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D:\Portfolio\Importacao_fonte\dados\"/>
    </mc:Choice>
  </mc:AlternateContent>
  <xr:revisionPtr revIDLastSave="0" documentId="8_{887A964F-FDD9-4A8B-A5C0-784D9CF89F5F}" xr6:coauthVersionLast="47" xr6:coauthVersionMax="47" xr10:uidLastSave="{00000000-0000-0000-0000-000000000000}"/>
  <bookViews>
    <workbookView xWindow="20370" yWindow="-75" windowWidth="24240" windowHeight="13140" tabRatio="747" xr2:uid="{00000000-000D-0000-FFFF-FFFF00000000}"/>
  </bookViews>
  <sheets>
    <sheet name="Importações Fontes Cutting" sheetId="1" r:id="rId1"/>
    <sheet name="Planilha3" sheetId="17" state="hidden" r:id="rId2"/>
    <sheet name="Planilha5" sheetId="23" state="hidden" r:id="rId3"/>
    <sheet name="Lista de OEM" sheetId="5" state="hidden" r:id="rId4"/>
    <sheet name="planilha de vendas" sheetId="12" state="hidden" r:id="rId5"/>
    <sheet name="Market Share (2)" sheetId="24" state="hidden" r:id="rId6"/>
    <sheet name="Robotica" sheetId="10" state="hidden" r:id="rId7"/>
    <sheet name="Robotica Consumiveis" sheetId="13" state="hidden" r:id="rId8"/>
    <sheet name="SAW" sheetId="15" state="hidden" r:id="rId9"/>
    <sheet name="Vendas ESAB SAW" sheetId="18" state="hidden" r:id="rId10"/>
    <sheet name="MarketShare SAW" sheetId="19" state="hidden" r:id="rId11"/>
  </sheets>
  <externalReferences>
    <externalReference r:id="rId12"/>
  </externalReferences>
  <definedNames>
    <definedName name="_xlnm._FilterDatabase" localSheetId="0" hidden="1">'Importações Fontes Cutting'!$A$1:$K$144</definedName>
    <definedName name="_xlnm._FilterDatabase" localSheetId="3" hidden="1">'Lista de OEM'!$A$1:$A$28</definedName>
    <definedName name="_xlnm._FilterDatabase" localSheetId="4" hidden="1">'planilha de vendas'!$B$2:$V$710</definedName>
    <definedName name="_xlnm._FilterDatabase" localSheetId="6" hidden="1">Robotica!$A$1:$M$50</definedName>
    <definedName name="_xlnm._FilterDatabase" localSheetId="7" hidden="1">'Robotica Consumiveis'!$A$1:$M$234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3" i="24" l="1"/>
  <c r="N122" i="24" s="1"/>
  <c r="F123" i="24"/>
  <c r="E123" i="24"/>
  <c r="L122" i="24" s="1"/>
  <c r="B123" i="24"/>
  <c r="H122" i="24" s="1"/>
  <c r="C123" i="24"/>
  <c r="D123" i="24"/>
  <c r="J122" i="24" s="1"/>
  <c r="M122" i="24"/>
  <c r="I122" i="24"/>
  <c r="M121" i="24"/>
  <c r="I121" i="24"/>
  <c r="J121" i="24"/>
  <c r="G114" i="24"/>
  <c r="F114" i="24"/>
  <c r="E114" i="24"/>
  <c r="B114" i="24"/>
  <c r="N112" i="24" s="1"/>
  <c r="C114" i="24"/>
  <c r="M113" i="24" s="1"/>
  <c r="D113" i="24"/>
  <c r="D112" i="24"/>
  <c r="N111" i="24"/>
  <c r="I111" i="24"/>
  <c r="D111" i="24"/>
  <c r="I110" i="24"/>
  <c r="D110" i="24"/>
  <c r="M109" i="24"/>
  <c r="D109" i="24"/>
  <c r="M108" i="24"/>
  <c r="D108" i="24"/>
  <c r="I107" i="24"/>
  <c r="D107" i="24"/>
  <c r="I106" i="24"/>
  <c r="D106" i="24"/>
  <c r="M105" i="24"/>
  <c r="G94" i="24"/>
  <c r="G97" i="24" s="1"/>
  <c r="F94" i="24"/>
  <c r="F97" i="24" s="1"/>
  <c r="E94" i="24"/>
  <c r="E97" i="24" s="1"/>
  <c r="D94" i="24"/>
  <c r="C94" i="24"/>
  <c r="B94" i="24"/>
  <c r="C93" i="24"/>
  <c r="C92" i="24"/>
  <c r="C90" i="24"/>
  <c r="C89" i="24"/>
  <c r="C88" i="24"/>
  <c r="C86" i="24"/>
  <c r="D85" i="24"/>
  <c r="C85" i="24"/>
  <c r="B85" i="24"/>
  <c r="T64" i="24"/>
  <c r="T61" i="24"/>
  <c r="B61" i="24"/>
  <c r="C61" i="24"/>
  <c r="T60" i="24"/>
  <c r="B60" i="24"/>
  <c r="C60" i="24"/>
  <c r="T59" i="24"/>
  <c r="T58" i="24"/>
  <c r="T57" i="24"/>
  <c r="T56" i="24"/>
  <c r="T55" i="24"/>
  <c r="T54" i="24"/>
  <c r="T53" i="24"/>
  <c r="T52" i="24"/>
  <c r="T51" i="24"/>
  <c r="B51" i="24"/>
  <c r="C51" i="24"/>
  <c r="D51" i="24"/>
  <c r="L32" i="24"/>
  <c r="L31" i="24"/>
  <c r="L29" i="24"/>
  <c r="L28" i="24"/>
  <c r="L27" i="24"/>
  <c r="L26" i="24"/>
  <c r="L25" i="24"/>
  <c r="L24" i="24"/>
  <c r="B24" i="24"/>
  <c r="T16" i="24"/>
  <c r="E61" i="24"/>
  <c r="T9" i="24"/>
  <c r="B12" i="24"/>
  <c r="B13" i="24"/>
  <c r="D15" i="24"/>
  <c r="T8" i="24"/>
  <c r="B8" i="24"/>
  <c r="T7" i="24"/>
  <c r="B7" i="24"/>
  <c r="E7" i="24" s="1"/>
  <c r="T6" i="24"/>
  <c r="C6" i="24"/>
  <c r="T5" i="24"/>
  <c r="B5" i="24"/>
  <c r="T4" i="24"/>
  <c r="T3" i="24"/>
  <c r="Q3" i="24"/>
  <c r="G3" i="24"/>
  <c r="F3" i="24"/>
  <c r="E3" i="24"/>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2" i="23"/>
  <c r="N107" i="24" l="1"/>
  <c r="N106" i="24"/>
  <c r="N110" i="24"/>
  <c r="N105" i="24"/>
  <c r="N109" i="24"/>
  <c r="N108" i="24"/>
  <c r="H113" i="24"/>
  <c r="H105" i="24"/>
  <c r="H108" i="24"/>
  <c r="H109" i="24"/>
  <c r="H112" i="24"/>
  <c r="N113" i="24"/>
  <c r="H106" i="24"/>
  <c r="H107" i="24"/>
  <c r="H110" i="24"/>
  <c r="H111" i="24"/>
  <c r="N121" i="24"/>
  <c r="M106" i="24"/>
  <c r="I108" i="24"/>
  <c r="M110" i="24"/>
  <c r="I112" i="24"/>
  <c r="I113" i="24"/>
  <c r="I105" i="24"/>
  <c r="M107" i="24"/>
  <c r="I109" i="24"/>
  <c r="M111" i="24"/>
  <c r="M112" i="24"/>
  <c r="H121" i="24"/>
  <c r="L121" i="24"/>
  <c r="B97" i="24"/>
  <c r="C87" i="24"/>
  <c r="D92" i="24"/>
  <c r="D93" i="24"/>
  <c r="F61" i="24"/>
  <c r="D89" i="24"/>
  <c r="G61" i="24"/>
  <c r="E51" i="24"/>
  <c r="F51" i="24"/>
  <c r="D86" i="24"/>
  <c r="E8" i="24"/>
  <c r="G51" i="24"/>
  <c r="E5" i="24"/>
  <c r="D88" i="24"/>
  <c r="D90" i="24"/>
  <c r="D114" i="24"/>
  <c r="J110" i="24" s="1"/>
  <c r="J129" i="1"/>
  <c r="J130" i="1"/>
  <c r="J131" i="1"/>
  <c r="J132" i="1"/>
  <c r="J133" i="1"/>
  <c r="J134" i="1"/>
  <c r="J135" i="1"/>
  <c r="J136" i="1"/>
  <c r="J137" i="1"/>
  <c r="J138" i="1"/>
  <c r="J139" i="1"/>
  <c r="J140" i="1"/>
  <c r="J141" i="1"/>
  <c r="J142" i="1"/>
  <c r="J143" i="1"/>
  <c r="J144" i="1"/>
  <c r="K129" i="1"/>
  <c r="K130" i="1"/>
  <c r="K131" i="1"/>
  <c r="K132" i="1"/>
  <c r="K133" i="1"/>
  <c r="K134" i="1"/>
  <c r="K135" i="1"/>
  <c r="K136" i="1"/>
  <c r="K137" i="1"/>
  <c r="K138" i="1"/>
  <c r="K139" i="1"/>
  <c r="K140" i="1"/>
  <c r="K141" i="1"/>
  <c r="K142" i="1"/>
  <c r="K143" i="1"/>
  <c r="K144" i="1"/>
  <c r="K128" i="1"/>
  <c r="J128" i="1"/>
  <c r="K126" i="1"/>
  <c r="K127" i="1"/>
  <c r="J126" i="1"/>
  <c r="J127" i="1"/>
  <c r="K120" i="1"/>
  <c r="K121" i="1"/>
  <c r="K122" i="1"/>
  <c r="K123" i="1"/>
  <c r="K124" i="1"/>
  <c r="K125" i="1"/>
  <c r="J120" i="1"/>
  <c r="J121" i="1"/>
  <c r="J122" i="1"/>
  <c r="J123" i="1"/>
  <c r="J124" i="1"/>
  <c r="J125" i="1"/>
  <c r="J116" i="1"/>
  <c r="J117" i="1"/>
  <c r="J118" i="1"/>
  <c r="J119" i="1"/>
  <c r="K119" i="1"/>
  <c r="K110" i="1"/>
  <c r="K111" i="1"/>
  <c r="K112" i="1"/>
  <c r="K113" i="1"/>
  <c r="K114" i="1"/>
  <c r="K115" i="1"/>
  <c r="J108" i="1"/>
  <c r="J109" i="1"/>
  <c r="J110" i="1"/>
  <c r="J111" i="1"/>
  <c r="J112" i="1"/>
  <c r="J113" i="1"/>
  <c r="J114" i="1"/>
  <c r="J115" i="1"/>
  <c r="K103" i="1"/>
  <c r="K104" i="1"/>
  <c r="K105" i="1"/>
  <c r="K106" i="1"/>
  <c r="K107" i="1"/>
  <c r="J101" i="1"/>
  <c r="J102" i="1"/>
  <c r="J103" i="1"/>
  <c r="J104" i="1"/>
  <c r="J105" i="1"/>
  <c r="J106" i="1"/>
  <c r="J107" i="1"/>
  <c r="K87" i="1"/>
  <c r="K88" i="1"/>
  <c r="K90" i="1"/>
  <c r="K91" i="1"/>
  <c r="K93" i="1"/>
  <c r="K94" i="1"/>
  <c r="K95" i="1"/>
  <c r="K97" i="1"/>
  <c r="K98" i="1"/>
  <c r="K99" i="1"/>
  <c r="J86" i="1"/>
  <c r="J87" i="1"/>
  <c r="J88" i="1"/>
  <c r="J89" i="1"/>
  <c r="J90" i="1"/>
  <c r="J91" i="1"/>
  <c r="J92" i="1"/>
  <c r="J93" i="1"/>
  <c r="J94" i="1"/>
  <c r="J95" i="1"/>
  <c r="J96" i="1"/>
  <c r="J97" i="1"/>
  <c r="J98" i="1"/>
  <c r="J99" i="1"/>
  <c r="J100" i="1"/>
  <c r="H85" i="24" l="1"/>
  <c r="J112" i="24"/>
  <c r="J113" i="24"/>
  <c r="H94" i="24"/>
  <c r="L111" i="24"/>
  <c r="L107" i="24"/>
  <c r="L112" i="24"/>
  <c r="L108" i="24"/>
  <c r="J105" i="24"/>
  <c r="L113" i="24"/>
  <c r="L109" i="24"/>
  <c r="L105" i="24"/>
  <c r="J111" i="24"/>
  <c r="L110" i="24"/>
  <c r="J107" i="24"/>
  <c r="L106" i="24"/>
  <c r="J109" i="24"/>
  <c r="J108" i="24"/>
  <c r="J106" i="24"/>
  <c r="C97" i="24"/>
  <c r="I87" i="24" s="1"/>
  <c r="D97" i="24" l="1"/>
  <c r="C98" i="24" s="1"/>
  <c r="I92" i="24"/>
  <c r="I90" i="24"/>
  <c r="I88" i="24"/>
  <c r="I86" i="24"/>
  <c r="I94" i="24"/>
  <c r="B98" i="24"/>
  <c r="I85" i="24"/>
  <c r="I89" i="24"/>
  <c r="I93" i="24"/>
  <c r="K94" i="24" l="1"/>
  <c r="K85" i="24"/>
  <c r="K86" i="24"/>
  <c r="K90" i="24"/>
  <c r="K89" i="24"/>
  <c r="K93" i="24"/>
  <c r="K92" i="24"/>
  <c r="K88" i="24"/>
  <c r="K85" i="1" l="1"/>
  <c r="J85" i="1"/>
  <c r="J84" i="1"/>
  <c r="K83" i="1"/>
  <c r="J83" i="1"/>
  <c r="J82" i="1"/>
  <c r="J81" i="1"/>
  <c r="K80" i="1"/>
  <c r="J80" i="1"/>
  <c r="J79" i="1"/>
  <c r="J78" i="1"/>
  <c r="J77" i="1"/>
  <c r="K76" i="1"/>
  <c r="J76" i="1"/>
  <c r="K75" i="1"/>
  <c r="J75" i="1"/>
  <c r="K74" i="1"/>
  <c r="J74" i="1"/>
  <c r="J73" i="1"/>
  <c r="K72" i="1"/>
  <c r="J72" i="1"/>
  <c r="K71" i="1"/>
  <c r="J71" i="1"/>
  <c r="K70" i="1"/>
  <c r="J70" i="1"/>
  <c r="J69" i="1"/>
  <c r="K68" i="1"/>
  <c r="J68" i="1"/>
  <c r="K67" i="1"/>
  <c r="J67" i="1"/>
  <c r="K66" i="1"/>
  <c r="J66" i="1"/>
  <c r="J65" i="1"/>
  <c r="J64" i="1"/>
  <c r="K63" i="1"/>
  <c r="J63" i="1"/>
  <c r="E13" i="18" l="1"/>
  <c r="F13" i="18" s="1"/>
  <c r="E12" i="18"/>
  <c r="F12" i="18" s="1"/>
  <c r="E11" i="18"/>
  <c r="F11" i="18" s="1"/>
  <c r="E10" i="18"/>
  <c r="F10" i="18" s="1"/>
  <c r="E9" i="18"/>
  <c r="F9" i="18" s="1"/>
  <c r="E8" i="18"/>
  <c r="F8" i="18"/>
  <c r="E7" i="18"/>
  <c r="F7" i="18" s="1"/>
  <c r="E6" i="18"/>
  <c r="F6" i="18" s="1"/>
  <c r="E5" i="18"/>
  <c r="F5" i="18" s="1"/>
  <c r="E4" i="18"/>
  <c r="F4" i="18" s="1"/>
  <c r="E3" i="18"/>
  <c r="F3" i="18" s="1"/>
  <c r="E2" i="18"/>
  <c r="D16" i="18"/>
  <c r="F2" i="18" l="1"/>
  <c r="F16" i="18" s="1"/>
  <c r="H28" i="10" l="1"/>
  <c r="H29" i="10"/>
  <c r="H30" i="10"/>
  <c r="H31" i="10"/>
  <c r="H32" i="10"/>
  <c r="H33" i="10"/>
  <c r="H34" i="10"/>
  <c r="H35" i="10"/>
  <c r="H36" i="10"/>
  <c r="H37" i="10"/>
  <c r="H38" i="10"/>
  <c r="H39" i="10"/>
  <c r="M50" i="10"/>
  <c r="J50" i="10"/>
  <c r="K50" i="10"/>
  <c r="M45" i="10"/>
  <c r="M46" i="10"/>
  <c r="M47" i="10"/>
  <c r="M48" i="10"/>
  <c r="M49" i="10"/>
  <c r="J47" i="10"/>
  <c r="K47" i="10"/>
  <c r="J48" i="10"/>
  <c r="K48" i="10"/>
  <c r="J49" i="10"/>
  <c r="K49" i="10"/>
  <c r="J46" i="10"/>
  <c r="K46" i="10"/>
  <c r="M280" i="13" l="1"/>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45" i="10"/>
  <c r="K45" i="10"/>
  <c r="J281" i="13"/>
  <c r="K281" i="13"/>
  <c r="M44" i="10"/>
  <c r="J44" i="10"/>
  <c r="K44" i="10"/>
  <c r="M42" i="10"/>
  <c r="M43" i="10"/>
  <c r="J42" i="10"/>
  <c r="K42" i="10"/>
  <c r="J43" i="10"/>
  <c r="K43" i="10"/>
  <c r="J280" i="13"/>
  <c r="K280"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J243" i="13"/>
  <c r="K243" i="13"/>
  <c r="J244" i="13"/>
  <c r="K244" i="13"/>
  <c r="J245" i="13"/>
  <c r="K245" i="13"/>
  <c r="J246" i="13"/>
  <c r="K246" i="13"/>
  <c r="J247" i="13"/>
  <c r="K247" i="13"/>
  <c r="J248" i="13"/>
  <c r="K248" i="13"/>
  <c r="J249" i="13"/>
  <c r="K249" i="13"/>
  <c r="J250" i="13"/>
  <c r="K250" i="13"/>
  <c r="J251" i="13"/>
  <c r="K251" i="13"/>
  <c r="J252" i="13"/>
  <c r="K252" i="13"/>
  <c r="J253" i="13"/>
  <c r="K253" i="13"/>
  <c r="J254" i="13"/>
  <c r="K254" i="13"/>
  <c r="J255" i="13"/>
  <c r="K255" i="13"/>
  <c r="J256" i="13"/>
  <c r="K256" i="13"/>
  <c r="J257" i="13"/>
  <c r="K257" i="13"/>
  <c r="J258" i="13"/>
  <c r="K258" i="13"/>
  <c r="J259" i="13"/>
  <c r="K259" i="13"/>
  <c r="J260" i="13"/>
  <c r="K260" i="13"/>
  <c r="J261" i="13"/>
  <c r="K261" i="13"/>
  <c r="J262" i="13"/>
  <c r="K262" i="13"/>
  <c r="J263" i="13"/>
  <c r="K263" i="13"/>
  <c r="J264" i="13"/>
  <c r="K264" i="13"/>
  <c r="J265" i="13"/>
  <c r="K265" i="13"/>
  <c r="J266" i="13"/>
  <c r="K266" i="13"/>
  <c r="J267" i="13"/>
  <c r="K267" i="13"/>
  <c r="J268" i="13"/>
  <c r="K268" i="13"/>
  <c r="J269" i="13"/>
  <c r="K269" i="13"/>
  <c r="J270" i="13"/>
  <c r="K270" i="13"/>
  <c r="J271" i="13"/>
  <c r="K271" i="13"/>
  <c r="J272" i="13"/>
  <c r="K272" i="13"/>
  <c r="J273" i="13"/>
  <c r="K273" i="13"/>
  <c r="J274" i="13"/>
  <c r="K274" i="13"/>
  <c r="J275" i="13"/>
  <c r="K275" i="13"/>
  <c r="J276" i="13"/>
  <c r="K276" i="13"/>
  <c r="J277" i="13"/>
  <c r="K277" i="13"/>
  <c r="J278" i="13"/>
  <c r="K278" i="13"/>
  <c r="J279" i="13"/>
  <c r="K279" i="13"/>
  <c r="M41" i="10"/>
  <c r="K41" i="10"/>
  <c r="J41" i="10"/>
  <c r="K242" i="13"/>
  <c r="J242" i="13"/>
  <c r="M40" i="10"/>
  <c r="K40" i="10"/>
  <c r="J40" i="10"/>
  <c r="M235" i="13"/>
  <c r="M236" i="13"/>
  <c r="M237" i="13"/>
  <c r="M238" i="13"/>
  <c r="M239" i="13"/>
  <c r="M240" i="13"/>
  <c r="M241" i="13"/>
  <c r="K235" i="13"/>
  <c r="K236" i="13"/>
  <c r="K237" i="13"/>
  <c r="K238" i="13"/>
  <c r="K239" i="13"/>
  <c r="K240" i="13"/>
  <c r="K241" i="13"/>
  <c r="J235" i="13"/>
  <c r="J236" i="13"/>
  <c r="J237" i="13"/>
  <c r="J238" i="13"/>
  <c r="J239" i="13"/>
  <c r="J240" i="13"/>
  <c r="J241" i="13"/>
  <c r="B82" i="17"/>
  <c r="B81" i="17"/>
  <c r="B63" i="17"/>
  <c r="B64" i="17" s="1"/>
  <c r="B30" i="17"/>
  <c r="B31" i="17" s="1"/>
  <c r="K58" i="1"/>
  <c r="K59" i="1"/>
  <c r="K60" i="1"/>
  <c r="K61" i="1"/>
  <c r="K62" i="1"/>
  <c r="J58" i="1"/>
  <c r="J59" i="1"/>
  <c r="J60" i="1"/>
  <c r="J61" i="1"/>
  <c r="J62" i="1"/>
  <c r="K57" i="1" l="1"/>
  <c r="J57" i="1"/>
  <c r="K55" i="1"/>
  <c r="K56" i="1"/>
  <c r="J55" i="1"/>
  <c r="J56" i="1"/>
  <c r="K45" i="1"/>
  <c r="K46" i="1"/>
  <c r="K47" i="1"/>
  <c r="K48" i="1"/>
  <c r="K49" i="1"/>
  <c r="K50" i="1"/>
  <c r="K51" i="1"/>
  <c r="K52" i="1"/>
  <c r="K53" i="1"/>
  <c r="K54" i="1"/>
  <c r="J45" i="1"/>
  <c r="J46" i="1"/>
  <c r="J47" i="1"/>
  <c r="J48" i="1"/>
  <c r="J49" i="1"/>
  <c r="J50" i="1"/>
  <c r="J51" i="1"/>
  <c r="J52" i="1"/>
  <c r="J53" i="1"/>
  <c r="J54" i="1"/>
  <c r="K43" i="1"/>
  <c r="K44" i="1"/>
  <c r="J43" i="1"/>
  <c r="J44" i="1"/>
  <c r="K42" i="1" l="1"/>
  <c r="J42" i="1"/>
  <c r="K41" i="1"/>
  <c r="J41" i="1"/>
  <c r="M29" i="10"/>
  <c r="M30" i="10"/>
  <c r="M31" i="10"/>
  <c r="M32" i="10"/>
  <c r="M33" i="10"/>
  <c r="M34" i="10"/>
  <c r="M35" i="10"/>
  <c r="M36" i="10"/>
  <c r="M37" i="10"/>
  <c r="M38" i="10"/>
  <c r="M39" i="10"/>
  <c r="M28" i="10"/>
  <c r="K28" i="10"/>
  <c r="K29" i="10"/>
  <c r="K30" i="10"/>
  <c r="K31" i="10"/>
  <c r="K32" i="10"/>
  <c r="K33" i="10"/>
  <c r="K34" i="10"/>
  <c r="K35" i="10"/>
  <c r="K36" i="10"/>
  <c r="K37" i="10"/>
  <c r="K38" i="10"/>
  <c r="K39" i="10"/>
  <c r="J28" i="10"/>
  <c r="J29" i="10"/>
  <c r="J30" i="10"/>
  <c r="J31" i="10"/>
  <c r="J32" i="10"/>
  <c r="J33" i="10"/>
  <c r="J34" i="10"/>
  <c r="J35" i="10"/>
  <c r="J36" i="10"/>
  <c r="J37" i="10"/>
  <c r="J38" i="10"/>
  <c r="J39" i="10"/>
  <c r="J21" i="10"/>
  <c r="J22" i="10"/>
  <c r="J23" i="10"/>
  <c r="J24" i="10"/>
  <c r="J25" i="10"/>
  <c r="J26" i="10"/>
  <c r="J27" i="10"/>
  <c r="K21" i="10"/>
  <c r="K22" i="10"/>
  <c r="K23" i="10"/>
  <c r="K24" i="10"/>
  <c r="K25" i="10"/>
  <c r="K26" i="10"/>
  <c r="K27" i="10"/>
  <c r="M21" i="10"/>
  <c r="M22" i="10"/>
  <c r="M23" i="10"/>
  <c r="M24" i="10"/>
  <c r="M25" i="10"/>
  <c r="M26" i="10"/>
  <c r="M27" i="10"/>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 i="13"/>
  <c r="M3" i="10"/>
  <c r="M4" i="10"/>
  <c r="M5" i="10"/>
  <c r="M6" i="10"/>
  <c r="M7" i="10"/>
  <c r="M8" i="10"/>
  <c r="M9" i="10"/>
  <c r="M10" i="10"/>
  <c r="M11" i="10"/>
  <c r="M12" i="10"/>
  <c r="M13" i="10"/>
  <c r="M14" i="10"/>
  <c r="M15" i="10"/>
  <c r="M16" i="10"/>
  <c r="M17" i="10"/>
  <c r="M18" i="10"/>
  <c r="M19" i="10"/>
  <c r="M20" i="10"/>
  <c r="M2" i="10"/>
  <c r="K3" i="10"/>
  <c r="K4" i="10"/>
  <c r="K5" i="10"/>
  <c r="K6" i="10"/>
  <c r="K7" i="10"/>
  <c r="K8" i="10"/>
  <c r="K9" i="10"/>
  <c r="K10" i="10"/>
  <c r="K11" i="10"/>
  <c r="K12" i="10"/>
  <c r="K13" i="10"/>
  <c r="K14" i="10"/>
  <c r="K15" i="10"/>
  <c r="K16" i="10"/>
  <c r="K17" i="10"/>
  <c r="K18" i="10"/>
  <c r="K19" i="10"/>
  <c r="K20" i="10"/>
  <c r="K2" i="10"/>
  <c r="J3" i="10"/>
  <c r="J4" i="10"/>
  <c r="J5" i="10"/>
  <c r="J6" i="10"/>
  <c r="J7" i="10"/>
  <c r="J8" i="10"/>
  <c r="J9" i="10"/>
  <c r="J10" i="10"/>
  <c r="J11" i="10"/>
  <c r="J12" i="10"/>
  <c r="J13" i="10"/>
  <c r="J14" i="10"/>
  <c r="J15" i="10"/>
  <c r="J16" i="10"/>
  <c r="J17" i="10"/>
  <c r="J18" i="10"/>
  <c r="J19" i="10"/>
  <c r="J20" i="10"/>
  <c r="J2" i="10"/>
  <c r="I713" i="12" l="1"/>
  <c r="Q713" i="12"/>
  <c r="K713" i="12"/>
  <c r="S713" i="12"/>
  <c r="M713" i="12"/>
  <c r="G713" i="12"/>
  <c r="O713" i="12"/>
  <c r="B31" i="24" l="1"/>
  <c r="G16" i="24"/>
  <c r="E16" i="24"/>
  <c r="C16" i="24"/>
  <c r="B16" i="24"/>
  <c r="F16" i="24"/>
  <c r="D16" i="24"/>
  <c r="K18" i="1"/>
  <c r="K19" i="1"/>
  <c r="K20" i="1"/>
  <c r="K21" i="1"/>
  <c r="K22" i="1"/>
  <c r="K23" i="1"/>
  <c r="K24" i="1"/>
  <c r="K25" i="1"/>
  <c r="K26" i="1"/>
  <c r="K27" i="1"/>
  <c r="K28" i="1"/>
  <c r="K29" i="1"/>
  <c r="K30" i="1"/>
  <c r="K31" i="1"/>
  <c r="K32" i="1"/>
  <c r="K33" i="1"/>
  <c r="K34" i="1"/>
  <c r="K35" i="1"/>
  <c r="K36" i="1"/>
  <c r="K37" i="1"/>
  <c r="K38" i="1"/>
  <c r="K39" i="1"/>
  <c r="K40" i="1"/>
  <c r="J18" i="1"/>
  <c r="J19" i="1"/>
  <c r="J20" i="1"/>
  <c r="J21" i="1"/>
  <c r="J22" i="1"/>
  <c r="J23" i="1"/>
  <c r="J24" i="1"/>
  <c r="J25" i="1"/>
  <c r="J26" i="1"/>
  <c r="J27" i="1"/>
  <c r="J28" i="1"/>
  <c r="J29" i="1"/>
  <c r="J30" i="1"/>
  <c r="J31" i="1"/>
  <c r="J32" i="1"/>
  <c r="J33" i="1"/>
  <c r="J34" i="1"/>
  <c r="J35" i="1"/>
  <c r="J36" i="1"/>
  <c r="J37" i="1"/>
  <c r="J38" i="1"/>
  <c r="J39" i="1"/>
  <c r="J40" i="1"/>
  <c r="K4" i="1"/>
  <c r="K5" i="1"/>
  <c r="B87" i="24" s="1"/>
  <c r="H87" i="24" s="1"/>
  <c r="K6" i="1"/>
  <c r="K7" i="1"/>
  <c r="B92" i="24" s="1"/>
  <c r="H92" i="24" s="1"/>
  <c r="K8" i="1"/>
  <c r="B89" i="24" s="1"/>
  <c r="H89" i="24" s="1"/>
  <c r="K9" i="1"/>
  <c r="B90" i="24" s="1"/>
  <c r="H90" i="24" s="1"/>
  <c r="K10" i="1"/>
  <c r="K11" i="1"/>
  <c r="B91" i="24" s="1"/>
  <c r="H91" i="24" s="1"/>
  <c r="K12" i="1"/>
  <c r="K13" i="1"/>
  <c r="K14" i="1"/>
  <c r="K15" i="1"/>
  <c r="K16" i="1"/>
  <c r="K17" i="1"/>
  <c r="B93" i="24" s="1"/>
  <c r="H93" i="24" s="1"/>
  <c r="J4" i="1"/>
  <c r="J5" i="1"/>
  <c r="J6" i="1"/>
  <c r="J7" i="1"/>
  <c r="J8" i="1"/>
  <c r="J9" i="1"/>
  <c r="J10" i="1"/>
  <c r="J11" i="1"/>
  <c r="J12" i="1"/>
  <c r="J13" i="1"/>
  <c r="J14" i="1"/>
  <c r="J15" i="1"/>
  <c r="J16" i="1"/>
  <c r="J17" i="1"/>
  <c r="K3" i="1"/>
  <c r="B88" i="24" s="1"/>
  <c r="H88" i="24" s="1"/>
  <c r="K2" i="1"/>
  <c r="B86" i="24" s="1"/>
  <c r="H86" i="24" s="1"/>
  <c r="J3" i="1"/>
  <c r="J2" i="1"/>
  <c r="D64" i="24" l="1"/>
  <c r="F64" i="24"/>
  <c r="F10" i="24"/>
  <c r="F67" i="24"/>
  <c r="C4" i="24"/>
  <c r="D4" i="24"/>
  <c r="F4" i="24"/>
  <c r="D67" i="24"/>
  <c r="E67" i="24"/>
  <c r="E4" i="24"/>
  <c r="C67" i="24"/>
  <c r="G67" i="24"/>
  <c r="B25" i="24"/>
  <c r="G4" i="24"/>
  <c r="B67" i="24"/>
  <c r="B4" i="24"/>
  <c r="G9" i="24"/>
  <c r="E9" i="24"/>
  <c r="D9" i="24"/>
  <c r="F9" i="24"/>
  <c r="C64" i="24"/>
  <c r="D11" i="24"/>
  <c r="B64" i="24"/>
  <c r="E10" i="24"/>
  <c r="E64" i="24"/>
  <c r="G64" i="24"/>
  <c r="G10" i="24"/>
  <c r="D14" i="24"/>
  <c r="C14" i="24" s="1"/>
  <c r="C10" i="24" s="1"/>
  <c r="D13" i="24"/>
  <c r="D12" i="24"/>
  <c r="B15" i="24"/>
  <c r="B26" i="24" l="1"/>
  <c r="D5" i="24"/>
  <c r="D8" i="24"/>
  <c r="B29" i="24"/>
  <c r="B27" i="24"/>
  <c r="D6" i="24"/>
  <c r="B6" i="24" s="1"/>
  <c r="D7" i="24"/>
  <c r="B28" i="24"/>
  <c r="B14" i="24"/>
  <c r="C91" i="24"/>
  <c r="I91" i="24" s="1"/>
  <c r="C40" i="24"/>
  <c r="G19" i="24"/>
  <c r="N10" i="24" s="1"/>
  <c r="D60" i="24"/>
  <c r="D77" i="24"/>
  <c r="B59" i="24" s="1"/>
  <c r="D70" i="24"/>
  <c r="B52" i="24" s="1"/>
  <c r="D76" i="24"/>
  <c r="B58" i="24" s="1"/>
  <c r="D75" i="24"/>
  <c r="B57" i="24" s="1"/>
  <c r="D74" i="24"/>
  <c r="B56" i="24" s="1"/>
  <c r="D73" i="24"/>
  <c r="B55" i="24" s="1"/>
  <c r="D72" i="24"/>
  <c r="B54" i="24" s="1"/>
  <c r="D71" i="24"/>
  <c r="C77" i="24"/>
  <c r="C59" i="24" s="1"/>
  <c r="C76" i="24"/>
  <c r="C58" i="24" s="1"/>
  <c r="C73" i="24"/>
  <c r="C55" i="24" s="1"/>
  <c r="C74" i="24"/>
  <c r="C56" i="24" s="1"/>
  <c r="C71" i="24"/>
  <c r="C53" i="24" s="1"/>
  <c r="C72" i="24"/>
  <c r="C54" i="24" s="1"/>
  <c r="C70" i="24"/>
  <c r="C52" i="24" s="1"/>
  <c r="C75" i="24"/>
  <c r="C57" i="24" s="1"/>
  <c r="F76" i="24"/>
  <c r="F58" i="24" s="1"/>
  <c r="F75" i="24"/>
  <c r="F57" i="24" s="1"/>
  <c r="F74" i="24"/>
  <c r="F56" i="24" s="1"/>
  <c r="F73" i="24"/>
  <c r="F55" i="24" s="1"/>
  <c r="F72" i="24"/>
  <c r="F54" i="24" s="1"/>
  <c r="F71" i="24"/>
  <c r="F53" i="24" s="1"/>
  <c r="F70" i="24"/>
  <c r="F52" i="24" s="1"/>
  <c r="F77" i="24"/>
  <c r="F59" i="24" s="1"/>
  <c r="F62" i="24"/>
  <c r="G62" i="24"/>
  <c r="C19" i="24"/>
  <c r="I4" i="24" s="1"/>
  <c r="E60" i="24"/>
  <c r="N4" i="24"/>
  <c r="E19" i="24"/>
  <c r="L4" i="24" s="1"/>
  <c r="B62" i="24"/>
  <c r="B46" i="24" s="1"/>
  <c r="C62" i="24"/>
  <c r="C46" i="24" s="1"/>
  <c r="G60" i="24"/>
  <c r="N9" i="24"/>
  <c r="E76" i="24"/>
  <c r="E58" i="24" s="1"/>
  <c r="E73" i="24"/>
  <c r="E55" i="24" s="1"/>
  <c r="E70" i="24"/>
  <c r="E52" i="24" s="1"/>
  <c r="E71" i="24"/>
  <c r="E77" i="24"/>
  <c r="E59" i="24" s="1"/>
  <c r="E74" i="24"/>
  <c r="E56" i="24" s="1"/>
  <c r="E75" i="24"/>
  <c r="E57" i="24" s="1"/>
  <c r="E72" i="24"/>
  <c r="E54" i="24" s="1"/>
  <c r="E62" i="24"/>
  <c r="D61" i="24"/>
  <c r="D10" i="24"/>
  <c r="D19" i="24" s="1"/>
  <c r="F60" i="24"/>
  <c r="B19" i="24"/>
  <c r="G77" i="24"/>
  <c r="G59" i="24" s="1"/>
  <c r="G70" i="24"/>
  <c r="G52" i="24" s="1"/>
  <c r="G75" i="24"/>
  <c r="G57" i="24" s="1"/>
  <c r="G76" i="24"/>
  <c r="G58" i="24" s="1"/>
  <c r="G73" i="24"/>
  <c r="G55" i="24" s="1"/>
  <c r="G74" i="24"/>
  <c r="G56" i="24" s="1"/>
  <c r="G71" i="24"/>
  <c r="G53" i="24" s="1"/>
  <c r="G72" i="24"/>
  <c r="G54" i="24" s="1"/>
  <c r="B76" i="24"/>
  <c r="D58" i="24" s="1"/>
  <c r="B73" i="24"/>
  <c r="D55" i="24" s="1"/>
  <c r="B72" i="24"/>
  <c r="D54" i="24" s="1"/>
  <c r="B71" i="24"/>
  <c r="D53" i="24" s="1"/>
  <c r="B70" i="24"/>
  <c r="D52" i="24" s="1"/>
  <c r="B77" i="24"/>
  <c r="D59" i="24" s="1"/>
  <c r="B75" i="24"/>
  <c r="D57" i="24" s="1"/>
  <c r="B74" i="24"/>
  <c r="D56" i="24" s="1"/>
  <c r="F19" i="24"/>
  <c r="M10" i="24" s="1"/>
  <c r="D62" i="24"/>
  <c r="D46" i="24" s="1"/>
  <c r="H46" i="24" s="1"/>
  <c r="D40" i="24" l="1"/>
  <c r="H40" i="24" s="1"/>
  <c r="E6" i="24"/>
  <c r="E53" i="24" s="1"/>
  <c r="D87" i="24"/>
  <c r="K87" i="24" s="1"/>
  <c r="B40" i="24"/>
  <c r="B53" i="24"/>
  <c r="D91" i="24"/>
  <c r="K91" i="24" s="1"/>
  <c r="B10" i="24"/>
  <c r="H10" i="24" s="1"/>
  <c r="H4" i="24"/>
  <c r="L10" i="24"/>
  <c r="M4" i="24"/>
  <c r="L9" i="24"/>
  <c r="M9" i="24"/>
  <c r="D65" i="24"/>
  <c r="J56" i="24" s="1"/>
  <c r="G65" i="24"/>
  <c r="J7" i="24"/>
  <c r="J5" i="24"/>
  <c r="B32" i="24"/>
  <c r="J6" i="24"/>
  <c r="J8" i="24"/>
  <c r="J3" i="24"/>
  <c r="H16" i="24"/>
  <c r="I9" i="24"/>
  <c r="I5" i="24"/>
  <c r="I7" i="24"/>
  <c r="I8" i="24"/>
  <c r="I3" i="24"/>
  <c r="I6" i="24"/>
  <c r="I16" i="24"/>
  <c r="B65" i="24"/>
  <c r="H55" i="24" s="1"/>
  <c r="J10" i="24"/>
  <c r="E65" i="24"/>
  <c r="F65" i="24"/>
  <c r="M56" i="24" s="1"/>
  <c r="C65" i="24"/>
  <c r="I56" i="24" s="1"/>
  <c r="M3" i="24"/>
  <c r="M8" i="24"/>
  <c r="F20" i="24"/>
  <c r="M7" i="24"/>
  <c r="M6" i="24"/>
  <c r="M5" i="24"/>
  <c r="M16" i="24"/>
  <c r="H8" i="24"/>
  <c r="H5" i="24"/>
  <c r="H6" i="24"/>
  <c r="H7" i="24"/>
  <c r="H9" i="24"/>
  <c r="H3" i="24"/>
  <c r="K16" i="24"/>
  <c r="J4" i="24"/>
  <c r="E20" i="24"/>
  <c r="L6" i="24"/>
  <c r="L5" i="24"/>
  <c r="L3" i="24"/>
  <c r="L8" i="24"/>
  <c r="L7" i="24"/>
  <c r="L16" i="24"/>
  <c r="I10" i="24"/>
  <c r="J9" i="24"/>
  <c r="N6" i="24"/>
  <c r="N3" i="24"/>
  <c r="N7" i="24"/>
  <c r="N5" i="24"/>
  <c r="N8" i="24"/>
  <c r="N16" i="24"/>
  <c r="J60" i="24" l="1"/>
  <c r="J61" i="24"/>
  <c r="J59" i="24"/>
  <c r="H54" i="24"/>
  <c r="H58" i="24"/>
  <c r="J55" i="24"/>
  <c r="J54" i="24"/>
  <c r="H57" i="24"/>
  <c r="J57" i="24"/>
  <c r="H52" i="24"/>
  <c r="H59" i="24"/>
  <c r="I52" i="24"/>
  <c r="H56" i="24"/>
  <c r="J58" i="24"/>
  <c r="J52" i="24"/>
  <c r="J53" i="24"/>
  <c r="M57" i="24"/>
  <c r="N56" i="24"/>
  <c r="N51" i="24"/>
  <c r="N61" i="24"/>
  <c r="N64" i="24"/>
  <c r="I59" i="24"/>
  <c r="M59" i="24"/>
  <c r="M60" i="24"/>
  <c r="L57" i="24"/>
  <c r="L61" i="24"/>
  <c r="L51" i="24"/>
  <c r="L64" i="24"/>
  <c r="L59" i="24"/>
  <c r="M53" i="24"/>
  <c r="N57" i="24"/>
  <c r="N62" i="24"/>
  <c r="M54" i="24"/>
  <c r="H62" i="24"/>
  <c r="I58" i="24"/>
  <c r="L55" i="24"/>
  <c r="N53" i="24"/>
  <c r="H53" i="24"/>
  <c r="L60" i="24"/>
  <c r="N58" i="24"/>
  <c r="N60" i="24"/>
  <c r="L53" i="24"/>
  <c r="N59" i="24"/>
  <c r="M62" i="24"/>
  <c r="M51" i="24"/>
  <c r="M61" i="24"/>
  <c r="M64" i="24"/>
  <c r="M58" i="24"/>
  <c r="N52" i="24"/>
  <c r="M55" i="24"/>
  <c r="L62" i="24"/>
  <c r="I62" i="24"/>
  <c r="I51" i="24"/>
  <c r="I61" i="24"/>
  <c r="I60" i="24"/>
  <c r="I64" i="24"/>
  <c r="H51" i="24"/>
  <c r="H61" i="24"/>
  <c r="H60" i="24"/>
  <c r="H64" i="24"/>
  <c r="B34" i="24"/>
  <c r="I54" i="24"/>
  <c r="L56" i="24"/>
  <c r="I55" i="24"/>
  <c r="M52" i="24"/>
  <c r="L52" i="24"/>
  <c r="N54" i="24"/>
  <c r="I53" i="24"/>
  <c r="L58" i="24"/>
  <c r="J51" i="24"/>
  <c r="J64" i="24"/>
  <c r="I57" i="24"/>
  <c r="L54" i="24"/>
  <c r="N55" i="24"/>
  <c r="J62" i="24"/>
  <c r="E28" i="24" l="1"/>
  <c r="E26" i="24"/>
  <c r="E27" i="24"/>
  <c r="E24" i="24"/>
  <c r="E29" i="24"/>
  <c r="E31" i="24"/>
  <c r="E25" i="24"/>
  <c r="E32" i="24"/>
</calcChain>
</file>

<file path=xl/sharedStrings.xml><?xml version="1.0" encoding="utf-8"?>
<sst xmlns="http://schemas.openxmlformats.org/spreadsheetml/2006/main" count="5005" uniqueCount="1078">
  <si>
    <t>ANOMES</t>
  </si>
  <si>
    <t>COD_NCM</t>
  </si>
  <si>
    <t>PAIS_DE_ORIGEM</t>
  </si>
  <si>
    <t>DESCRICAO_DO_PRODUTO</t>
  </si>
  <si>
    <t>VALOR_UN_PROD_DOLAR</t>
  </si>
  <si>
    <t>QTD_COMERCIAL</t>
  </si>
  <si>
    <t>TOT_UN_PROD_DOLAR</t>
  </si>
  <si>
    <t>index</t>
  </si>
  <si>
    <t>84564000</t>
  </si>
  <si>
    <t xml:space="preserve">ESTADOS UNIDOS      </t>
  </si>
  <si>
    <t>078526 - MAQUINA PARA CORTE PLASMA MECANIZADO DE ATE 400 AMPERES MODELO HPR400XD DE 380V SEM TOCHA - SEM CONSOLES DE GAS E TOCHA MARCA HYPERTHERM. FINALIDADE: EQUIPAMENTO PARA CORTE MANUAL OU MECANIZADO (GUIADO POR MOTORIZACAO INSTALADA EM 2 (DOIS) E</t>
  </si>
  <si>
    <t>EX 008 MAQUINAS PARA CORTE DE MATERIAIS CONDUTORES POR PLASMA DE ATE 400A, PARA CORTE MECANIZADO, GUIADO POR MOTORIZACAO INSTALADA EM 1 OU MAIS EIXOS, CONTROLADAS VIA DISPOSITIVO COMPUTADORIZADO COM COMUNICACAO SERIAL, DISCRETA E OPCIONAL "ETHERCAT",</t>
  </si>
  <si>
    <t>ano</t>
  </si>
  <si>
    <t>Hypertherm</t>
  </si>
  <si>
    <t>OEM</t>
  </si>
  <si>
    <t>078611 - MAQUINA PARA CORTE PLASMA MECANIZADO DE ATE 200 AMPERES MODELO MAXPRO200 DE 220V SEM TOCHA - SEM CONSOLES DE GAS E TOCHA MARCA HYPERTHERM. FINALIDADE: EQUIPAMENTO PARA CORTE MANUAL OU MECANIZADO (GUIADO POR MOTORIZACAO INSTALADA EM 2 (DOIS)</t>
  </si>
  <si>
    <t>EX 009 MAQUINAS PARA CORTE DE MATERIAIS CONDUTORES POR PLASMA DE ATE 200A, PARA CORTE MECANIZADO OU MANUAL, GUIADO POR MOTORIZACAO INSTALADA EM 2 EIXOS, CONTROLADAS VIA DISPOSITIVO COMPUTADORIZADO COM COMUNICACAO SERIAL, DISCRETA E OPCIONAL "ETHERCAT</t>
  </si>
  <si>
    <t>078644 - MAQUINA PARA CORTE PLASMA MECANIZADO DE ATE 170 AMPERES MODELO XPR170 MODELO X-DEFINITION DE 380V TRIFASICO / 60 HERTZ - SEM TOCHA - SEM CONSOLES DE GAS E TOCHA. FINALIDADE: EQUIPAMENTO PARA CORTE MECANIZADO (GUIADO POR MOTORIZACAO INSTALADA</t>
  </si>
  <si>
    <t>078624 - MAQUINA PARA CORTE PLASMA MECANIZADO DE ATE 300 AMPERES MODELO XPR300 MODELO X-DEFINITION DE 380V TRIFASICO / 60 HERTZ - SEM TOCHA - SEM CONSOLES DE GAS E TOCHA. FINALIDADE: EQUIPAMENTO PARA CORTE MECANIZADO (GUIADO POR MOTORIZACAO INSTALADA</t>
  </si>
  <si>
    <t>EX 006 MAQUINAS PARA CORTE DE MATERIAIS CONDUTORES POR PLASMA DE ATE 170A, PARA CORTE MECANIZADO, GUIADO POR MOTORIZACAO INSTALADA EM 1 OU MAIS EIXOS, CONTROLADAS VIA DISPOSITIVO COMPUTADORIZADO COM COMUNICACAO SERIAL, DISCRETA E/OU "ETHERCAT", DE AL</t>
  </si>
  <si>
    <t>EX 007 MAQUINAS PARA CORTE DE MATERIAIS CONDUTORES POR PLASMA DE ATE 300A, PARA CORTE MECANIZADO, GUIADO POR MOTORIZACAO INSTALADA EM 1 OU MAIS EIXOS, CONTROLADAS VIA DISPOSITIVO COMPUTADORIZADO COM COMUNICACAO SERIAL, DISCRETA E/OU "ETHERCAT", DE AL</t>
  </si>
  <si>
    <t>85159000</t>
  </si>
  <si>
    <t>Centricut</t>
  </si>
  <si>
    <t>Thermacut</t>
  </si>
  <si>
    <t>Valor do Dolar do mês</t>
  </si>
  <si>
    <t>Mês</t>
  </si>
  <si>
    <t>Linha de produto</t>
  </si>
  <si>
    <t>Valor faturado Reais</t>
  </si>
  <si>
    <t>Valor em Dolares</t>
  </si>
  <si>
    <t>Messer</t>
  </si>
  <si>
    <t>BAW</t>
  </si>
  <si>
    <t>METALIQUE</t>
  </si>
  <si>
    <t>OXIPIRA</t>
  </si>
  <si>
    <t>Codinter</t>
  </si>
  <si>
    <t>UNISTAMP</t>
  </si>
  <si>
    <t>THERMACUT</t>
  </si>
  <si>
    <t>Soldarco</t>
  </si>
  <si>
    <t>Acerta</t>
  </si>
  <si>
    <t>Master</t>
  </si>
  <si>
    <t>Hugong (China)</t>
  </si>
  <si>
    <t>DURMA</t>
  </si>
  <si>
    <t>KOIKE</t>
  </si>
  <si>
    <t>ARCBRO</t>
  </si>
  <si>
    <t>Chinese manufacture</t>
  </si>
  <si>
    <t>White Martins</t>
  </si>
  <si>
    <t>Small Brazilian manufactures</t>
  </si>
  <si>
    <t>Small Argentina Manufacture</t>
  </si>
  <si>
    <t>PlasmaCenter</t>
  </si>
  <si>
    <t>Numerik</t>
  </si>
  <si>
    <t>Cormax</t>
  </si>
  <si>
    <t>Others</t>
  </si>
  <si>
    <t>CHINA, REPUBLICA POP</t>
  </si>
  <si>
    <t>Paralelo Chines</t>
  </si>
  <si>
    <t>TOT_UN_PROD_DOLAR EM DOLAR</t>
  </si>
  <si>
    <t>ANO</t>
  </si>
  <si>
    <t>MÊS</t>
  </si>
  <si>
    <t>MARCA</t>
  </si>
  <si>
    <t>ESAB</t>
  </si>
  <si>
    <t>HYPERTHERM</t>
  </si>
  <si>
    <t>MESSER</t>
  </si>
  <si>
    <t>Silber</t>
  </si>
  <si>
    <t>Elite</t>
  </si>
  <si>
    <t>01</t>
  </si>
  <si>
    <t>03</t>
  </si>
  <si>
    <t>05</t>
  </si>
  <si>
    <t>06</t>
  </si>
  <si>
    <t>07</t>
  </si>
  <si>
    <t>04</t>
  </si>
  <si>
    <t>02</t>
  </si>
  <si>
    <t>08</t>
  </si>
  <si>
    <t>09</t>
  </si>
  <si>
    <t>Total</t>
  </si>
  <si>
    <t>Market Share 2021</t>
  </si>
  <si>
    <t>Market Share Brasil</t>
  </si>
  <si>
    <t>Cutting</t>
  </si>
  <si>
    <t>10</t>
  </si>
  <si>
    <t>11</t>
  </si>
  <si>
    <t>12</t>
  </si>
  <si>
    <t>Bestmark</t>
  </si>
  <si>
    <t>CCS Technology</t>
  </si>
  <si>
    <t/>
  </si>
  <si>
    <t>Exercício/período</t>
  </si>
  <si>
    <t>Período 01 2021</t>
  </si>
  <si>
    <t>Período 02 2021</t>
  </si>
  <si>
    <t>Período 03 2021</t>
  </si>
  <si>
    <t>Período 04 2021</t>
  </si>
  <si>
    <t>Período 05 2021</t>
  </si>
  <si>
    <t>Período 06 2021</t>
  </si>
  <si>
    <t>Período 07 2021</t>
  </si>
  <si>
    <t>Result.global</t>
  </si>
  <si>
    <t>Centro de lucro</t>
  </si>
  <si>
    <t>Material</t>
  </si>
  <si>
    <t>Vlr Fat Líquido</t>
  </si>
  <si>
    <t>Qtd. Faturada</t>
  </si>
  <si>
    <t>EMP1/P212210</t>
  </si>
  <si>
    <t>Maq. Automation Std</t>
  </si>
  <si>
    <t>0400992 -CONJUNTO DE CABOS 95MM2 (+)20M / (-)20M</t>
  </si>
  <si>
    <t>TBI</t>
  </si>
  <si>
    <t>0403867 -KIT ROLDANA MANDÍBULA A6 2,5mm</t>
  </si>
  <si>
    <t>0403868 -KIT ROLDANA MANDÍBULA A6 3,0/3,2mm</t>
  </si>
  <si>
    <t>0403869 -KIT ROLDANA MANDÍBULA A6 4,0mm</t>
  </si>
  <si>
    <t>SAW AM</t>
  </si>
  <si>
    <t>0404076 -TRATOR A6TF F2 MASTERTRAC TANDEM C/ PEK</t>
  </si>
  <si>
    <t>0407973 -TBi 511 AUT - 3,0M ESW</t>
  </si>
  <si>
    <t>0408006 -CABO EXTERNO RM2 G 1,5M</t>
  </si>
  <si>
    <t>0408007 -HELIX KSC-G/W "A"=1150MM, Euro</t>
  </si>
  <si>
    <t>0408008 -CABO EXTERNO RM2 W 1,5M</t>
  </si>
  <si>
    <t>0408009 -*HELIX KSC-G/W "A"=1250MM, Euro&gt;&gt;0408257</t>
  </si>
  <si>
    <t>0408105 -TBi 7W "D" 0º AUT 3,0M ESW</t>
  </si>
  <si>
    <t>0408111 -TBi 9W 0º AUT 1,5M ESW</t>
  </si>
  <si>
    <t>0408112 -TOCHA TBi TD 22 F8-V2 3,0M</t>
  </si>
  <si>
    <t>0408121 -TBi 511 AUT 45º - 2,0M ESW</t>
  </si>
  <si>
    <t>0408127 -HELIX KSC-G/W "A"=800MM, Euro</t>
  </si>
  <si>
    <t>0408128 -HELIX KSC-G/W "A"=1200MM, Euro</t>
  </si>
  <si>
    <t>0408148 -TBi 511 AUT - 2,0M ESW</t>
  </si>
  <si>
    <t>0408171 -TBi 7W EXPERT 3,0M</t>
  </si>
  <si>
    <t>0408220 -HELIX KSC-G/W 900MM LINCOLN, Ø31.6</t>
  </si>
  <si>
    <t>0408221 -HELIX KSC-G/W 940MM LINCOLN, Ø31.6</t>
  </si>
  <si>
    <t>0408257 -HELIX KSC-G/W "A"=1250MM, Euro</t>
  </si>
  <si>
    <t>0408278 -TBI 9W 0º AUT - 2,5M ESW</t>
  </si>
  <si>
    <t>0408291 -CABO EXTERNO RM2 G 1,3M</t>
  </si>
  <si>
    <t>0408303 -HELIX KSC-G/W "A"=900MM, Euro</t>
  </si>
  <si>
    <t>0408310 -CABO EXTERNO RM2 W 1,2M</t>
  </si>
  <si>
    <t>0408312 -HELIX KSC-G/W "A"=1500MM, Euro</t>
  </si>
  <si>
    <t>0408322 -CABO EXTERNO RM2 W 1,3M</t>
  </si>
  <si>
    <t>0408323 -CABO EXTERNO RM2 W 1,6M</t>
  </si>
  <si>
    <t>0408326 -CABO EXTERNO RM2 W 2,5M</t>
  </si>
  <si>
    <t>0408343 -HELIX KSC-G/W A"=950MM, LINC 4R90, Ø31,6</t>
  </si>
  <si>
    <t>ROBO</t>
  </si>
  <si>
    <t>0408680 -CONJ. ROBÓTICA 4004 REFRIGERADA-RETROFIT</t>
  </si>
  <si>
    <t>0408715 -KIT ROBO 4004 ETHERCAT C/ REFR. CABO 5M</t>
  </si>
  <si>
    <t>0408781 -CABO CORRENTE PARA TOCHA TBi TD 3,0M</t>
  </si>
  <si>
    <t>0408861 -HELIX KSC-G/W A=1200MM EURO BRUNING</t>
  </si>
  <si>
    <t>0408979 -CABO EXTERNO RM2 W 3,2M  CONEXAO LINCOLN</t>
  </si>
  <si>
    <t>0408992 -HELIX G/W A=820MM PANASONIC</t>
  </si>
  <si>
    <t>0409196 -HELIX KSC-G/W "A"=1220MM, PANASONIC</t>
  </si>
  <si>
    <t>0409583 -CONJ ROBÔ ARISTO500IX+BRG P/ROBÔ MOTOMAN</t>
  </si>
  <si>
    <t>0409612 -KIT TBI E ACESSÓRIOS PARA ROBÔ KUKA</t>
  </si>
  <si>
    <t>0409630 -CONJUNTO TOCHA 82W ROBO ABB 2600ID</t>
  </si>
  <si>
    <t>0409640 -HELIX WB KSC-G/W"A"=1220MM,Con.Panasonic</t>
  </si>
  <si>
    <t>0409698 -CONJUNTO TBI RETROFIT ROBO ABB IRB1600ID</t>
  </si>
  <si>
    <t>0409699 -CONJUNTO TBI RETROFIT ROBO ABB IRB2600ID</t>
  </si>
  <si>
    <t>0409700 -CONJUNTO TOCHA+BRG-2-VD+PGS ROBO MA1440</t>
  </si>
  <si>
    <t>0409735 -CONJ TOCHA+BRG-2-VD+PGS ROBO R1420ARC HW</t>
  </si>
  <si>
    <t>0409751 -CONJ TOCHA+BRG-2-VD ROBO KR8 R2100ARC HW</t>
  </si>
  <si>
    <t>0700294 -ANEL O-RING OPC</t>
  </si>
  <si>
    <t>0700325 -REVESTIMENTO BORRACHA</t>
  </si>
  <si>
    <t>0700403 -VALVULA RECUPERADOR DE FLUXO OPC</t>
  </si>
  <si>
    <t>0700548 -FUNIL DE FLUXO/OPC</t>
  </si>
  <si>
    <t>0700803 -DIFUSOR DE AR / CICLONE - OPC</t>
  </si>
  <si>
    <t>0701184 -ANEL DE PRESSÃO/OPC</t>
  </si>
  <si>
    <t>0704168 -TAMPA OPC</t>
  </si>
  <si>
    <t>0704997 -Flux recovery unit OPC</t>
  </si>
  <si>
    <t>0704998 -FEED ROLLER 2.5MM (A2/A6)</t>
  </si>
  <si>
    <t>0704999 -ROLO ALIMENTAÇÃO 3,0 / 3,2mm</t>
  </si>
  <si>
    <t>0705000 -ROLO ALIMENTAÇÃO 4,0mm</t>
  </si>
  <si>
    <t>0705002 -BICO DE CONTATO 3,2mm</t>
  </si>
  <si>
    <t>0705083 -CABO COMANDO LAF/PEH 25,00 M</t>
  </si>
  <si>
    <t>0705090 -BICO DE CONTATO 2.5 MM</t>
  </si>
  <si>
    <t>0705095 -MANDÍBULA 3,0mm</t>
  </si>
  <si>
    <t>0705096 -MANDÍBULA 4,0mm</t>
  </si>
  <si>
    <t>0706234 -SACO FILTRO RECUPERADOR FLUXO OPC</t>
  </si>
  <si>
    <t>0706483 -ROLDANA P/ ARAME DUPLO 2,5mm</t>
  </si>
  <si>
    <t>0706519 -ROLDANA ALIMENTAÇÃO RECART. 2,0-4,0 mm</t>
  </si>
  <si>
    <t>0706562 -MANÍPULO P/ ROLDANA DE PRESSÃO RECART.</t>
  </si>
  <si>
    <t>0708876 -BOCAL DE FLUXO 18MM</t>
  </si>
  <si>
    <t>0709752 -EJETOR COMPLETO RECUPERADOR FLUXO OPC</t>
  </si>
  <si>
    <t>0710088 -*BICO CONT. M8 CuCrZr 1,0mm &gt;&gt; 914529</t>
  </si>
  <si>
    <t>0710292 -FORRO DE BARRACHA RECUP. DE FLUXO OPC</t>
  </si>
  <si>
    <t>0710294 -SUPORTE DO BICO PN:147384881</t>
  </si>
  <si>
    <t>0710295 -BICO DE SUCÇÃO PN 145501001</t>
  </si>
  <si>
    <t>0710297 -BICO DE SUCÇÃO PN 145502001</t>
  </si>
  <si>
    <t>0710299 -MANGA ISOLANTE RECUPERADOR FLUXO OPC</t>
  </si>
  <si>
    <t>0710301 -MANGA ISOLANTE PN 154739001</t>
  </si>
  <si>
    <t>0711614 -TUBO CONTATO D35 400MM</t>
  </si>
  <si>
    <t>0712238 -MOLA DE PROTECAO PARA CURSOR 300-1030</t>
  </si>
  <si>
    <t>0712239 -MOTOR CURSOR MOTORIZADO 24V-110RPM</t>
  </si>
  <si>
    <t>0712386 -CORREIA DENTADA - CURSOR GMD</t>
  </si>
  <si>
    <t>0713772 -MANDIBULA 4.0MM COMPRIMENTO 120MM</t>
  </si>
  <si>
    <t>0714982 -*CONTATOR PARA CAB 460&lt;0211004</t>
  </si>
  <si>
    <t>0715231 -SACO DE ALGODAO FILTRO OPC</t>
  </si>
  <si>
    <t>0715232 -CINTA FIXACAO FILTRO OPC</t>
  </si>
  <si>
    <t>0720778 -CABO COMPLETO C/ CONECTORES PEH</t>
  </si>
  <si>
    <t>0722239 -CIRCUITO MOTOR CONTROL PEK/GMH</t>
  </si>
  <si>
    <t>0722241 -DISPLAY GRÁFICO U8</t>
  </si>
  <si>
    <t>0722677 -CABO DE EXTENSÃO 7,5M PARA U82</t>
  </si>
  <si>
    <t>0723336 -TELA INTERFACE PEK</t>
  </si>
  <si>
    <t>0723346 -PLACA DE CONTROLE PEK</t>
  </si>
  <si>
    <t>0723367 -PLACA WELD DATA PEK</t>
  </si>
  <si>
    <t>0723708 -CHAVE POSIÇÃO GMH</t>
  </si>
  <si>
    <t>0724738 -EJECTOR OPC SPEC</t>
  </si>
  <si>
    <t>0725288 -SUPORTE DO CARRETEL DE ARAME</t>
  </si>
  <si>
    <t>0726203 -*CONJ CB 25,00 M ARISTO 1000 AC/DC SAW</t>
  </si>
  <si>
    <t>0726205 -ARISTO 1000 AC/DC SAW</t>
  </si>
  <si>
    <t>0726976 -PLACA CONTROLE ARISTO 1000</t>
  </si>
  <si>
    <t>0727006 -BOCAL FLUXO 20,00 MM A2</t>
  </si>
  <si>
    <t>0730422 -MANGUEIRA RECUPERADOR FLUXO OPC (1,3M)</t>
  </si>
  <si>
    <t>0731696 -MANDIBULA ICE 2,5mm LONGA</t>
  </si>
  <si>
    <t>0734908 -KIT SUP ALIM. DE ARAME PARA IRB2600ID</t>
  </si>
  <si>
    <t>0735696 -GANCHO LEVANTAMENTO MP 94/96</t>
  </si>
  <si>
    <t>0735776 -FLANGE P/ MOTOMAN MH12/MA1440/MA2010 CPL</t>
  </si>
  <si>
    <t>0735778 -BICO CONT M6x25MM, CuCrZr 1,0</t>
  </si>
  <si>
    <t>0735862 -TBi RM 82W-L, 45°</t>
  </si>
  <si>
    <t>0736522 -TBi RM 42W 22ø</t>
  </si>
  <si>
    <t>0736523 -TBi RM 42G, 45°</t>
  </si>
  <si>
    <t>0736524 -TBi RM 42W - 45°</t>
  </si>
  <si>
    <t>0736529 -PORTA BICO M6 RM 42</t>
  </si>
  <si>
    <t>0736530 -ANEL DE PROTECAO CERAMICA, RM42</t>
  </si>
  <si>
    <t>0736531 -BOCAL CONICO 14,0MM TBi RM 42</t>
  </si>
  <si>
    <t>0736532 -BOCAL GARRAFA 13,0MM, L = 61,5MM, RM 42</t>
  </si>
  <si>
    <t>0736533 -BOCAL GARRAFA 11,0MM TBi RM2 42</t>
  </si>
  <si>
    <t>0736534 -GUIA PESCOCO 217MM P/ ARAME 0.8 - 1.2</t>
  </si>
  <si>
    <t>0736535 -GUIA P/ PESCOCO, AÇO, 217MM P/ 1.2 - 1.6</t>
  </si>
  <si>
    <t>0736536 -GUIA PARA PESCOCO 1000MM  0.8 - 1.2</t>
  </si>
  <si>
    <t>0736537 -GUIA PARA PESCOCO 1000MM 1.2 - 1.6</t>
  </si>
  <si>
    <t>0736538 -GUIA BRONZE P/ PESCOCO 420MM  1.2 - 1.6</t>
  </si>
  <si>
    <t>0736540 -GUIA DE BRONZE 217MM P/ ARAME 1.2 - 1.6</t>
  </si>
  <si>
    <t>0736548 -PESCOCO RM 62W, 22°</t>
  </si>
  <si>
    <t>0736549 -TBi RM 62G 45º</t>
  </si>
  <si>
    <t>0736551 -TBi RM 62W, 45°</t>
  </si>
  <si>
    <t>0736552 -TBi RM 62G-L, 45°</t>
  </si>
  <si>
    <t>0736554 -PORTA BICO M8 LATAO RM 62</t>
  </si>
  <si>
    <t>0736555 -PORTA BICO M8 CuCrZr RM 62</t>
  </si>
  <si>
    <t>0736556 -PORTA BICO M6 LATAO RM62</t>
  </si>
  <si>
    <t>0736557 -ISOLADOR DE CERAMICA M8 TBi RM 62</t>
  </si>
  <si>
    <t>0736558 -ISOLADOR DE CERAMICA M6 RM 62</t>
  </si>
  <si>
    <t>0736560 -ANEL DE ISOLACAO RM 62</t>
  </si>
  <si>
    <t>0736563 -DIFUSOR DE GAS CERAMICA , RM 62 M6</t>
  </si>
  <si>
    <t>0736570 -BOCAL CONICO 16.0MM TBi RM 62</t>
  </si>
  <si>
    <t>0736572 -BOCAL CONICO 14.0MM RM 62 / RM 82</t>
  </si>
  <si>
    <t>0736573 -BOCAL GARRAFA 13,0MM, L = 61,5MM, RM 82W</t>
  </si>
  <si>
    <t>0736595 -INTERRUPTOR DE SINAL 500MS</t>
  </si>
  <si>
    <t>0736598 -TBi RM 82W, 22°</t>
  </si>
  <si>
    <t>0736599 -TBi RM 82W, 36°</t>
  </si>
  <si>
    <t>0736600 -TBi RM 82W, 45°</t>
  </si>
  <si>
    <t>0736601 -PORTA BICO M8 CuCrZr RM 82W</t>
  </si>
  <si>
    <t>0736604 -ANEL DE ISOLACAO, PRETO, RM 82W</t>
  </si>
  <si>
    <t>0736605 -ISOLACAO FRONTAL, RM 82W</t>
  </si>
  <si>
    <t>0736607 -BOCAL CONICO, 17MM, RM 82W</t>
  </si>
  <si>
    <t>0736642 -BICO DE CONTATO M6X28MM, CuCrZr 1,0</t>
  </si>
  <si>
    <t>0736643 -BICO DE CONTATO M6X28MM, CuCrZr 1,2</t>
  </si>
  <si>
    <t>0736644 -BICO CONT M6x28MM CuCrZr HD (DIN) 0,8</t>
  </si>
  <si>
    <t>0736645 -BICO CONT M6x28MMCuCrZrHD1,0(DIN) IMPORT</t>
  </si>
  <si>
    <t>0736646 -BICO DE CONTATO M6x28MM, 1,2 CuCrZr DIN</t>
  </si>
  <si>
    <t>0736647 -BICO DE CONTATO M8x30MM, CuCrZr 0,8</t>
  </si>
  <si>
    <t>0736648 -BICO DE CONTATO M8x30MM, CuCrZr 1,0</t>
  </si>
  <si>
    <t>0736649 -BICO DE CONTATO M8x30MM, CuCrZr 1,2</t>
  </si>
  <si>
    <t>0736651 -BICO CONTATO M8x30MM CuCrZr HD 1,0 (DIN)</t>
  </si>
  <si>
    <t>0736652 -BICO CONTATO M8x30MM CuCrZr HD (DIN) 1,2</t>
  </si>
  <si>
    <t>0736686 -TBi RM KS-2-MIG</t>
  </si>
  <si>
    <t>0736688 -TBi RM KS-2-TD</t>
  </si>
  <si>
    <t>0736700 -TBi KSC-2 G/W</t>
  </si>
  <si>
    <t>0736701 -KSC-2 G/W-WB</t>
  </si>
  <si>
    <t>0736702 -TBi FLC-2 G/W</t>
  </si>
  <si>
    <t>0736706 -SUPORTE 0°</t>
  </si>
  <si>
    <t>0736793 -FLANGE ARC MATE 100iC/120iC/M10iA/M20iA</t>
  </si>
  <si>
    <t>0736795 -FLANGE P/ KSC E FLC (KUKA KR 5 ARC HW</t>
  </si>
  <si>
    <t>0736797 -FLANGE KSC/FLC P/ MOTOMAN EA1400N</t>
  </si>
  <si>
    <t>0736799 -FLANGE KSC, SUITABLE P/ PANASONIC TM140</t>
  </si>
  <si>
    <t>0736832 -FLANGE KS-2 P/ FANUC ARCMATE 0iA/0iB/50i</t>
  </si>
  <si>
    <t>0736913 -FRESA P/ BOCAL 16MM / BICO 8MM</t>
  </si>
  <si>
    <t>0736916 -FRESA P/ BOCAL 16MM / BICO10MM</t>
  </si>
  <si>
    <t>0736917 -FRESA P/ BOCAL 16MM / BICO 10MM</t>
  </si>
  <si>
    <t>0736918 -FRESA P/ BOCAL 17MM / BICO 10MM "2023"</t>
  </si>
  <si>
    <t>0736919 -FRESA P/ BOCAL 14MM / BICO 8MM 02027</t>
  </si>
  <si>
    <t>0736923 -TBi BRG-2-VD (ESTACAO DE LIMPEZA)</t>
  </si>
  <si>
    <t>0736924 -TBi BRG-2-VD-DAE (ESTACAO DE LIMPEZA)</t>
  </si>
  <si>
    <t>0736925 -SUPORTE P/ BRG-2 (STAND)</t>
  </si>
  <si>
    <t>0736986 -BICO DE CONTATO M8x30MM, CuCrZr 1,6</t>
  </si>
  <si>
    <t>0737009 -BOCAL CONICO 22,0MM CERAMICA TBI PLP 300</t>
  </si>
  <si>
    <t>0737085 -ADAPTADOR TSB 13MM PARA TSB 9MM</t>
  </si>
  <si>
    <t>0737095 -BICO DE CONTATO M8x30MM, CuCrZr 0,9</t>
  </si>
  <si>
    <t>0737176 -BICO DE CONTATO M6X28MM, CuCrZr 0,9</t>
  </si>
  <si>
    <t>0737335 -RAILTRAC B42V</t>
  </si>
  <si>
    <t>0737420 -BICO DE CONTATO M8x30MM, CuCrZr 1,4</t>
  </si>
  <si>
    <t>0737425 -TBi RM 62W, 0°</t>
  </si>
  <si>
    <t>0737437 -BOCAL CONICO 16,00MM TBi RM 52</t>
  </si>
  <si>
    <t>0737438 -FLANGE ADAPTADORA PARA ABICOR L-MOUNT</t>
  </si>
  <si>
    <t>0737440 -PORTA BICO TBi RM 50 / RM 52 G/W</t>
  </si>
  <si>
    <t>0737441 -CORPO DA FLANGE P/ ROBO ABB 2400/10 E 16</t>
  </si>
  <si>
    <t>0737449 -BOCAL CONICO 16,0MM TBI RM 60G/60W/80W</t>
  </si>
  <si>
    <t>0737451 -BICO CONT M6X22MM 1.2 CUCRZR (DIN)</t>
  </si>
  <si>
    <t>0737452 -BICO CONTATO NIQUELADO CuCrZr 1,2 P/ TD</t>
  </si>
  <si>
    <t>0737455 -BICO DE CONTATO M8x30MM, CuCrZr 2,4</t>
  </si>
  <si>
    <t>0737456 -BICO DE CONTATO M8x30MM, CuCrZr 1,32</t>
  </si>
  <si>
    <t>0737457 -BICO DE CONTATO M6X28MM, CuCrZr 0,8</t>
  </si>
  <si>
    <t>0737459 -BICO DE CONTATO M8x30MM, CuCrZr 2,0</t>
  </si>
  <si>
    <t>0737464 -DIFUSOR DE GAS P/ TBI RM 50W</t>
  </si>
  <si>
    <t>0737479 -ANEL ISOLADOR TBi RM 60W, PTFE</t>
  </si>
  <si>
    <t>0737481 -FLANGE DE ADAPTACAO PARA KS-2</t>
  </si>
  <si>
    <t>0737493 -ISOLADOR DO BOCAL, CERAMICA, RM 82W</t>
  </si>
  <si>
    <t>0737503 -ISOLADOR DE CERAMICA TD 20/22F8/F15-V2</t>
  </si>
  <si>
    <t>0737525 -DIFUSOR DE AGUA P/ RM82W  VERSAO 2016</t>
  </si>
  <si>
    <t>0737533 -TBi BECOOL 2.2 SENSOR C/ FLOWSWITCH</t>
  </si>
  <si>
    <t>0738003 -BICO DE CONTATO M6x20MM, CuCrZr 1,0</t>
  </si>
  <si>
    <t>0738004 -BICO DE CONTATO M10x40MM, CuCrZr 1,0</t>
  </si>
  <si>
    <t>0738005 -BICO DE CONTATO M6x45MM, CuCrZr 1,2</t>
  </si>
  <si>
    <t>0738007 -BICO DE CONTATO M10x40MM, CuCrZr 1,2</t>
  </si>
  <si>
    <t>0738017 -PORTA BICO M8 RM 72</t>
  </si>
  <si>
    <t>0738019 -BICO DE CONTATO M6x22MM 1,0 CuCrZr(DIN)</t>
  </si>
  <si>
    <t>0738022 -BICO CONT M8x30MM CuCrZr HD 1,4 (DIN)</t>
  </si>
  <si>
    <t>0738023 -BICO CONTATO M8x30MM CuCrZr HD 1,6 (DIN)</t>
  </si>
  <si>
    <t>0738024 -BICO DE CONTATO M6x28MM, ESTRELA 1,0</t>
  </si>
  <si>
    <t>0738025 -BICO DE CONTATO M8x28MM, ESTRELA 1,0</t>
  </si>
  <si>
    <t>0738026 -BICO DE CONTATO M8x28MM, ESTRELA 1,2</t>
  </si>
  <si>
    <t>0738035 -BOCAL CONICO 17,0MM P FRONIUS AL 4000/AW</t>
  </si>
  <si>
    <t>0738037 -BOCAL CONICO CURTO 14,00MM TBI RM 52</t>
  </si>
  <si>
    <t>0738090 -TBi BRG-2-VD-DAS (ESTACAO DE LIMPEZA)</t>
  </si>
  <si>
    <t>0738095 -FRESA P/ BOCAL 13MM / BICO 8MM</t>
  </si>
  <si>
    <t>0738096 -FRESA P/ BOCAL 13MM / BICO 6MM</t>
  </si>
  <si>
    <t>0738101 -FRESA P/ BOCAL 17MM / BICO 10MM "2025"</t>
  </si>
  <si>
    <t>0738114 -FRESA P/ BOCAL 10 MM / BICO 8MM</t>
  </si>
  <si>
    <t>0738129 -SUPORTE   "Z" P / RM52 45°"</t>
  </si>
  <si>
    <t>0738157 -PORTA BOCAL TBi RM 50 / RM 52 G/W</t>
  </si>
  <si>
    <t>0738181 -TBi RM 52W-L, 45ø</t>
  </si>
  <si>
    <t>0738195 -PORTA BOCAL P/ RM82W VERSAO 2016</t>
  </si>
  <si>
    <t>0738458 -ISOLACAO DO BOCAL TBI 380/6G/8G</t>
  </si>
  <si>
    <t>0738469 -ANEL FRONTAL P/ PESCOCO RM82W</t>
  </si>
  <si>
    <t>0738471 -ANEL TRASEIRO P/ PESCOCO RM82W</t>
  </si>
  <si>
    <t>0738910 -ESCOVA P/ MOTOR VEC</t>
  </si>
  <si>
    <t>0739032 -TRATOR PARA SOLDA MIGGYTRAC B501</t>
  </si>
  <si>
    <t>0739241 -FLANGE P/ KSC E FLC FANUC ARC MATE 100iD</t>
  </si>
  <si>
    <t>0739301 -SWITCH P/C BOARD KIT FOR KSC</t>
  </si>
  <si>
    <t>0740331 -SENSOR DE FLUXO DE GÁS HKS</t>
  </si>
  <si>
    <t>0740333 -CABO CONECTOR P/ SENSOR HKS 5M-S3</t>
  </si>
  <si>
    <t>0740336 -PLUG ADAPTADOR P/ TENSÃO SOLDAGEM HKS</t>
  </si>
  <si>
    <t>0740523 -CABO MEDIDOR TENSAO METRO HKS</t>
  </si>
  <si>
    <t>0740628 -MANDIBULA TWIN DE 2,5 MM</t>
  </si>
  <si>
    <t>0741458 -KIT SUPORTE ALIMENTADOR MOTOMAN</t>
  </si>
  <si>
    <t>cutting</t>
  </si>
  <si>
    <t>0741867 -PLACA CCM COMPLETA M2-200I</t>
  </si>
  <si>
    <t>0741869 -CABEÇA DA TOCHA M2-200I</t>
  </si>
  <si>
    <t>0741870 -CABECA DA TOCHA AUTO-CUT 200</t>
  </si>
  <si>
    <t>0741871 -BOMBA DE AGUA COM MOTOR M2-200 I/AC 200</t>
  </si>
  <si>
    <t>0741872 -BOMBA DE ÁGUA M2-200I/AC 200</t>
  </si>
  <si>
    <t>0742200 -O-RING PARA TRATOR MIGGYTRAC B501/B5001</t>
  </si>
  <si>
    <t>0742220 -PORTA BOCAL RM 72</t>
  </si>
  <si>
    <t>0742710 -CABO INFINITURN CONEX PANASONIC A=1220MM</t>
  </si>
  <si>
    <t>0742898 -SENSOR VERIF. SOLDAGEM P700/1000 HKS</t>
  </si>
  <si>
    <t>0742899 -CABO P/ SENSOR DE ARAME DE SOLDA HKS</t>
  </si>
  <si>
    <t>0742900 -CABO CONECTOR 10M I/O-S3 HKS</t>
  </si>
  <si>
    <t>0742901 -SENSOR DE ARAME SOLDA ESTACIONARIO HKS</t>
  </si>
  <si>
    <t>0742902 -CABO EXTENSOR PARA SENSOR DE GAS HKS</t>
  </si>
  <si>
    <t>0742903 -CABO EXTENSOR PARA SENSOR DE GAS HKS</t>
  </si>
  <si>
    <t>0742904 -INTERFACE MICRO WELDQASTPS-S3 HKS</t>
  </si>
  <si>
    <t>0742907 -SCANNER TERMICO MAG HKS</t>
  </si>
  <si>
    <t>0742908 -CABO CONECTOR TPS-S3 5M</t>
  </si>
  <si>
    <t>0742909 -INTERFACE S3 ISOLAMENTO GALVANICO 3 HKS</t>
  </si>
  <si>
    <t>0742947 -TUBO GUIA L = 535MM</t>
  </si>
  <si>
    <t>0742949 -PRESILHA A6</t>
  </si>
  <si>
    <t>0742982 -SUPORTE GUIA DE ARAME</t>
  </si>
  <si>
    <t>0743279 -ROLDANA DE TRAÇÃO AL RF U 1,2-1,6MM</t>
  </si>
  <si>
    <t>0743935 -KIT LASER GUIAt, CABO 0.5 m</t>
  </si>
  <si>
    <t>0743941 -CURSOR 90MM</t>
  </si>
  <si>
    <t>0743944 -KIT UPGRADE LAF 1250 PARA LAF 1251</t>
  </si>
  <si>
    <t>0743945 -KIT UPGRADE TAF 1250 PARA TAF 1251</t>
  </si>
  <si>
    <t>0743946 -CABO DE CONTROLE DE 35M</t>
  </si>
  <si>
    <t>0743947 -CABO DE REFERENCIA DE TENSÃO 5M</t>
  </si>
  <si>
    <t>0743948 -CONJUNTO DE CONECTOR</t>
  </si>
  <si>
    <t>0743949 -CABO CAN-BUS 10M</t>
  </si>
  <si>
    <t>0743950 -BLOCO DE CONTATO</t>
  </si>
  <si>
    <t>0743951 -CABO DO MOTOR 5M</t>
  </si>
  <si>
    <t>0743952 -CABO DO ENCODER 5M</t>
  </si>
  <si>
    <t>0743954 -CABO DO MOTOR 35M</t>
  </si>
  <si>
    <t>0743955 -CABO DO ENCODER 35M</t>
  </si>
  <si>
    <t>0743956 -CABO DO MOTOR 10M</t>
  </si>
  <si>
    <t>0743957 -CABO DO ENCODER 10M</t>
  </si>
  <si>
    <t>0744083 -LAF 1251M</t>
  </si>
  <si>
    <t>0744168 -CABO P/ SENSOR DE ARAME DE SOLDA HKS</t>
  </si>
  <si>
    <t>0744249 -CONTROLE REMOTO 317 AMI</t>
  </si>
  <si>
    <t>0744528 -VÁLVULA ESFERA</t>
  </si>
  <si>
    <t>0744529 -COTOVELO PLÁSTICO</t>
  </si>
  <si>
    <t>0744530 -TAMPA DE PROTEÇÃO</t>
  </si>
  <si>
    <t>0744531 -FUNIL OPC</t>
  </si>
  <si>
    <t>0744532 -FUNIL PLASTICO</t>
  </si>
  <si>
    <t>0744535 -CABO PEH</t>
  </si>
  <si>
    <t>0744536 -CABO DE REFERENCIA POSITIVA  PEH</t>
  </si>
  <si>
    <t>0744674 -CABEÇOTE SOLDA SAW SINGLE A6S-PEK- 210MM</t>
  </si>
  <si>
    <t>0744676 -CABO CONTROLADOR MOTOR PEH</t>
  </si>
  <si>
    <t>0744677 -GRAXA P34</t>
  </si>
  <si>
    <t>0744695 -TOCHA SR 20P AUT-8m-3550-G1/4"</t>
  </si>
  <si>
    <t>0744696 -CABO DE CONTROLE GMH 19M</t>
  </si>
  <si>
    <t>0744697 -BICO DE CONTATO M6x22 CuCrZr 0,8</t>
  </si>
  <si>
    <t>0744706 -KIT CABO L=5m A2S-PEK-MECHTR.</t>
  </si>
  <si>
    <t>0744743 -TAMPA DO RESERVATÓRIO DE FLUXO - A2/A6</t>
  </si>
  <si>
    <t>0744867 -RESERVATORIO DE FLUXO COMPLETO OPC</t>
  </si>
  <si>
    <t>0744980 -LAMPADA INDICADORA</t>
  </si>
  <si>
    <t>0744981 -SUPORTE DE DIREÇÃO CAB 460</t>
  </si>
  <si>
    <t>0745055 -VÁLVULA DE FLUXO</t>
  </si>
  <si>
    <t>0745354 -LAF 631</t>
  </si>
  <si>
    <t>0745355 -A2S SAW - PEK - CURSOR MANUAL 90 MM</t>
  </si>
  <si>
    <t>0745380 -FLANGE DE ADAPTACAO PARA KS-2 MH5</t>
  </si>
  <si>
    <t>0900059 -INTERRUPTOR</t>
  </si>
  <si>
    <t>0900175 -CONJUNTO DE ESCOVAS</t>
  </si>
  <si>
    <t>0900199 -DIODO 130A SKN VM</t>
  </si>
  <si>
    <t>0900593 -ISOLADOR EPOXI 30 X 40MM ROSCA M8</t>
  </si>
  <si>
    <t>0900717 -ANEL/OPC</t>
  </si>
  <si>
    <t>0900803 -DIODO 240A SKN VM</t>
  </si>
  <si>
    <t>0900830 -ENGRENAGEM INTERNA DO REDUTOR</t>
  </si>
  <si>
    <t>0901033 -SINALEIRO VERMELHO P/ PAINEL</t>
  </si>
  <si>
    <t>0901264 -CONTATO MACHO 10 PINOS</t>
  </si>
  <si>
    <t>0901680 -BASE BAIXA 10 PINOS TOMADA MULTIPLA</t>
  </si>
  <si>
    <t>0901760 -KNOB PRETO 38MM</t>
  </si>
  <si>
    <t>0901812 -TRANSFORMADOR P/ INSTRUMENTO 42-9V</t>
  </si>
  <si>
    <t>0901833 -PONTE RETIFICADORA MONOFÁSICA 25A</t>
  </si>
  <si>
    <t>0901877 -SNUBBER COMPLETO</t>
  </si>
  <si>
    <t>0901878 -SINALEIRO LED LARANJA</t>
  </si>
  <si>
    <t>0901879 -KNOB PRETO REF 154</t>
  </si>
  <si>
    <t>0901891 -DISJUNTOR 10A</t>
  </si>
  <si>
    <t>0901893 -CHAVE REVERSORA 2 POS.</t>
  </si>
  <si>
    <t>0902339 -PRENSA CABO UNIVERSAL</t>
  </si>
  <si>
    <t>0902940 -POT. LIN. 2K 4W S/C</t>
  </si>
  <si>
    <t>0903007 -CIRC. ELETR.CONT. TENSÃO CV/AS AUX. 800</t>
  </si>
  <si>
    <t>0903302 -MANDÍBULA 2 X 2,5/3,0mm (73MM)</t>
  </si>
  <si>
    <t>0903350 -BOCAL DE FLUXO CONCÊNTRICO A6</t>
  </si>
  <si>
    <t>0903368 -VÁLVULA DE FLUXO A2/A6&gt;&gt;745055</t>
  </si>
  <si>
    <t>0903369 -MANGUEIRA C/ESPIRAL DE AÇO</t>
  </si>
  <si>
    <t>0903380 -RELÉ  8A - BOBINA 48 VCA</t>
  </si>
  <si>
    <t>0903470 -TUBO CONTATO - 260mm</t>
  </si>
  <si>
    <t>0903496 -RESERVATÓRIO DE FLUXO MONTADO S/VALVULA</t>
  </si>
  <si>
    <t>0903501 -VOLANTE CENTRAL</t>
  </si>
  <si>
    <t>0903514 -CARRETEL DE ARAME 153872880 &gt;&gt;745848</t>
  </si>
  <si>
    <t>0903595 -MOTOR 24V 38 RPM</t>
  </si>
  <si>
    <t>0903642 -VOLANTE A6 - 69 P/N: 218810181 - SUP.</t>
  </si>
  <si>
    <t>0903643 -VOLANTE A6 - 69 P/N: 218810182 - INF.</t>
  </si>
  <si>
    <t>0903647 -TAMPA DO RES.DE FLUXO - A2/A6 &gt; 744743</t>
  </si>
  <si>
    <t>0903659 -MANIVELA C/ CABO GIRATÓRIO - MCG -8MM</t>
  </si>
  <si>
    <t>0903711 -CIRC.CONTROLE TENSÃO CV/AS PRINC.LAE800</t>
  </si>
  <si>
    <t>0903787 -BOCAL FLUXO CONCEN. A2 COMPLETO&gt;727006</t>
  </si>
  <si>
    <t>0903986 -CHAVE LIGA /DESLIGA CB8-A215</t>
  </si>
  <si>
    <t>0904432 -PCI REED ELETRÔNICO AJUSTÁVEL</t>
  </si>
  <si>
    <t>0904592 -CORPO DA ALAVANCA - A2T</t>
  </si>
  <si>
    <t>0904605 -ROLDANA DE PRESSÃO</t>
  </si>
  <si>
    <t>0904688 -RODA PARA CARRO A2</t>
  </si>
  <si>
    <t>0904814 -CIRCUITO DE CONTROLE DO CARRO A2T</t>
  </si>
  <si>
    <t>0904815 -CIRCUITO DE CONTROLE DO PEJ</t>
  </si>
  <si>
    <t>0904821 -TRILHO P/ TRATOR A2T - 2MTS</t>
  </si>
  <si>
    <t>0904838 -ENCAIXE DA MANDÍBULA - A6</t>
  </si>
  <si>
    <t>0905218 -TRILHO P/ TRATOR A6T - 2MTS</t>
  </si>
  <si>
    <t>0905448 -FLUIDO P/ REFRIGERAÇÃO DE TOCHAS - WC8</t>
  </si>
  <si>
    <t>0906985 -CAPA PARA CAB 460</t>
  </si>
  <si>
    <t>0908176 -SAPATA DE FREIO PARA CAB</t>
  </si>
  <si>
    <t>0908201 -MOTO REDUTOR A6 VEC</t>
  </si>
  <si>
    <t>0909240 -CABO DE COMANDO LAF/PEK 25M</t>
  </si>
  <si>
    <t>0909551 -CABO DE CONT 10M FONTE/CAB ARISTO&gt;745499</t>
  </si>
  <si>
    <t>0909855 -MOTOR COM ENCODER 4030/802 42V CARRO A2T</t>
  </si>
  <si>
    <t>0909857 -MOTOR ALIMENTADOR ARAME A2T C/ ENCODER</t>
  </si>
  <si>
    <t>0909961 -CIRCUITO CONTROLE RET LAF 1251</t>
  </si>
  <si>
    <t>0910222 -MOTO REDUTOR A6 VEC P/N:145063896</t>
  </si>
  <si>
    <t>0914639 -BICO CONTATO M10x33MM CuCrZr 1,2 (DIN)</t>
  </si>
  <si>
    <t>0914703 -ABRACADEIRA P/ TUBO DE AGUA 9,5MM</t>
  </si>
  <si>
    <t>0914732 -CABO DE COMANDO, 2x0,34QMM, ROBO</t>
  </si>
  <si>
    <t>0914733 -ISOLACAO DO BOCAL TBI 380/6G/8G&gt;738458</t>
  </si>
  <si>
    <t>0914765 -ROBOT OUTER COBER, DIAM., 29MM, BLACK</t>
  </si>
  <si>
    <t>0914827 -*ISOLACAO FRONTAL, RM 82W&gt;&gt;736605</t>
  </si>
  <si>
    <t>0914829 -GUIA VERMELHA C/ ISOL. (1,7M) 0,9 - 1,2</t>
  </si>
  <si>
    <t>0914846 -CABO CONTROLE PARA KS1 COM PLUGUE, 5,0M</t>
  </si>
  <si>
    <t>0914928 -BOCAL CROMADO 16,0MM TBi 9W &gt; 738039</t>
  </si>
  <si>
    <t>0914945 -PORCA DE SEGURANCA RM 82W</t>
  </si>
  <si>
    <t>0914963 -*SUPORTE 0°&gt;&gt;736706</t>
  </si>
  <si>
    <t>0914973 -PESCOCO TBi 511 AUT, 0°</t>
  </si>
  <si>
    <t>0915025 -PESCOCO TBI 9W AUT -0° - 038MM</t>
  </si>
  <si>
    <t>0915097 -GUIA ESP. VERM. C/ ISOL. PANAS. 1,5M 1.0</t>
  </si>
  <si>
    <t>0915185 -GUIA VERMELHA C/ ISOL. (2.4M) 1.0 - 1.2</t>
  </si>
  <si>
    <t>0915210 -*PLACA CONTR P ESTACAO LIMPEZA&gt;738113</t>
  </si>
  <si>
    <t>0915238 -*TBi KS-2 TIG&gt;&gt;736687</t>
  </si>
  <si>
    <t>0915247 -TUBO GUIA AMARELO P/ HELIX 940MM</t>
  </si>
  <si>
    <t>0915257 -*FRESA P BOC 17MM/BIC 10MM "2025"&gt;738101</t>
  </si>
  <si>
    <t>0915322 -PESCOCO TBi 7G</t>
  </si>
  <si>
    <t>0915348 -CABO CORRENTE 1,3M</t>
  </si>
  <si>
    <t>0915504 -GUIA PTFE VERM C/ ESPIRAL (4,5M) 1,0-1,2</t>
  </si>
  <si>
    <t>0915772 -CABO CORRENTE P/ HELIX A=900MM</t>
  </si>
  <si>
    <t>0915870 -CABO CORRENTE P/ HELIX A=1250MM</t>
  </si>
  <si>
    <t>0915973 -PLUGUE 2 POLOS TIPO AMPHENOL (P/ ESAB)</t>
  </si>
  <si>
    <t>0916182 -CABO CONTROLE 10M ROBO</t>
  </si>
  <si>
    <t>0916239 -CONE PARA MPAC93 COM EMBALAGEM (5)</t>
  </si>
  <si>
    <t>0916532 -CABO DE ENERGIA CPL L=1.190MM SLP HELIX</t>
  </si>
  <si>
    <t>0916580 -CABO CORRENTE CABO EXTERNO RM2 1500MM</t>
  </si>
  <si>
    <t>0916581 -TUBO GUIA AMARELO 1.500MM P CABO EXT RM2</t>
  </si>
  <si>
    <t>EMP1/P212310</t>
  </si>
  <si>
    <t>Engenharia</t>
  </si>
  <si>
    <t>0408693 -Conj. Robô 4004 Ethernet S/ refrigeração</t>
  </si>
  <si>
    <t>0408714 -KIT ROBO 4004 DEVICE C/ REFR. CABO 5M</t>
  </si>
  <si>
    <t>0408721 -KIT ROBO 4004 ETHERCAT S/ REFRI. 5M</t>
  </si>
  <si>
    <t>0409557 -CONJ ROBÔ 500IX DEVICE C/ REFRIG CABO10M</t>
  </si>
  <si>
    <t>0409558 -CONJ ROBÔ500IX ETHERCAT C/REFRIG CABO10M</t>
  </si>
  <si>
    <t>0409559 -CONJ ROBÔ 500IX ETHERNET C/REFRIG CABO5M</t>
  </si>
  <si>
    <t>0409560 -CONJ ROBÔ 500IX DEVICE C/ REFRIG CABO 5M</t>
  </si>
  <si>
    <t>0409561 -CONJ ROBÔ 500IX ETHERCAT C/REFRIG CABO5M</t>
  </si>
  <si>
    <t>0409601 -CONJUNTO PEÇAS ROBÔ AGCO</t>
  </si>
  <si>
    <t>0705009 -TRILHO ALUMÍNIO RAILTRAC COM IMÃS</t>
  </si>
  <si>
    <t>0705084 -CABO DE CONTROLE  35 METROS 456500882</t>
  </si>
  <si>
    <t>0705089 -BICO DE CONTATO 2,0mm</t>
  </si>
  <si>
    <t>0710290 -MANGUEIRA RECUPERADOR FLUXO OPC (1 M)</t>
  </si>
  <si>
    <t>0710305 -*FITA RECUPERADOR DE FLUXO OPC</t>
  </si>
  <si>
    <t>0711589 -CINTA DE PRESSÃO OPC</t>
  </si>
  <si>
    <t>0712097 -MINI CURSOR AJUSTE FINO GMD</t>
  </si>
  <si>
    <t>0712247 -FUSO ESFERAS CURSOR MOTORIZADO 300mmUTIL</t>
  </si>
  <si>
    <t>0712249 -FUSO ESFERAS CURSOR MOTORIZADO 540mmUTIL</t>
  </si>
  <si>
    <t>0712893 -ENDIREITADOR DE ARAME TWIN ARC HD</t>
  </si>
  <si>
    <t>0720150 -CABLE DE CONTROL 5M RAILTRAC FW 1000</t>
  </si>
  <si>
    <t>0722249 -CHAPA DE PROTEÇÃO A6 VEC</t>
  </si>
  <si>
    <t>0736424 -SUPORTE DO ENDIREITADOR DE ARAME</t>
  </si>
  <si>
    <t>0736914 -FRESA P/ BOCAL 14MM / BICO 8MM</t>
  </si>
  <si>
    <t>0744868 -BLOCO DE LIGACAO MOTOR A6 VEC</t>
  </si>
  <si>
    <t>0744869 -CAIXA LIGACAO MOTOR A6 VEC</t>
  </si>
  <si>
    <t>0903645 -SUPORTE SUP. DA ROLDANA DE APERTO A6/A2</t>
  </si>
  <si>
    <t>0907018 -CONECTOR TRASEIRO 12 POLOS</t>
  </si>
  <si>
    <t>0912492 -ACIONADOR MOTOR SOLDA -FEEDCONTROL 3004W</t>
  </si>
  <si>
    <t>EMP1/P213020</t>
  </si>
  <si>
    <t>Cutting Machine</t>
  </si>
  <si>
    <t>0407430 -KIT MEC. CUTMASTER 120A TOCHA 7,6 MTS</t>
  </si>
  <si>
    <t>0409255 -CROSSBOW HD T3-1600 X 3400MM NR12</t>
  </si>
  <si>
    <t>0409540 -MAQUINA CORTE CNC SHARK CS METAL SERVICE</t>
  </si>
  <si>
    <t>0730348 -*ACOPLAMENTO TACÔMETRO CROSSBOW</t>
  </si>
  <si>
    <t>EMP1/P213030</t>
  </si>
  <si>
    <t>Cutting OEM</t>
  </si>
  <si>
    <t>0712532 -PAINEL FRONTAL PARA VISION LE</t>
  </si>
  <si>
    <t>0732625 -THERMAL DYNAMICS A120 - 7,6M</t>
  </si>
  <si>
    <t>0732629 -THERMAL DYNAMICS A120 - 15,2M</t>
  </si>
  <si>
    <t>0732630 -TD SL100SLV (180) T&amp;L 25FT (7.6M)</t>
  </si>
  <si>
    <t>0734627 -TD FONTE PLASMA AUTO-CUT 200 XT 400V WMS</t>
  </si>
  <si>
    <t>0734733 -TOCHA E CABO, 50 ft (15.2m)</t>
  </si>
  <si>
    <t>0735724 -TD CABEÇA DA TOCHA XT (21-1002)</t>
  </si>
  <si>
    <t>0737321 -VALVULA SOLENOIDE SL 100 9-9447</t>
  </si>
  <si>
    <t>0738415 -A60I 230/460V 3PH 7,5M</t>
  </si>
  <si>
    <t>0744982 -MANGUEIRA DE GAS PLASMA 4FT</t>
  </si>
  <si>
    <t>0744983 -MANGUEIRA DE GAS PROTEÇÃO 4FT</t>
  </si>
  <si>
    <t>0745059 -LUBRIFICANTE MCG 129</t>
  </si>
  <si>
    <t>0907512 -CREMALHEIRA PÓRTICO SABRE 180 IN</t>
  </si>
  <si>
    <t>0915972 -PLUG 8 POLOS - P/ THERMAL DYNAMICS</t>
  </si>
  <si>
    <t>EMP1/P213040</t>
  </si>
  <si>
    <t>Cutting After Mark</t>
  </si>
  <si>
    <t>0409623 -RETROFIT AVENGER II ARSENAL DA MARINHA</t>
  </si>
  <si>
    <t>0700033 -PLACA ELETRONICA ATHC4 MB</t>
  </si>
  <si>
    <t>0700085 -BICO DE CORTE 1566HS 4" P/N 639606</t>
  </si>
  <si>
    <t>0700198 -BOMBA WC-8C P/N 951347</t>
  </si>
  <si>
    <t>0700280 -PLACA CONTROLE</t>
  </si>
  <si>
    <t>0700356 -FUSIVEL 10 A RETARDADO</t>
  </si>
  <si>
    <t>0701320 -FLUXOSTATO 1.0GPM - SMART FLOLW 2.5</t>
  </si>
  <si>
    <t>0702136 -BICO DE CORTE 1566HS 1 1/2" P/N 639603</t>
  </si>
  <si>
    <t>0702735 -ISOLADOR PT20/21AMX P/N 21373</t>
  </si>
  <si>
    <t>0702749 -BICO DE CORTE 1566HS 6" P/N 639607</t>
  </si>
  <si>
    <t>0703243 -BICO DE CORTE 1566HS 2 1/2" P/N 639605</t>
  </si>
  <si>
    <t>0703839 -PLACA CONTROLE P/N 675369</t>
  </si>
  <si>
    <t>0703971 -DISJUNTOR P/N 950829</t>
  </si>
  <si>
    <t>0705713 -DIFUSOR PT19/600 100-360A REV PN 4470115</t>
  </si>
  <si>
    <t>0705836 -TERMOSTATO P/N 950710</t>
  </si>
  <si>
    <t>0706768 -RETENTOR BICO PT36 CORT.AR PN 0004470281</t>
  </si>
  <si>
    <t>0707851 -BICO CORTE PT-600 100A</t>
  </si>
  <si>
    <t>0707858 -RETENTOR CAPA PT-36 CORT.AR PN 558009395</t>
  </si>
  <si>
    <t>0707859 -DEFLETOR PT-36 8X047" P/N 558001625</t>
  </si>
  <si>
    <t>0707861 -*DIFUSOR PT-600 REV 50-200A PN 055800253</t>
  </si>
  <si>
    <t>0707865 -LUVA DE CORTINA DE AR PT-19XLS</t>
  </si>
  <si>
    <t>0708434 -HEAT SHIELD PT-32 EH</t>
  </si>
  <si>
    <t>0709268 -TUBO DE FIBRA TOCHA PT-600/PT36</t>
  </si>
  <si>
    <t>0709973 -BOCAL MECANIZADO PT-26 P/N 0558003582</t>
  </si>
  <si>
    <t>0710269 -CORPO PT-36 VEDAÇAO TOCHA P/N 0558003804</t>
  </si>
  <si>
    <t>0710271 -SUPORTE DO ELETRODO PT-36 P/N 0558003924</t>
  </si>
  <si>
    <t>0710272 -ANEL DO CONTATO P/N 0558003858</t>
  </si>
  <si>
    <t>0710275 -LUBRIFIC. SILICONE DC-111 P/N 0004470869</t>
  </si>
  <si>
    <t>0710278 -ELETR. O2 PT-36 UL P/N 0558003914</t>
  </si>
  <si>
    <t>0710279 -ELETRODO N2 H35 200A STD P/N 0558003928</t>
  </si>
  <si>
    <t>0710281 -BOCAL PT-36 1.0MM P/N 558006010</t>
  </si>
  <si>
    <t>0710282 -BOCAL PT-36 1.4MM P/N 558006014</t>
  </si>
  <si>
    <t>0710283 -BOCAL PT-36 2.0MM P/N 558006020</t>
  </si>
  <si>
    <t>0710284 -CAPA PROTETORA PT-36 3.0MM P/N 558006130</t>
  </si>
  <si>
    <t>0710285 -CAPA PROTETORA PT-36 4.1MM P/N 558006141</t>
  </si>
  <si>
    <t>0710327 -BOCAL PT-36 2.3MM P/N 558006023</t>
  </si>
  <si>
    <t>0710328 -BOCAL PT-36 2.5MM P/N 558006025</t>
  </si>
  <si>
    <t>0710329 -BOCAL PT-36 3.6MM P/N 558006036</t>
  </si>
  <si>
    <t>0710330 -BOCAL PT-36 4.1MM P/N 558006041</t>
  </si>
  <si>
    <t>0710333 -CAPA PROTETORA PT-36 6.6MM P/N 558006166</t>
  </si>
  <si>
    <t>0710334 -CAPA PROTETORA PT-36 9.9MM P/N 558006199</t>
  </si>
  <si>
    <t>0710339 -ELETRODO O2/N2 BAIXA CORRENTE</t>
  </si>
  <si>
    <t>0710672 -TOCHA PT-36 M3 1,4M P/N 0558003849</t>
  </si>
  <si>
    <t>0710673 -DEFLETOR PT-36 4X022" P/N 558005457</t>
  </si>
  <si>
    <t>0710946 -MEDIDOR DE PRESSÃO 200 PSI P/N0558004488</t>
  </si>
  <si>
    <t>0711006 -FLUIDO RESFRI TOCHA 25 0558004297 ESAB</t>
  </si>
  <si>
    <t>0711059 -CONTATO DO ARCO PILOTO PARA ESP-150</t>
  </si>
  <si>
    <t>0711075 -RELE PN 950750 PARA ESP-150</t>
  </si>
  <si>
    <t>0711076 -RELÉ DO TEMPO DE RETARDO PARA ESP-150</t>
  </si>
  <si>
    <t>0711139 -BOCAL PT-36 3.0MM P/N 558006030</t>
  </si>
  <si>
    <t>0711595 -CHAVE PRESSAO 50PSI</t>
  </si>
  <si>
    <t>0712151 -CORREIA DO MOTOR DO BRAÇO LEVANT.PISTÃO</t>
  </si>
  <si>
    <t>0712466 -PRESSOSTATO 17PSI PLUMBIGBOX</t>
  </si>
  <si>
    <t>0712468 -PRESSOSTATO 22 PSI PLUMBIGBOX</t>
  </si>
  <si>
    <t>0712684 -PORCA EIXO B2-200 MAQUINA AVENGER X</t>
  </si>
  <si>
    <t>0712793 -PARAFUSO 200mm B LIFT P / SABRE SXE 300</t>
  </si>
  <si>
    <t>0712887 -CORREDOR DO BLOCO PARA SABRE SXE</t>
  </si>
  <si>
    <t>0713266 -ELETRODO PARA TOCHA PT-37</t>
  </si>
  <si>
    <t>0713267 -DIFUSOR 30-70A PT-37/39 POWERCUT 400/700</t>
  </si>
  <si>
    <t>0713268 -DIFUSOR 100A PARA TOCHA PT-37</t>
  </si>
  <si>
    <t>0713700 -BICO DE CORTE 30A PARA TOCHA PT-37</t>
  </si>
  <si>
    <t>0713701 -BICO CORTE 50A POWERCUT</t>
  </si>
  <si>
    <t>0713702 -BICO DE CORTE 70A PARA TOCHA PT-37</t>
  </si>
  <si>
    <t>0713703 -CAPA DE CORTE 100A</t>
  </si>
  <si>
    <t>0713704 -BICO PARA TOCHA PT-37 558006600</t>
  </si>
  <si>
    <t>0713706 -BOCAL 30-70A PARA TOCHA PT-37</t>
  </si>
  <si>
    <t>0713736 -BICO CORTE 1502 4" P/N 15Z19</t>
  </si>
  <si>
    <t>0713810 -CIRCUITO ELETRONICO SOFT TOUCH</t>
  </si>
  <si>
    <t>0713811 -CICLONE OPC 0332281001 ESAB</t>
  </si>
  <si>
    <t>0713812 -BORRACHA AVENGER</t>
  </si>
  <si>
    <t>0713813 -TRAVA ANEL AVENGER</t>
  </si>
  <si>
    <t>0713948 -CIRCUITO ELETRÔNICO DE ALIMENTAÇÃO</t>
  </si>
  <si>
    <t>0714630 -CONJUNTO ESTAÇÃO OMNI MÁQUINA CNC</t>
  </si>
  <si>
    <t>0714889 -*CAPACITOR 2000uFX450 VDC</t>
  </si>
  <si>
    <t>0714907 -PLACA DISPLAY 100/300 ESP101</t>
  </si>
  <si>
    <t>0714909 -*PLACA DE INTERFACE 101 ESP101</t>
  </si>
  <si>
    <t>0714911 -SENSOR DE CORRENTE ESP 101</t>
  </si>
  <si>
    <t>0715034 -BOMBA DAGUA CC11 SABRE</t>
  </si>
  <si>
    <t>0715286 -BOCAL PT-36 1,0MM (0,040")PR</t>
  </si>
  <si>
    <t>0715287 -CAPA DE PROTEÇÃO PT-36 2,4MM (0,095")</t>
  </si>
  <si>
    <t>0715885 -MANGUEIRA DE REFRIG.CORT DE AR SABRE</t>
  </si>
  <si>
    <t>0719595 -BOCAL PT 36 1.8MM</t>
  </si>
  <si>
    <t>0720610 -FILTRO CIRCULADOR C11</t>
  </si>
  <si>
    <t>0720730 -MOTOR DA CENTRAL DE REFRIGERAÇÃO</t>
  </si>
  <si>
    <t>0720759 -BOCAL PT-37</t>
  </si>
  <si>
    <t>0720943 -RIBBON CABLE+CONNECTORS  26-POLE</t>
  </si>
  <si>
    <t>0721071 -PLASMA GAS CONTROL (PGC) M3-G2</t>
  </si>
  <si>
    <t>0721111 -CIRCUITO ISOLAÇÃO MONTADO</t>
  </si>
  <si>
    <t>0721112 -PLACA INTERFACE EPP 360</t>
  </si>
  <si>
    <t>0721115 -CIRCUITO CONTROLE PGM'D EPP360</t>
  </si>
  <si>
    <t>0721116 -CIRCUITO MONTADO ENERGIA EPP 360</t>
  </si>
  <si>
    <t>0721828 -CONJUNTO CABOS PT-36, 1,8 M</t>
  </si>
  <si>
    <t>0721838 -CIRCUITO DIVISOR TENSÃO RAS-SISTEMA M3</t>
  </si>
  <si>
    <t>0721843 -TOCHA PLASMA PT-36 M3 CAN, 1,4M</t>
  </si>
  <si>
    <t>0721851 -CAIXA GÁS DE PROTEÇÃO - SISTEMA M3</t>
  </si>
  <si>
    <t>0723174 -CAPA DO SENSOR  DE COLISÃO</t>
  </si>
  <si>
    <t>0724190 -CABO FLAT 34 PINOS CADDYTIG 2200</t>
  </si>
  <si>
    <t>0726011 -CAPA XR PT-36 5.1 MM PN 558009551</t>
  </si>
  <si>
    <t>0726012 -COPO RETENTOR XR PT-36 PN 558009550</t>
  </si>
  <si>
    <t>0726013 -RETENTOR CAPA XR PT-36 PN 558009548</t>
  </si>
  <si>
    <t>0726960 -ELETRODO XR 260A TOCHA PT-36</t>
  </si>
  <si>
    <t>0726962 -BICO XR PT-36 2.2 MM PN 558010722</t>
  </si>
  <si>
    <t>0727282 -BICO XR PT-36 2.5 MM PN 558011625</t>
  </si>
  <si>
    <t>0727532 -BICO XR PT-36 1.9MM PN 558011619</t>
  </si>
  <si>
    <t>0727974 -KIT PARA CONTROLE REMOTO WARRIOR</t>
  </si>
  <si>
    <t>0728239 -POTENCIOMETRO VISION 5X</t>
  </si>
  <si>
    <t>0728905 -MCU JUNMA DA STA B4y</t>
  </si>
  <si>
    <t>0728922 -BICO DE OXICORTE 60-100 MM</t>
  </si>
  <si>
    <t>0729325 -ATAS P/S MC V52/55</t>
  </si>
  <si>
    <t>0729336 -CABO DE POTENCIA PT36  DE 7,6M</t>
  </si>
  <si>
    <t>0729739 -BOCAL AQUECIMENTO 3-200MM - COOLJECT</t>
  </si>
  <si>
    <t>0729980 -BICO QUATTROJET - PN: 004.450.044</t>
  </si>
  <si>
    <t>0730001 -CONJ. OXICORTE CROSSBOW</t>
  </si>
  <si>
    <t>0730918 -BICO CORTE 1503 #04</t>
  </si>
  <si>
    <t>0730927 -BICO CORTE 1503 #08</t>
  </si>
  <si>
    <t>0730971 -TOCHA SL100 15M RETA</t>
  </si>
  <si>
    <t>0731379 -CLIP OHMICO TOCHA AUTOMAÇÃO</t>
  </si>
  <si>
    <t>0731674 -PROTETOR MECANIZADO 50-60A - PN: 9-8238</t>
  </si>
  <si>
    <t>0731675 -PROTETOR MECANIZADO 70-100A - PN: 9-8239</t>
  </si>
  <si>
    <t>0731677 -PROTETOR MECANIZADO 40A - PN: 9-8245</t>
  </si>
  <si>
    <t>0731680 -PROTETOR MECANIZADO 120A  - PN: 9-8256</t>
  </si>
  <si>
    <t>0731705 -THC BOARD ( BIG BOARD )</t>
  </si>
  <si>
    <t>0731915 -BICO CORTE 120A AUTO - PN: 9-8233 - SL10</t>
  </si>
  <si>
    <t>0731941 -CABO INTERFACE CNC - 15m</t>
  </si>
  <si>
    <t>0731942 -ELETRODO ALTA PERFORMANCE SL 100</t>
  </si>
  <si>
    <t>0732086 -LUBRIFICANTE O'RING</t>
  </si>
  <si>
    <t>0732183 -CREMALHEIRA  4MM X  1200MM</t>
  </si>
  <si>
    <t>0732325 -PINHÃO EIXO Y</t>
  </si>
  <si>
    <t>0732633 -TD BICO DE CORTE AUTOCUT 200A MS</t>
  </si>
  <si>
    <t>0732635 -TD CARTUCHO MECANIZADO - PN 9-8277</t>
  </si>
  <si>
    <t>0732661 -TD BICO DE CORTE AUTOCUT 100A MS</t>
  </si>
  <si>
    <t>0732662 -TD BICO DE CORTE AUTOCUT 55A MS</t>
  </si>
  <si>
    <t>0732664 -TD RETENTOR DA CAPA AUTOCUT 200A</t>
  </si>
  <si>
    <t>0732665 -TD ELETRODO AUTOCUT 55A MS</t>
  </si>
  <si>
    <t>0732666 -TD ELETRODO AUTOCUT 100A MS/SS</t>
  </si>
  <si>
    <t>0732672 -TD CONJUNTO CARTUCHO AUTOCUT</t>
  </si>
  <si>
    <t>0732675 -TD ELETRODO AUTOCUT 200A MS</t>
  </si>
  <si>
    <t>0732678 -TD DISTRIBUIDOR DE GAS AUTOCUT 100A</t>
  </si>
  <si>
    <t>0732681 -TD CAPA DE PROTEÇÃO AUTOCUT 55A MS</t>
  </si>
  <si>
    <t>0732682 -TD CAPA DE PROTEÇÃO AUTOCUT 100A MS</t>
  </si>
  <si>
    <t>0732683 -TD CAPA DE PROTEÇÃO AUTOCUT 200A MS</t>
  </si>
  <si>
    <t>0732688 -TD CONJUNTO COPO RETENTOR AUTOCUT</t>
  </si>
  <si>
    <t>0732689 -TD COPO RETENTOR AUTOCUT 200A</t>
  </si>
  <si>
    <t>0732690 -TD DISTR. GAS PROT.AUTOCUT 55 100A MS/SS</t>
  </si>
  <si>
    <t>0732691 -TD DISTRIB. GAS PROT. AUTOCUT 200A SS/AL</t>
  </si>
  <si>
    <t>0732693 -TD DISTRIB.  GAS  PROT. AUTOCUT 200A MS</t>
  </si>
  <si>
    <t>0732694 -TD DISTRIB. GAS PROT. AUTOCUT 200A MS/SS</t>
  </si>
  <si>
    <t>0732706 -CORPO SL100/SL60 VICTOR MECANIZADA</t>
  </si>
  <si>
    <t>0732742 -FASTCAM</t>
  </si>
  <si>
    <t>0733754 -BOCAL 200A PN: 21 1030</t>
  </si>
  <si>
    <t>0733755 -PLACA INTERFACE T5</t>
  </si>
  <si>
    <t>0734308 -BICO ULTRACUT 70A, MS, XTL</t>
  </si>
  <si>
    <t>0734320 -ELETRODO ULTRACUT 70A MS</t>
  </si>
  <si>
    <t>0734339 -CARTUCHO ULTRACUT 200 - 250 AMP</t>
  </si>
  <si>
    <t>0734343 -ELETRODO ULTRACUT 100AMP MS</t>
  </si>
  <si>
    <t>0734351 -ELETRODO ULTRACUT 100AMP MS</t>
  </si>
  <si>
    <t>0734352 -ELETRODO ULTRACUT 30A SS</t>
  </si>
  <si>
    <t>0734358 -ELETRODO ULTRACUT 100 AMP SS - N2/H2O</t>
  </si>
  <si>
    <t>0734360 -ELETRODO ULTRACUT 200 AMP MS</t>
  </si>
  <si>
    <t>0734369 -DISTRIBUIDOR DE GAS ULTRACUT. 150A SS</t>
  </si>
  <si>
    <t>0734400 -BICO ULTRACUT 100A, MS</t>
  </si>
  <si>
    <t>0734403 -BICO ULTRACUT 100A, MS, O2/AIR, XTL</t>
  </si>
  <si>
    <t>0734404 -BICO ULTRACUT 30A, SS, PREC</t>
  </si>
  <si>
    <t>0734421 -BICO ULTRACUT 200A, MS</t>
  </si>
  <si>
    <t>0734422 -BICO ULTRACUT 250A, MS</t>
  </si>
  <si>
    <t>0734430 -DISTRIB DE GAS PROTEÇÃO ULTRACUT 200A MS</t>
  </si>
  <si>
    <t>0734436 -BICO ULTRACUT 200A, SS/AL</t>
  </si>
  <si>
    <t>0734443 -CAPA DE PROTEÇÃO ULTRACUT 100A, MS PREC</t>
  </si>
  <si>
    <t>0734445 -CAPA DE PROTEÇÃO ULTRACUT , 50A, SS PREC</t>
  </si>
  <si>
    <t>0734451 -COPO RETENTOR ULTRACUT, 200A</t>
  </si>
  <si>
    <t>0734459 -DISTRIBUIDOR GAS PLASMA ULTRACUT MKD. ST</t>
  </si>
  <si>
    <t>0734490 -CAPA DE PROTEÇÃO ULTRACUT 30A, SS, PREC</t>
  </si>
  <si>
    <t>0734877 -TD ELETRODO AUTOCUT  50A, WMS, XTL</t>
  </si>
  <si>
    <t>0734891 -CAPA DE PROTEÇÃO AUTOCUT 200A, MS</t>
  </si>
  <si>
    <t>0734961 -CAPA PROT UC 200A SS/AL N2 / H2O</t>
  </si>
  <si>
    <t>0734963 -BICO ULTRACUT,50A WMS, XTL</t>
  </si>
  <si>
    <t>0735263 -ELETRODO ISERIES 70A MS O2/AR</t>
  </si>
  <si>
    <t>0735266 -ELETRODO ISERIES 200/250A MS O2/AR</t>
  </si>
  <si>
    <t>0735273 -BICO ISERIES 200A MS O2/AR</t>
  </si>
  <si>
    <t>0735274 -BICO ISERIES 250A MS O2/AR</t>
  </si>
  <si>
    <t>0735285 -CAPA PROT. ISERIES 200/250A MS O2/AR</t>
  </si>
  <si>
    <t>0735287 -DIST. GAS PLASMA ISERIES 30-100A MS/AC</t>
  </si>
  <si>
    <t>0735288 -DIST. GAS ISERIES 150-400A MS O2/AR</t>
  </si>
  <si>
    <t>0735294 -DIST. GAS PROT ISERIES 200-250A MS O2/AR</t>
  </si>
  <si>
    <t>0735297 -DIST. GAS PROT. ISERIES 30-100A SA/AC</t>
  </si>
  <si>
    <t>0735299 -DIST. GAS PROT. ISERIES 200-300A SA</t>
  </si>
  <si>
    <t>0735303 -BICO ISERIES 50A SA N2/H2O</t>
  </si>
  <si>
    <t>0735308 -ELETRODO ISERIES 100-300A SA N2/H2O</t>
  </si>
  <si>
    <t>0735309 -ELETRODO ISERIES 150A SA N2/H2O/H35</t>
  </si>
  <si>
    <t>0735310 -BICO ISERIES 150A SA N2/H2O</t>
  </si>
  <si>
    <t>0735317 -ELETRODO ISERIES 50A SA N2/H2O</t>
  </si>
  <si>
    <t>0735321 -BICO ISERIES 70A SA N2/H2O</t>
  </si>
  <si>
    <t>0735325 -BICO ISERIES 200A SA N2/H2O</t>
  </si>
  <si>
    <t>0735328 -BICO ISERIES 300A SA N2/H2O</t>
  </si>
  <si>
    <t>0735331 -CAPA PROTEÇAO ISERIES 50A SA/AC N2/H2O</t>
  </si>
  <si>
    <t>0735333 -CAPA DE PROTEÇAO ISERIES 70A SA N2/H2O</t>
  </si>
  <si>
    <t>0735336 -CAPA PROTEÇAO ISERIES 150A SA N2/H2O</t>
  </si>
  <si>
    <t>0735340 -CAPA DE PROTEÇAO ISERIES 300A SA N2/H2O</t>
  </si>
  <si>
    <t>0735346 -BICO ISERIES 100A SA N2/H2O</t>
  </si>
  <si>
    <t>0735349 -COPO RETENTOR ISERIES 200/250A MS O2/AR</t>
  </si>
  <si>
    <t>0735350 -COPO RET. ISERIES 200/300A SA H35/N2/H2O</t>
  </si>
  <si>
    <t>0735351 -CARTUCHO ISERIES 200-300A MS/SA O2/AR</t>
  </si>
  <si>
    <t>0735604 -CAPA DE PROTEÇÃO ULTRACUT 150A, SS/AL</t>
  </si>
  <si>
    <t>0738549 -CANETA DE MAÇARICO ERGOSTAR 400MM</t>
  </si>
  <si>
    <t>0739294 -Sensor de nivel de água 9-7307</t>
  </si>
  <si>
    <t>0739298 -SENSOR DE FLUXO DE AGUA M2-200I/AC 200</t>
  </si>
  <si>
    <t>0739376 -PLACA FONTE DC M2-200I/AC 200</t>
  </si>
  <si>
    <t>0739377 -PLACA INTERFACE RELE M2-200I/AC 200</t>
  </si>
  <si>
    <t>0739382 -MODULO INVERSOR 380VAC CE M2-200I/AC 200</t>
  </si>
  <si>
    <t>0739391 -FILTRO REFRIGERACAO TOCHA M2-200I/AC 200</t>
  </si>
  <si>
    <t>0739410 -Filtro de refrigeração UltraCut 9-7321</t>
  </si>
  <si>
    <t>0739412 -SENSOR DE BOLHA DE AR CIRCUITO REFRIG.</t>
  </si>
  <si>
    <t>0740758 -ELETRODO M2-200 200A MS/SS/AL O2/AR</t>
  </si>
  <si>
    <t>0740761 -ELETRODO P/ SS (N2/H20)0559351089</t>
  </si>
  <si>
    <t>0740780 -ELETRODO P/ SS 100AMP. M2-200-0559351071</t>
  </si>
  <si>
    <t>0740816 -BICO DE 200AMP.M2-200- 0559351064 N2/H2O</t>
  </si>
  <si>
    <t>0740821 -BICO DE 200AMP. M2-200-0559351056 (O2)</t>
  </si>
  <si>
    <t>0740824 -BICO DE 100AMP. M2-200-0559351053</t>
  </si>
  <si>
    <t>0740826 -BICO DE 200AMP. M2-200-0559351055</t>
  </si>
  <si>
    <t>0740909 -CARTUCHO AUTOCUT M2-200I</t>
  </si>
  <si>
    <t>0740911 -DISTRIBUIDOR DE GAS PLASMA M2_200I</t>
  </si>
  <si>
    <t>0740913 -DISTRIBUIDOR DE GAS M2_200i 200A (N2)</t>
  </si>
  <si>
    <t>0740959 -CAPA DE PROTEÇÃO 200A, N2</t>
  </si>
  <si>
    <t>0740961 -CAPA DE PROTEÇÃO M2-200i 100A</t>
  </si>
  <si>
    <t>0741146 -CAPA DE PROTEÇÃO M2-200i 200A MS</t>
  </si>
  <si>
    <t>0741147 -CAPA DE PROTEÇÃO M2-200i 200A O2 MS</t>
  </si>
  <si>
    <t>0741151 -CAPA DE PROTEÇÃO 200A, AR_ SS/AL</t>
  </si>
  <si>
    <t>0741154 -CAPA PROTEÇÃO M2-200i 55-100A SS/AL</t>
  </si>
  <si>
    <t>0741200 -COPO RETENTOR AUTOCUT 200A m2_200i</t>
  </si>
  <si>
    <t>0741201 -CONJUNTO COPO RETENTOR M2-200i</t>
  </si>
  <si>
    <t>0741220 -DISTR. GAS PROT.M2_200i 55 100A MS/SS</t>
  </si>
  <si>
    <t>0741221 -DISTRIB. GAS  PROT. M2_200i 200A MS</t>
  </si>
  <si>
    <t>0741222 -DISTRIB.GAS PROT. M2_200i 200A MS O2</t>
  </si>
  <si>
    <t>0741223 -DISTRIB. GAS PROT. M2_200i 200A SS/AL</t>
  </si>
  <si>
    <t>0741224 -DISTRIB. GAS PROT. M2_200i 200A SS/AL</t>
  </si>
  <si>
    <t>0741247 -RETENTOR DA CAPA M2-200i 200A</t>
  </si>
  <si>
    <t>0741446 -SOFTWARE PROMOTION NEST</t>
  </si>
  <si>
    <t>0741756 -KIT OXICORTE CONDOR CROSSBOW HD</t>
  </si>
  <si>
    <t>0743260 -KIT PLASMA 80A TD</t>
  </si>
  <si>
    <t>0743707 -BICO OXICORTE 25-40MM</t>
  </si>
  <si>
    <t>0744082 -SISTEMA VISION T5 RETROFIT OXICORTE SIAC</t>
  </si>
  <si>
    <t>0744335 -CONJ. CABOS PT-36R 25 (7,6M)</t>
  </si>
  <si>
    <t>0744527 -CHAPA DE FIXAÇÃO CYCLE 8</t>
  </si>
  <si>
    <t>0744619 -CONTROLADOR PCB EPP - 202/362</t>
  </si>
  <si>
    <t>0745206 -FILTRO PCB EM DUPLO ESTÁGIO</t>
  </si>
  <si>
    <t>0905088 -ROLAMENTO CARRO - SHADOW</t>
  </si>
  <si>
    <t>0905143 -VALVULA CORTA FOGO OXICORTE (GAS)</t>
  </si>
  <si>
    <t>0905182 -DIFUSOR PT-36 100/360A P/N 004470031</t>
  </si>
  <si>
    <t>0905187 -BICO DE CORTE 1566HS 1" P/N 639602</t>
  </si>
  <si>
    <t>0905188 -BICO DE CORTE 1566HS 2" P/N 639604</t>
  </si>
  <si>
    <t>0905189 -CAPA 1566 P/N 639322 &gt;&gt; 745359</t>
  </si>
  <si>
    <t>0905191 -DEFLETOR PT-36 4X032" P/N 558002533</t>
  </si>
  <si>
    <t>0905193 -COPO RETENTOR PT-36 P/N 0004470045</t>
  </si>
  <si>
    <t>0905194 -DIFUSOR PT-36 50A P/N 0004470030</t>
  </si>
  <si>
    <t>0905197 -RETENTOR CAPA PT-36 P/N 0004470046</t>
  </si>
  <si>
    <t>0905200 -LUBRIFICANTE P/N 17672</t>
  </si>
  <si>
    <t>0905232 -CIRCUITO ELET ATAS SERVO 01P/N:56997159</t>
  </si>
  <si>
    <t>0905233 -CIRCUITO ELETRÔNICO ATAS  P/N:56997167</t>
  </si>
  <si>
    <t>0905234 -CIRCUITO ELETRÔNICO ATAS  P/N:56997163</t>
  </si>
  <si>
    <t>0905284 -COROA DENTADA MOTOR SHADOW</t>
  </si>
  <si>
    <t>0905805 -PINHÃO PIECMAKER CARRO TRUCK</t>
  </si>
  <si>
    <t>0905822 -CABO ALIMENTAÇAO ENCODER PIECEMAKER 15M</t>
  </si>
  <si>
    <t>0905837 -SENSOR DE PROXIMIDADE</t>
  </si>
  <si>
    <t>0906273 -ROLAMENTO CF 16 - SHADOW</t>
  </si>
  <si>
    <t>0906346 -BICO CORTE 1 POL TOCHA OXWELD 1563</t>
  </si>
  <si>
    <t>0906860 -SERVO PACK YASKAWA SGDH - PAINEL SHADOW</t>
  </si>
  <si>
    <t>0907488 -RODA ROLAMENTO TRILHO SABRE</t>
  </si>
  <si>
    <t>0907532 -KIT USB PARA VISION LE</t>
  </si>
  <si>
    <t>0907667 -CARRO GUIA LINEAR ESTAÇÃO SABRE</t>
  </si>
  <si>
    <t>0908494 -MINI POWER 24V PAINEL PCMKR</t>
  </si>
  <si>
    <t>0908861 -CABO BARRAMENTO CAN - 7M</t>
  </si>
  <si>
    <t>0909099 -TRILHO GUIA CXL-P</t>
  </si>
  <si>
    <t>0909177 -PLACA DE SAIDA DE POTÊNCIA PRC 5+3</t>
  </si>
  <si>
    <t>0909181 -CONTROLE VISION 51</t>
  </si>
  <si>
    <t>0910418 -PINHÃO DO MOTOR - COMBIREX DX</t>
  </si>
  <si>
    <t>0913891 -TD BICO CORTE 100A-PN: 9-8212 - SL60/100</t>
  </si>
  <si>
    <t>0913921 -*TD ELETRODO ALT PERF SL 100 &gt;731942</t>
  </si>
  <si>
    <t>0913922 -TD BICO CORTE60A-PN9-8210-SL60/10&gt;730825</t>
  </si>
  <si>
    <t>0913923 -TD BICO CORTE 80A - PN: 9-8211 - SL60/10</t>
  </si>
  <si>
    <t>0914847 -TUBO P/ TOCHAS AUT</t>
  </si>
  <si>
    <t>0916325 -ALTURA CONFIGURAÇÃO CY. 8 SUPORTE 51</t>
  </si>
  <si>
    <t>5000300 -SERVIÇO DE CUTTING</t>
  </si>
  <si>
    <t>Mechmig</t>
  </si>
  <si>
    <t>Trator SAW</t>
  </si>
  <si>
    <t>85153110</t>
  </si>
  <si>
    <t xml:space="preserve">JAPAO               </t>
  </si>
  <si>
    <t>9050.1038: MANIPULADOR ROBO FD19-B6 - MANIPULADOR, INTEIRAMENTE AUTOMATICO, ROBO COMPOSTO POR CONTROLADORA, ONDE, O MANIPULADOR É DISPOSITIVO MECANICO CONTROLADO POR SOFTWARE, NESTE CASO, DISPOSITIVO UTILIZADO EM ROBO DE SOLDA, MODELO FD19-B6. NÚMERO</t>
  </si>
  <si>
    <t>9050.1019: ROBO DE SOLDA, COMPLETO, MARCA OTC, MODELO: FDB6 + WBP400, COMPOSTO DE: CONJUNTO DE MANIPULADOR, 6 EIXOS MOVIMENTADOS POR SERVO MOTORES NUMEROS DE SERIE: 5823105,102,104,101,103; CONTROLADORA, TENSAO DE ALIMENTACAO 220V, 60 HZ NUMEROS DESE</t>
  </si>
  <si>
    <t>9050.1019 - ROBO DE SOLDA, COMPLETO, PARA SOLDAR POR ARCO EM ATMOSFERA INERTE (MIG) OU ATMOSFERA ATIVA (MAG), DE COMANDO NUMERCO, INTEIRAMENTE AUTOMATICO, MARCA OTC, MODELO: FDB6 + WBP400, COMPOSTO DE: CONJUNTO DE MANIPULADOR, 6 EIXOS MOVIMENTADOS PO</t>
  </si>
  <si>
    <t>9050.1084: 9050.1084 - ROBO SOLDA OTC FDB6L + WB P500 COMPLETO ROBO DE SOLDA, COMPLETO, PARA SOLDAR POR ARCO EM ATMOSFERA INERTE (MIG) OU ATMOSFERA ATIVA (MAG), DE COMANDO NUMERICO, INTEIRAMENTE AUTOMATICO, MARCA OTC, MODELO: FD19-B6L + WB-P500, COMP</t>
  </si>
  <si>
    <t>9050.1019: ROBO DE SOLDA, COMPLETO, INTEIRAMENTE AUTOMATICO, MARCA OTC, MODELO: FDB6 + WBP400, COMPOSTO DE: CONJUNTO DE MANIPULADOR, 6 EIXOS MOVIMENTADOS POR SERVO MOTORES - NUMEROS DE SERIE: 5888308,309,310,501,501; CONTROLADORA, TENSAO DE ALIMENTAC</t>
  </si>
  <si>
    <t>9050.1084: ROBO SOLDA OTC FDB6L + WB P500 COMPLETO ROBO DE SOLDA, COMPLETO, INTEIRAMENTE AUTOMATICO, MARCA OTC, MODELO: FD19-B6L + WB-P500, COMPOSTO DE: CONJUNTO DE MANIPULADOR, 6 EIXOS MOVIMENTADOS POR SERVO MOTORES - NUMEROS DE SERIE: 5877107, 5877</t>
  </si>
  <si>
    <t>85153190</t>
  </si>
  <si>
    <t>9050.1345: FONTE DE SOLDA OTC WBP400 USA. FONTE DE SOLDA PADRÃO AMERICANO, UTILIZADA EM CÉLULAS COM ROBÔ KAWASAKI POSSUINDO CAPACIDADE DE 400 AMPERES DE CORRENTE ELÉTRICA. PARCIALMENTE AUTOMÁTICA, SEU FUNCIONAMENTO DEPENDE DE ACIONAMENTO VINDO DO ROB</t>
  </si>
  <si>
    <t>9050.1082: ROBO DE SOLDA, COMPLETO, MARCA OTC, MODELO: FDV8, PARA SOLDAR POR ARCO EM ATMOSFERA INERTE (MIG) OU ATMOSFERA ATIVA (MAG), DE COMANDO NUMERICO. COMPOSTO DE: CONJUNTO DE MANIPULADOR, 6 EIXOS MOVIMENTADOS POR SERVO MOTORES - NUMEROS DE SERIE</t>
  </si>
  <si>
    <t>002556.2.02: YA-1WAR81YHG; ROBO PARA SOLDAR À ARCO EM ATMOSFERA INERTE (MIG) OU ATMOSFERA ATIVA (MAG) DE PROCESSAMENTO/COMANDO NUMÉRICO MODELO TM-2000WGH3 TAWERS 450A</t>
  </si>
  <si>
    <t>002556.2.02: YA-1WAR81YHG; ROBO PARA SOLDAR À ARCO EM ATMOSFERA INERTE (MIG) OU ATMOSFERA ATIVA (MAG) DE PROCESSAMENTO/COMANDO NUMÉRICO MODELO TM-2000WGH3 TAWERS 450A MARCA PANASONIC COM FONTE INTEGRADA2000WGH3 TAWERS 450A MARCA PANASONIC COM FONTE I</t>
  </si>
  <si>
    <t>002556.2.02: YA-1WAR81YHG; ROBO PARA SOLDAR À ARCO EM ATMOSFERA INERTE (MIG) OU ATMOSFERA ATIVA (MAG) DE PROCESSAMENTO/COMANDO NUMÉRICO MODELO TM-2000WGH3 TAWERS 450A MARCA PANASONIC COM FONTE INTEGRADA</t>
  </si>
  <si>
    <t>002556.2.02: YA-1WAR81YHG; ROBO PARA SOLDAR À ARCO EM ATMOSFERA INERTE (MIG) OU ATMOSFERA ATIVA (MAG) DE PROCESSAMENTO/COMANDO NUMÉRICO MODELO TM-2000WGH3 TAWERS 450A MARCA PANASONIC COM FONTE INTEGRADA. NUMERO DE SERIE: T0066/21, T0067/21.</t>
  </si>
  <si>
    <t>ROBO DE SOLDA AO ARCO ELETRICO (MIG/ MAG) PANASONIC TM 1800WGH3 COM CONTROLE NUMERICO E ACESSORIOS, INCLUINDO:AWU03837L5M - CABOS DE CONEXAO, 5M; ATU01038 - TOCHA; AWU03841 - CABO DA TOCHA; AWU03902L5M - CABOS DE CONEXAO, 5M ; AGU01006 - ENDIREITADOR</t>
  </si>
  <si>
    <t>ROBO DE SOLDA AO ARCO ELETRICO (MIG/ MAG) PANASONIC TM 1800WGH3 COM CONTROLE NUMERICO E ACESSORIOS, INCLUINDO: AWU03837L5M - CABOS DE CONEXAO, 5M; ATU01038 - TOCHA; AWU03841 - CABO DA TOCHA; AWU03837L8M - CABOS DE CONEXAO, 8M - N/S: U1460/21, U1461/2</t>
  </si>
  <si>
    <t>009124.2.02: YA-1VAR81Y00; ROBO PARA SOLDAR À ARCO EM ATMOSFERA INERTE (MIG) OU ATMOSFERA ATIVA (MAG) DE PROCESSAMENTO/COMANDO NUMÉRICO MODELO TM1800G3 MARCA PANASONIC COM FONTE INTEGRADA. NUMERO DE SERIE: T2123/21, T2124/21.</t>
  </si>
  <si>
    <t>009124.2.02: YA-1VAR81Y00; ROBO PARA SOLDAR À ARCO EM ATMOSFERA INERTE (MIG) OU ATMOSFERA ATIVA (MAG) DE PROCESSAMENTO/COMANDO NUMÉRICO MODELO TM1800G3 MARCA PANASONIC COM FONTE INTEGRADA. NUMERO DE SERIE: T2125/21.</t>
  </si>
  <si>
    <t>003514.2.02: YA-1WAR81YH0; ROBO PARA SOLDAR À ARCO EM ATMOSFERA INERTE (MIG) OU ATMOSFERA ATIVA (MAG) DE PROCESSAMENTO/COMANDO NUMÉRICO MODELO TM-1800WGH3 TAWERS 450A MARCA PANASONIC COM FONTE INTEGRADA</t>
  </si>
  <si>
    <t>003514.2.02: YA-1WAR81YH0; ROBO PARA SOLDAR À ARCO EM ATMOSFERA INERTE (MIG) OU ATMOSFERA ATIVA (MAG) DE PROCESSAMENTO/COMANDO NUMÉRICO MODELO TM1800WGH3 TAWERS 450A</t>
  </si>
  <si>
    <t>003514.2.02: YA-1WAR81YH0; ROBO PARA SOLDAR À ARCO EM ATMOSFERA INERTE (MIG) OU ATMOSFERA ATIVA (MAG) DE PROCESSAMENTO/COMANDO NUMÉRICO MODELO TM-1800WGH3 TAWERS 450A MARCA PANASONIC COM FONTE INTEGRADA. NUMERO DE SERIE: T0157/21.</t>
  </si>
  <si>
    <t>OTC</t>
  </si>
  <si>
    <t>Panasonic</t>
  </si>
  <si>
    <t>Valor por unidade</t>
  </si>
  <si>
    <t>Lincoln</t>
  </si>
  <si>
    <t>Fronius</t>
  </si>
  <si>
    <t>Binzel</t>
  </si>
  <si>
    <t>TOTAL</t>
  </si>
  <si>
    <t>CONTACT TIP CUCRZ M8X30X1,0 - TUBO DE CONTAOT 1,0X30X10XM8CUCRZ, UTILIZADO NAS TOCHAS MIG/MAG 511 - COD. 3230B - EAN 7890913232307</t>
  </si>
  <si>
    <t>CONTACT TIP CUCRZ M8X30X1,2 - TUBO DE CONTAOT 1,2X30X10XM8CUCRZ, UTILIZADO NAS TOCHAS MIG/MAG 511 - COD. 1927B - EAN 7890913219278</t>
  </si>
  <si>
    <t>CONTACT TIP CUCRZ M8X30X1,4 - TUBO DE CONTATO 1,4X30X10XM8CUCRZR, UTILIZADO NAS TOCHAS MIG/MAG 511 - COD. 2232B - EAN 7890913222322</t>
  </si>
  <si>
    <t>CONTACT TIP CUCRZ M8X30X1,6 - TUBO DE CONTATO 1,6X30X10XM8CUCRZ, UTILIZADO NAS TOCHAS MIG/MAG 511 - COD. 1624B - EAN 7890913216246</t>
  </si>
  <si>
    <t>CONTACT TIP CUCRZ M8X30X2,0 - TUBO DE CONTATO 2,0X30X10XM8 CUCRZR, UTILIZADO NAS TOCHAS MIG/MAG 511 - COD. 3090B - EAN 7890913230907</t>
  </si>
  <si>
    <t>CONTACT TIP CUCRZ M6X28X08 - TUBO DE CONTATO 0 ,8X28 CUCRZ, UTILIZADO NAS TOCHAS MIG/MAG 24 - COD. 1929B - EAN 7890913219292</t>
  </si>
  <si>
    <t>CONTACT TIP CUCRZ M8X30X2,4 - TUBO DE CONTATO 2,4X30X10XM8CUCRZ, UTILIZADO NAS TOCHAS MIG/MAG 511 - COD. 3630B - EAN 7890913236305</t>
  </si>
  <si>
    <t>CONTACT TIP CUCRZ 1,0X30X8XM8 AS SAMPLE 3 - TUBO DE CONTATO 1,0X30X8XM8CUCRZ, UTILIZADO EM TOCHAS MIG/MAG 400/450 - COD. 2556B - EAN 7890913225569</t>
  </si>
  <si>
    <t>INDUTOR SW455/ TF - PEÇA DE REPOSIÇÃO PARA EQUIPAMENTOS MIGMAG ATÉ 400A. (P/N: 0743655) (P/N FAB.: 11040030107)</t>
  </si>
  <si>
    <t xml:space="preserve">ALEMANHA            </t>
  </si>
  <si>
    <t>PORTA BICO M8 A360 (142.0163.5-02) - 142.0163.5</t>
  </si>
  <si>
    <t>BOCAL CON. DN14/-2 L70 ABIROB A360 (145.0596-02) - 145.0596.5</t>
  </si>
  <si>
    <t>BOCAL COND. DN14/+3 L65 ABIROB A360 (145.0597-02) - 145.0597</t>
  </si>
  <si>
    <t>PORTA BICO A500 M8 (142.0158-02) - 142.0158.5</t>
  </si>
  <si>
    <t>FRESA BOCAL DN14 DD48MM - A360/500 - P/ 145.0587/.0596 - M6 (831.0618-02) - 831.0618.1</t>
  </si>
  <si>
    <t>01440 - CONTACT TIP 1,20 X 30 MM M8 CU-CR-ZR OT-143 (26/36/40) 140.0445 - BICO CONTATO PARA TOCHA MIG 1,20 X 30 MM M8 CU-CR-ZR MA-143</t>
  </si>
  <si>
    <t>01439 - CONTACT TIP 1,60 X 30 MM M8 CU-CR-ZR OT-144 (26/36/40) 140.0590 - BICO CONTATO PARA TOCHA MIG 1,60 X 30 MM M8 CU-CR-ZR MA-144</t>
  </si>
  <si>
    <t>BOCAL GAR. DN15,5 L72 505TS/W500 (145.0466.10-02) - 145.0466.10</t>
  </si>
  <si>
    <t>PESCOCO ABIROB A500 45GR - X260 Y107 (980.1015-02) - 980.1015.1</t>
  </si>
  <si>
    <t>TM1400316 - BICO DE CONTATO, UTILIZADO COMO PECA DE REPOISCAO PARA TOCHA ROBOTICA</t>
  </si>
  <si>
    <t>FS2461: BICO DE CONTATO DE COBRE, M8 -1,4MM PARA USO EXCLUSIVO EM DE SOLDA MIG/MAG. MODELO 143.3.2461</t>
  </si>
  <si>
    <t>FS2007: BICO DE CONTATO DE COBRE M8 1,2 MM PARA USO EXCLUSIVO EM SOLDA MIG/MAG. MODELO 140.0445.</t>
  </si>
  <si>
    <t>FS2007: BICO DE CONTATO DE COBRE 8 1,2 MM PARA UAO EXCLUSIVO EM SOLDA MIG/MAG/TIG.MODELO 143.3.2007.</t>
  </si>
  <si>
    <t>FS2007: BICO DE CONTATO DE COBRE 8 1,2 MM PARA USO EXCLUSIVO EM SOLDA MIG/MAG/TIG.MODELO 143.3.2007.</t>
  </si>
  <si>
    <t>FS2007: BICO DE CONTATO DE COBRE 8 1,2 MM PARA UO EXCLUSIVO EM SOLDA MIG/MAG/TIG.MODELO 143.3.2007.</t>
  </si>
  <si>
    <t>FS2007: BICO DE CONTATO DE COBRE M8 1,2 MM PARA UAO EXCLUSIVO EM SOLDA MIG/MAG/TIG.MODELO 143.3.2007.</t>
  </si>
  <si>
    <t>FS2006: BICO DE CONTATO DE COBRE M8-30 1,0 MM PARA USO EXCLUSIVO EM SOLDA MIG/MAG. MODELO 140.0316.</t>
  </si>
  <si>
    <t>PORTA BICO A360 M6 PARA TOCHA DE SOLDA MIG/MAG (142.0160-02) - 142.0160.5</t>
  </si>
  <si>
    <t>PORTA BICO M8 A360 PARA TOCHA DE SOLDA MIG/MAG (142.0163.5-02) - 142.0163.5</t>
  </si>
  <si>
    <t>BOCAL GAR. DN12/-2 L70 ABIROB A360 PARA TOCHA DE SOLDA MIG/MAG (145.0600-02) - 145.0600</t>
  </si>
  <si>
    <t>BOCAL GAR. DN12/-2 L70 ABIROB A360 PARA TOCHA DE SOLDAGEM MIG/MAG - 145.0600.5</t>
  </si>
  <si>
    <t>BOCAL GAR. DN12/+3 L65 ABIROB A360 PARA TOCHA DE SOLDA MIG/MAG - (145.0601) - 145.0601.5</t>
  </si>
  <si>
    <t>BOCAL GAR. DN12/+3 L65 ABIROB A360 PARA TOCHA DE SOLDA MIG/MAG - 145.0601.5</t>
  </si>
  <si>
    <t>BOCAL CON. DN14/0 L68 ABIROB A360 PARA TOCHA DE SOLDA MIG/MAG 145.0595 - 145.0595.5</t>
  </si>
  <si>
    <t>BOCAL CON. DN14/-2 L70 ABIROB A360 PARA TOCHA DE SOLDA MIG/MAG(145.0596-02) - 145.0596.5</t>
  </si>
  <si>
    <t>BOCAL CON. DN16/-2 L70 ABIROB A360 PARA TOCHA DE SOLDA MIG/MAG (145.0593-02) - 145.0593</t>
  </si>
  <si>
    <t>BOCAL CON. DN16/-2 L70 ABIROB A360 PARA TOCHA DE SOLDA MIG/MAG- 145.0593.5</t>
  </si>
  <si>
    <t>BOCAL CON. DN16/+3 L65 ABIROB A360 PARA TOCHA DE SOLDA MIG/MAG - 145.0594.5</t>
  </si>
  <si>
    <t>BOCAL CON. DN16/+3 L65 ABIROB A360 PARA TOCHA DE SOLDA MIG/MAG (145.0594-02) - 145.0594.5</t>
  </si>
  <si>
    <t>PORTA BICO A500 M6 PARA TOCHA DE SOLDA MIG/MAG (142.0159-02) - 142.0159.5</t>
  </si>
  <si>
    <t>PORTA BICO A500 M8 PARA TOCHA DE SOLDA MIG/MAG (142.0158-02) - 142.0158.5</t>
  </si>
  <si>
    <t>FRESA BOCAL DN14 DD48MM - A360/500 - P/ 145.0587/.0596 - M6 PARA TOCHA DE SOLDA MIG/MAG (831.0618-02) - 831.0618.1</t>
  </si>
  <si>
    <t>BOCAL GAR. DN14/+3 L72 ABIROB A500 PARA TOCHA DE SOLDA MIG/MAG (145.0588-02) - 145.0588</t>
  </si>
  <si>
    <t>DIFUSOR DE GAS PARA TOCHA DE SOLDAGEM MIG/MAG (145.0584-02) - 145.0584.5</t>
  </si>
  <si>
    <t>DIFUSOR DE GAS PARA TOCHA DE SOLDAGEM MIG/MAG - 145.0584-02</t>
  </si>
  <si>
    <t>BOCAL GAR. DN16/-2 L77 ABIROB A500 PARA TOCHA DE SOLDA MIG/MAG 145.0584-02 - 145.0584.5</t>
  </si>
  <si>
    <t>BOCAL CON. DN13/-2 L77 ABIROB A500 PARA TOCHA DE SOLDA MIG/MAG(145.0590-02) - 145.0590.5</t>
  </si>
  <si>
    <t>BOCAL CON. DN13/+3 L72 ABIROB A500 PARA TOCHA DE SOLDA MIG/MAG- 145.0591.5</t>
  </si>
  <si>
    <t>BOCAL CON. DN16 L75 ABIROB A500 PARA TOCHA DE SOLDA MIG/MAG (145.0580-02) - 145.0580.5</t>
  </si>
  <si>
    <t>BOCAL CON. DN16/-2 L77 ABIROB A500 PARA TOCHA DE SOLDA MIG/MAG - (145.0581-02) - 145.0581.5</t>
  </si>
  <si>
    <t>BOCAL CON. DN16/-2 L77 ABIROB A500 PARA TOCHA DE SOLDA MIG/MAG 145.0581.5</t>
  </si>
  <si>
    <t>BOCAL CON. DN16/-2 L77 ABIROB A500 PARA TOCHA DE SOLDA MIG/MAG - 145.0581.5</t>
  </si>
  <si>
    <t>FS2003: BICO DE CONTATO DE COBRE M6 1,0 MM, PARA USO EXCLUSIVO EM SOLDA MIG/MAG. MODELO 140.0245.</t>
  </si>
  <si>
    <t>FS2003: BICO DE CONTATO DE COBRE M6 1,0 MM GY-CUCRZR/28MM, PARA USO EXCLUSIVO EM SOLDA MIG/MAG. MODELO 140.0245.</t>
  </si>
  <si>
    <t>PORTA BICO M6 PARA TOCHA DE SOLDA MIG/MAG - 142.0216.10</t>
  </si>
  <si>
    <t>PROTETOR DE RESPINGO PARA TOCHA DE SOLDA MIG/MAG (146.0054-02) - 146.0054.10</t>
  </si>
  <si>
    <t>PROTETOR DE RESPINGO PARA TOCHA DE SOLDA MIG/MAG(146.0059-02) - 146.0059.10</t>
  </si>
  <si>
    <t>PROTETOR DE RESPINGO PARA TOCHA DE SOLDA MIG/MAG (146.0059-02) - 146.0059.10</t>
  </si>
  <si>
    <t>BICO DE CONTATO PARA SOLDAGEM DE ESPECIFICACAO M8 X 30MM X 1.0MM CUCRZR PARA ROBO DE SOLDA - 009083.2.07 - MARCA TERMMEI TORCH &amp; TIP COMPANY - SERIE TM140.0316</t>
  </si>
  <si>
    <t>FS1883: BICO DE CONTATO M8 1.2MM , GY-CUCRZR/30MM-F ,PARA USO EXCLUSIVO EM SOLDA MIG/MAG. MODELO 140.0445.</t>
  </si>
  <si>
    <t>BICO DE CONTATO PARA SOLDAGEM DE ESPECIFICACAO M8 X 30MM X 1.2MM CUCRZR PARA ROBO DE SOLDA - MARCA TERMMEI TORCH &amp; TIP COMPANY - TM140.0445</t>
  </si>
  <si>
    <t>140.0445: BICO DE CONTATO PARA TOCHA MIG ECUCRZR M8 X 30 MM; UTILIZADO PARA SOLDAR EM TOCHAS MIG; UTILIZADO EM TOCHA PARA CORTE À PLASMA.</t>
  </si>
  <si>
    <t>9027 / 1400445 - BICO DE CONTATO I-140.0445 M8 CUCRZR 1,2MM - SERVE PARA DAR CONTATO ENTRE A PECA A SER SOLDADA E O ARAME DE SOLDA DA MAQUINA DE SOLDA</t>
  </si>
  <si>
    <t>BICO DE CONTATO PARA SOLDAGEM DE ESPECIFICACAO M8 X 30MM X 1.4MM CUCRZR PARA ROBO DE SOLDA - 009084.2.07 - MARCA TERMMEI TORCH &amp; TIP COMPANY - TM140.0536</t>
  </si>
  <si>
    <t>FS2008: BICO DE CONTATO DE COBRE 1.6 MM GY-CUCRZR/30MM, PARA USO EXCLUSIVO EM SOLDA MIG/MAG. MODELO 140.0590.</t>
  </si>
  <si>
    <t>BOCAL GAR. DN13 L75,5 505TS/W500 PARA TOCHA DE SOLDA MIG/MAG (145.0479-02) - 145.0479.10</t>
  </si>
  <si>
    <t>BOCAL GAR. DN15,5 L75,5 505TS/W500 PARA TOCHA DE SOLDA MIG/MAG (145.0544-02) - 145.0544.10</t>
  </si>
  <si>
    <t>BOCAL CON. DN15,5 L75,5 505TS/W500 PARA TOCHA DE SOLDA MIG/MAG (145.0553-02) - 145.0553.10</t>
  </si>
  <si>
    <t>DIFUSOR DE GAS W600/654 PARA TOCHA DE SOLDA MIG/MAG (146.0079.10-02) - 146.0079.10</t>
  </si>
  <si>
    <t>PORTA BICO M12/M16X1 23MM PARA TOCHA DE SOLDA MIG/MAG (142.0214-02) - 142.0214.10</t>
  </si>
  <si>
    <t>BOCAL CON. DN21,5 L92 W600/654 PARA TOCHA DE SOLDA MIG/MAG (145.0686.5-02) - 145.0686.5</t>
  </si>
  <si>
    <t>BOCAL CON. DN21,5 L86 W600/654 PARA TOCHA DE SOLDA MIG/MAG - 145.0687.5</t>
  </si>
  <si>
    <t>BOCAL CON. DN21.5 L95 W600/654 PARA TOCHA DE SOLDA MIG/MAG - 145.0688.5</t>
  </si>
  <si>
    <t>BOCAL CON. DN18 L92 W600/654 PARA TOCHA DE SOLDA MIG/MAG (145.0689.5-02) - 145.0689.5</t>
  </si>
  <si>
    <t>PORTA BICO M6 A300 PARA TOCHA SOLDA MIG/MAG (142.0171) - 142.0171.10</t>
  </si>
  <si>
    <t>BOCAL CON. DN14,5 L36 A300 PARA TOCHA DE SOLDA MIG/MAG(145.0671.5-02) - 145.0671.5 - 0</t>
  </si>
  <si>
    <t>BOCAL CON. DN14,5 L36 A300 PARA TOCHA DE SOLDA MIG/MAG(145.0671.5-02) - 145.0671.5</t>
  </si>
  <si>
    <t>BOCAL CON. DN14 L33 A300 - M14 PARA TOCHA DE SOLDA MIG/MAG (145.0677.5-02) - 145.0677.5</t>
  </si>
  <si>
    <t>PORTA BICO M8 WH 455 PARA TOCHA DE SOLDA MIG/MAG(142.0122-02) - 142.0122</t>
  </si>
  <si>
    <t>PORTA BICO M8 WH 455 PARA TOCHA DE SOLDA MIG/MAG (142.0122-02) - 142.0122</t>
  </si>
  <si>
    <t>PESCOCO ABIROB A500 45GR - X260 Y107 PARA TOCHA DE SOLDA MIG/MAG (980.1015-02) - 980.1015.1</t>
  </si>
  <si>
    <t>9024 / 1400316 - BOCAL ALETADO 16MM-65MM - SERVE PARA CENTRALIZAR O GAS QUE SAI DO REGULADOR DE PRESSAO DO CABECOTE DA MAQUINA DE SOLDA</t>
  </si>
  <si>
    <t>BICO DE CONTATO, EM COBRE, PARA ARAME 1,0 MM (1 PACOTE = 10 PCS) - REF: TET01068</t>
  </si>
  <si>
    <t>BICO DE CONTATO, EM COBRE, PARA ARAME 1,0 MM (1 PACOTE = 10 PCS) - REF.: TET01068</t>
  </si>
  <si>
    <t>BICO DE CONTATO, EM COBRE, PARA ARAME 0,9 MM (1 PACOTE = 10 PCS) - REF: TET00959</t>
  </si>
  <si>
    <t>BICO DE CONTATO, EM COBRE, PARA ARAME 1,2 MM (1 PACOTE = 10 PCS) - REF: TET01297</t>
  </si>
  <si>
    <t>BICO DE CONTATO, EM COBRE, PARA ARAME 1,2 MM (1 PACOTE = 10 PCS) - REF.: TET01297</t>
  </si>
  <si>
    <t>003453.2.02: TET01068; BICO DE CONTATO M6 X 45MM X 1.0MM TIPO R PARA ROBO DE SOLDA MARCA PANASONIC</t>
  </si>
  <si>
    <t>4468: TET02047; BICO DE CONTATO PARA SOLDAGEM MODELO 45 X 2.0MM TIPO R PANASONIC</t>
  </si>
  <si>
    <t>4468: TET02047; CONTATO PARA SOLDAGEM DE ESPECIFICAÇÃO 45 X 2.0MM TIPO R PARA ROBO DE SOLDA MODELO PANASONIC -CODIGO: TET02047</t>
  </si>
  <si>
    <t>004468.2.02: TET02047; BICO DE CONTATO PARA SOLDAGEM MODELO 45 X 2.0MM TIPO R PARA ROBO DE SOLDA MARCA PANASONIC</t>
  </si>
  <si>
    <t>7106: TET00959; BICO DE CONTATO 45X0.9 MM 500A TIPO R PARA ROBO DE SOLDA MARCA PANASONIC</t>
  </si>
  <si>
    <t>7106: TET00959; CONTATO PARA SOLDAGEM DE ESPECIFICAÇÃO 45X0.9 MM TIPO R PARA ROBO DE SOLDA MODELO PANASONIC -CODIGO: TET00959</t>
  </si>
  <si>
    <t>007106.2.02: TET00959; BICO DE CONTATO PARA SOLDAGEM DE ESPECIFICAÇÃO M6 X 45MM X 0.9MM TIPO FINO PARA ROBO DE SOLDA MODELO TET00959 TIPO R MARCA PANASONIC</t>
  </si>
  <si>
    <t>11102 - BICO DE CONTATO COM FURO PARA PASSAR ARAME 1,2MM, MODELO TET01297. PEÇA METÁLICA, TEM A FUNÇÃO DE GUIAR O ARAME DE SOLDA. É FIXADO NA TOCHA DE SOLDA MIG.-APRX. D8 X 45MM</t>
  </si>
  <si>
    <t>3384: TET01297; BICO DE CONTATO M6 X 45MM X 1.2MM TIPO R PARA ROBO DE SOLDA MARCA PANASONIC</t>
  </si>
  <si>
    <t>3384: TET01297; BICO DE CONTATO PARA SOLDAGEM DE ESPECIFICAÇÃO M6 X 45MM X 1.2MM TIPO R PARA ROBO DE SOLDA MODELO PANASONIC -CODIGO: TET01297</t>
  </si>
  <si>
    <t>003384.2.02: TET01297; BICO DE CONTATO PARA SOLDAGEM DE ESPECIFICAÇÃO M6 X 45MM X 1.2MM TIPO FINO PARA ROBO DE SOLDA MODELO TET01297 TIPO R MARCA PANASONIC</t>
  </si>
  <si>
    <t>. UC00045915 BC-00026-YA BICO DE CONTATO 1.2 PARA TOCHA DE SOLDAGEM R-TIP 1.2, P NO: TET01297 R-TIP CONTACT 1.2, FOR WELDING TORCH, P.NO: TET01297**SUFRAMA**</t>
  </si>
  <si>
    <t>003384.2.02: TET01297; BICO DE CONTATO M6 X 45MM X 1.2MM TIPO R PARA ROBO DE SOLDA MARCA PANASONIC</t>
  </si>
  <si>
    <t>85158090</t>
  </si>
  <si>
    <t>ALIMENTADOR DE ARAME AUTODRIVE 4R220 UTILIZADO EM MAQUINA PARA SOLDAGEM, MARCA LINCOLN ELECTRIC - REF.: K3561-1 - N/S: U1201106771/73/70/69/72/1202408/07/00051/2409/00049/2405</t>
  </si>
  <si>
    <t>ALIMENTADOR DE ARAME AUTODRIVE 4R220 PARA SISTEMA DE ACIONAMENTO DE ARAME DE 4 ROLOS UTILIZADOS EM PROCESSOS DE SOLDAGEM EM LINHA ROBOTICA REF: K3561-1</t>
  </si>
  <si>
    <t>ALIMENTADOR DE ARAME AUTODRIVE 4R100 UTILIZADO EM ALIMENTAÇÃO DE ARAME EM MAQUINA DE SOLDAGEM - REF.: K3560-1 - N/S: U1201108717/18/19</t>
  </si>
  <si>
    <t>ALIMENTADOR DE ARAME AUTODRIVE 4R100 UTILIZADO EM ALIMENTAÇÃO DE ARAME EM MAQUINA DE SOLDA - REF: K3560-1-N/S: U1210207222/24/7531</t>
  </si>
  <si>
    <t>ÁUSTRIA</t>
  </si>
  <si>
    <t>4,075,231,830 - MAQUINA DE SOLDA INVERSORA MULTIPROCESSO TPS 400I /MV/NC. SERIAL NO. : 32093456 - 32093460</t>
  </si>
  <si>
    <t>4,075,232,830 - MAQUINA DE SOLDA INVERSORA MULTIPROCESSO MODELO TPS 500I /MV/NC. SERIAL NO. : 32093461 - 32093463</t>
  </si>
  <si>
    <t>4,075,176 - MAQUINA DE SOLDA INVERSORA MULTIPROCESSO TPS 500I SERIAL NO. : 32087956 - 32087958</t>
  </si>
  <si>
    <t>4,075,171,830 - 4,075,171,830 - 4,075,171,830 - MAQUINA DE SOLDA INVERSORA MULTIPROCESSO TPS 320I C /MV/4R/FSC/NC SERIAL NO. : 31604280</t>
  </si>
  <si>
    <t>4,075,232,830 - 4,075,232,830 - 4,075,232,830 - MAQUINA DE SOLDA INVERSORA MULTIPROCESSO MODELO TPS 500I /MV/NC. SERIAL NO. : 32096705, 32096706</t>
  </si>
  <si>
    <t>4,075,171,830 - MAQUINA DE SOLDA INVERSORA MULTIPROCESSO TPS 320I C /MV/4R/FSC/NC SERIAL NO. : 31620873</t>
  </si>
  <si>
    <t>4,075,231,830 - MAQUINA DE SOLDA INVERSORA MULTIPROCESSO TPS 400I /MV/NC. SERIAL NO. : 32093475 - 32093479</t>
  </si>
  <si>
    <t>4,075,232,830 - MAQUINA DE SOLDA INVERSORA MULTIPROCESSO MODELO TPS 500I /MV/NC. SERIAL NO. : 32093487 - 32093489</t>
  </si>
  <si>
    <t>4,075,171,830 - MAQUINA DE SOLDA INVERSORA MULTIPROCESSO TPS 320I C /MV/4R/FSC/NC SERIAL NO. : 32093519</t>
  </si>
  <si>
    <t>4,075,231,830 - MAQUINA DE SOLDA INVERSORA MULTIPROCESSO TPS 400I /MV/NC. SERIAL NO. : 32093524 - 32093528</t>
  </si>
  <si>
    <t>4,075,232,830 - MAQUINA DE SOLDA INVERSORA MULTIPROCESSO MODELO TPS 500I /MV/NC. SERIAL NO. : 32093535 - 32093538</t>
  </si>
  <si>
    <t>4,075,171,830 - MAQUINA DE SOLDA INVERSORA MULTIPROCESSO TPS 320I C /MV/4R/FSC/NC. SERIAL NUMBER: 32367722,32367723</t>
  </si>
  <si>
    <t>mês</t>
  </si>
  <si>
    <t>outros</t>
  </si>
  <si>
    <t>078613 - MAQUINA PARA CORTE PLASMA MECANIZADO DE ATE 200 AMPERES MODELO MAXPRO200 DE 380V SEM TOCHA - SEM CONSOLES DE GAS E TOCHA MARCA HYPERTHERM. FINALIDADE: EQUIPAMENTO PARA CORTE MANUAL OU MECANIZADO (GUIADO POR MOTORIZACAO INSTALADA EM 2 (DOIS)</t>
  </si>
  <si>
    <t>YEARMONTH</t>
  </si>
  <si>
    <t>ESTADOS UNIDOS</t>
  </si>
  <si>
    <t>"EX 006 MAQUINAS PARA CORTE DE MATERIAIS CONDUTORES POR PLASMA DE ATE 170A, PARA CORTE MECANIZADO, GUIADO POR MOTORIZACAO INSTALADA EM 1 OU MAIS EIXOS, CONTROLADAS VIA DISPOSITIVO COMPUTADORIZADO COM COMUNICACAO SERIAL, DISCRETA E/OU "ETHERCAT", DE AL"</t>
  </si>
  <si>
    <t>"EX 007 - MAQUINAS PARA CORTE DE MATERIAIS CONDUTORES POR PLASMA DE ATE 300A, PARA CORTE MECANIZADO, GUIADO POR MOTORIZACAO INSTALADA EM 1 OU MAIS EIXOS, CONTROLADAS VIA DISPOSITIVO COMPUTADORIZADO COM COMUNICACAO SERIAL, DISCRETA E/OU "ETHERCAT", DE "</t>
  </si>
  <si>
    <t>"EX 007 MAQUINAS PARA CORTE DE MATERIAIS CONDUTORES POR PLASMA DE ATE 300A, PARA CORTE MECANIZADO, GUIADO POR MOTORIZACAO INSTALADA EM 1 OU MAIS EIXOS, CONTROLADAS VIA DISPOSITIVO COMPUTADORIZADO COM COMUNICACAO SERIAL, DISCRETA E/OU "ETHERCAT", DE AL"</t>
  </si>
  <si>
    <t>"EX 009 MAQUINAS PARA CORTE DE MATERIAIS CONDUTORES POR PLASMA DE ATE 200A, PARA CORTE MECANIZADO OU MANUAL, GUIADO POR MOTORIZACAO INSTALADA EM 2 EIXOS, CONTROLADAS VIA DISPOSITIVO COMPUTADORIZADO COM COMUNICACAO SERIAL, DISCRETA E OPCIONAL "ETHERCAT"</t>
  </si>
  <si>
    <t>X</t>
  </si>
  <si>
    <t>x</t>
  </si>
  <si>
    <t>Total Geral</t>
  </si>
  <si>
    <t>Valor de mercado</t>
  </si>
  <si>
    <t>CONTACT TIP BINZEL 140.0445: ECUCRZR M8 X 30 MM X 10 MM CONTACT TIP, 1,2 MM - BICO DE CONTATO PARA TOCHA MIG ECUCRZR M8 X 1,0 MM</t>
  </si>
  <si>
    <t>CONTACT TIP BINZEL 140.0590: ECUCRZR M8 X 30 MM X 10 MM CONTACT TIP, 1,6 MM - BICO DE CONTATO PARA TOCHA MIG ECUCRZR M8 X 1,0 MM</t>
  </si>
  <si>
    <t>PORTA BICO M6 PARA TOCHA DE SOLDA MIG/MAG (142.0216.10-02) - 142.0216.10</t>
  </si>
  <si>
    <t>003649.2.02: TET01072; BICO CONTATO PARA SOLDAGEM DE ESPECIFICAÇÃO M6 X 40MM X 1.0MM TIPO R - PARA ROBO DE SOLDA MODELO MARCA PANASONIC</t>
  </si>
  <si>
    <t>ALIMENTADOR DE ARAME AUTODRIVE 4R100 UTILIZADO EM ALIMENTAÇÃO DE ARAME EM MAQUINA DE SOLDA - REF: K3560-1- N/S: U1210601228/2721</t>
  </si>
  <si>
    <t>LIncoln</t>
  </si>
  <si>
    <t>BOCAL CON. DN14/-2 L70 ABIROB A360 PARA TOCHA DE SOLDA MIG/MAG (145.0596-02) - 145.0596.5</t>
  </si>
  <si>
    <t>BOCAL CON. DN14/+3 L65 ABIROB A360 PARA TOCHA DE SOLDA MIG/MAG (145.0597-02) - 145.0597</t>
  </si>
  <si>
    <t>009293.2.07: TM140.0245; BICO DE CONTATO PARA SOLDAGEM DE ESPECIFICAÇÃO M6 X 28MM X 1.0MM CUCRZR MAX PARA ROBO DE SOLDA MARCA TRM TECHNOLOGY INC.</t>
  </si>
  <si>
    <t>000214.2.07: TM140.0382; BICO DE CONTATO PARA SOLDAGEM DE ESPECIFICAÇÃO M6 X 28MM X 1.2MM CUCRZR MAX PARA ROBO DE SOLDA MARCA TRM TECHNOLOGY INC.</t>
  </si>
  <si>
    <t>PORTA BICO M6 WH 505 PARA TOCHA DE SOLDA MIG/MAG - (142.0133-02) - 142.0133.10</t>
  </si>
  <si>
    <t>009083.2.07: TM140.0316; BICO DE CONTATO PARA SOLDAGEM DE ESPECIFICAÇÃO M8 X 30MM X 1.0MM CUCRZR PARA ROBO DE SOLDA MARCA TRM TECHNOLOGY INC.</t>
  </si>
  <si>
    <t>009084.2.07: TM140.0536; BICO DE CONTATO PARA SOLDAGEM DE ESPECIFICAÇÃO M8 X 30MM X 1.4MM CUCRZR PARA ROBO DE SOLDA MARCA TRM TECHNOLOGY INC.</t>
  </si>
  <si>
    <t>PORTA BICO M6 A300 PARA TOCHA SOLDA MIG/MAG (142.0171.10-02) - 142.0171.10</t>
  </si>
  <si>
    <t>42,0001,1579 - TUBO DE CONTATO DE COBRE COM ROSCA FURADO INTERNAMENTE PARA PASSAR O ARAME DE SOLDA USADO EM TOCHA DE SOLDA</t>
  </si>
  <si>
    <t xml:space="preserve">AUSTRIA             </t>
  </si>
  <si>
    <t>4,075,232,830 - M QUINA DE SOLDA INVERSORA MULTIPROCESSO MODELO TPS 500I /MV/NC. SERIAL NUMBER 32402641 - 32402648.</t>
  </si>
  <si>
    <t>4,075,232,830 - M QUINA DE SOLDA INVERSORA MULTIPROCESSO MODELO TPS 500I /MV/NC. SERIAL NUMBER 32496944 - 32496949.</t>
  </si>
  <si>
    <t>9050.8144: SUPORTE DA BOBINA DE ARAME (FE, TIPO BRACO) TIG, ATUA COMO SUPORTE PARA ROLO DE ARAME FIXO NO ROBO OTC - CODIGO FORNECEDOR: L10675A00.</t>
  </si>
  <si>
    <t>TET01297 - BICO DE CONTATO COM FURO PARA PASSAR ARAME 1,2MM. FABRICADO PELA PANASONIC, MODELO TET01297, COMPOSTO DE PECA METALICA, TEM A FUNCAO DE GUIAR O ARAME DE SOLDA. E FIXADO NA TOCHA DE SOLDA MIG. EMBALAGEM INDIVIDUAL-APRX. D8 X 45MM</t>
  </si>
  <si>
    <t>002554.2.02: YA-1WAR61Y00; ROBO PARA SOLDAR À ARCO EM ATMOSFERA INERTE (MIG) OU ATMOSFERA ATIVA (MAG) DE PROCESSAMENTO/COMANDO NUMÉRICO MODELO TM1400WG3 TAWERS 350A - MARCA PANASONIC COM FONTE INTEGRADA</t>
  </si>
  <si>
    <t>BOCAL CON. DN13/-2 L77 ABIROB A500 PARA TOCHA DE SOLDA MIG/MAG (145.0590-02) - 145.0590.5</t>
  </si>
  <si>
    <t>BOCAL CON. DN13/+3 L72 ABIROB A500 PARA TOCHA DE SOLDA MIG/MAG (145.0591.5-02) - 145.0591.5</t>
  </si>
  <si>
    <t>BOCAL GAR. DN15,5 L77 505TS/W500 PARA TOCHA DE SOLDA MIG/MAG (145.0480-02) - 145.0480.10</t>
  </si>
  <si>
    <t>ROBO DE SOLDA AO ARCO ELETRICO (MIG/ MAG) PANASONIC TM 1400WGH3 350A COM CONTROLE NUMERICO E ACESSORIOS, INCLUINDO:AWU03837L5M - CABOS DE CONEXAO, 5M;ATU01038 - TOCHA;AWU03840 - CABO DA TOCHA;AWU03553L5M - CABOS DE CONEXAO - N/S: D5584/21/E5611/21 -</t>
  </si>
  <si>
    <t>4,075,232,830 - M QUINA DE SOLDA INVERSORA MULTIPROCESSO MODELO TPS 500I /MV/NC.</t>
  </si>
  <si>
    <t>4,075,230,830 - M QUINA DE SOLDA INVERSORA MULTIPROCESSO MODELO TPS 320I /MV/NC. SERIAL 32582491 - 32582494.</t>
  </si>
  <si>
    <t>4,075,234,830 - M QUINA DE SOLDA INVERSORA MULTIPROCESSO MODELO TPS 320I C /4R/FSC/MV/NC. SERIAL 32616113, 32625043.</t>
  </si>
  <si>
    <t>CAIXA DE CONTROLE AUTODRIVE 19 PARA MAQUINA DE SOLDA - REF: K3004-2 - N/S: U1210805018</t>
  </si>
  <si>
    <t>SAW</t>
  </si>
  <si>
    <t>Divisão dos consumiveis</t>
  </si>
  <si>
    <t>total</t>
  </si>
  <si>
    <t>Market Share 2020</t>
  </si>
  <si>
    <t>Venda 2021</t>
  </si>
  <si>
    <t>Quantidade vendida em 2020</t>
  </si>
  <si>
    <t xml:space="preserve">078526 - MAQUINA PARA CORTE PLASMA MODELO HPR400XD MARCA HYPERTHERM 380V - NUMERO DE SERIE: HPR400-007184                                                                                                                                                 </t>
  </si>
  <si>
    <t xml:space="preserve">078613 - MAQUINA PARA CORTE PLASMA MECANIZADO DE ATE 200 AMPERES MODELO MAXPRO200 DE 380V SEM TOCHA - SEM CONSOLES DE GAS E TOCHA MARCA HYPERTHERM. FINALIDADE: EQUIPAMENTO PARA CORTE MANUAL OU MECANIZADO (GUIADO POR MOTORIZACAO INSTALADA EM 2 (DOIS) </t>
  </si>
  <si>
    <t xml:space="preserve">078611 - MAQUINA PARA CORTE PLASMA MECANIZADO DE ATE 200 AMPERES MODELO MAXPRO200 DE 220V SEM TOCHA - SEM CONSOLES DE GAS E TOCHA MARCA HYPERTHERM. FINALIDADE: EQUIPAMENTO PARA CORTE MANUAL OU MECANIZADO (GUIADO POR MOTORIZACAO INSTALADA EM 2 (DOIS) </t>
  </si>
  <si>
    <t xml:space="preserve">078616 - MAQUINA PARA CORTE PLASMA MECANIZADO DE ATE 200 AMPERES MODELO MAXPRO200 DE 440V SEM TOCHA - SEM CONSOLES DE GAS E TOCHA MARCA HYPERTHERM. FINALIDADE: EQUIPAMENTO PARA CORTE MANUAL OU MECANIZADO (GUIADO POR MOTORIZACAO INSTALADA EM 2 (DOIS) </t>
  </si>
  <si>
    <t>078622 - MAQUINA PARA CORTE PLASMA MECANIZADO DE ATE 300 AMPERES MODELO XPR300 MODELO X-DEFINITION DE 220V - SEM TOCHA - SEM CONSOLES DE GAS E TOCHA. FINALIDADE: EQUIPAMENTO PARA CORTE MECANIZADO (GUIADO POR MOTORIZACAO INSTALADA EM 2 (DOIS) EIXOS, C</t>
  </si>
  <si>
    <t>078627 - MAQUINA PARA CORTE PLASMA MECANIZADO DE ATE 300 AMPERES MODELO XPR300 MODELO X-DEFINITION DE 440V TRIFASICO / 60 HERTZ - SEM TOCHA - SEM CONSOLES DE GAS E TOCHA. FINALIDADE: EQUIPAMENTO PARA CORTE MECANIZADO (GUIADO POR MOTORIZACAO INSTALADA</t>
  </si>
  <si>
    <t>Quantidade vendida em 2021</t>
  </si>
  <si>
    <t>Venda 2020</t>
  </si>
  <si>
    <t>Market Share 2019</t>
  </si>
  <si>
    <t>Venda 2019</t>
  </si>
  <si>
    <t>Market Share Qtd de maquinas grandes com fontes sem consumiveis</t>
  </si>
  <si>
    <t>Market Share Qtd Fontes grandes</t>
  </si>
  <si>
    <t xml:space="preserve">078528 - MAQUINA PARA CORTE PLASMA MODELO HPR400XD MARCA HYPERTHERM 440V - S/NR: HPR400-006834                                                                                                                                                            </t>
  </si>
  <si>
    <t>Valor de consumivel</t>
  </si>
  <si>
    <t>Reporte anos anteriores</t>
  </si>
  <si>
    <t>Com relação as analises de importação Siscore</t>
  </si>
  <si>
    <t xml:space="preserve">078526 - FONTE DE ALIMENTACAO HPR400XD 380V NR. DE SERIE: HPR400-005888, HPR400-005889                                                                                                                                                                    </t>
  </si>
  <si>
    <t xml:space="preserve">078528 - MAQUINA PARA CORTE PLASMA MODELO HPR400XD MARCA HYPERTHERM 440V - SNR: HPR400-006216                                                                                                                                                             </t>
  </si>
  <si>
    <t>078557 - MAQUINA DE CORTE PLASMA DE ATE 260 AMPERES MODELO HPR260XD CE DE 380 VAC TRAFASICOS DE ALIMENTACAO 50/60 HERTZ COM PORTA DE COMUNICACAO DE REDE E ENTRADAS E SAIDAS FINALIDADE: EQUIPAMENTO PARA CORTE MECANIZADO (GUIADO POR MOTORIZACAO INSTALA</t>
  </si>
  <si>
    <t xml:space="preserve">078541 - MAQUINA PARA CORTE PLASMA HPR130XD 380V - SNR: 130XD-003732                                                                                                                                                                                      </t>
  </si>
  <si>
    <t xml:space="preserve">078541 - MAQUINA PARA CORTE PLASMA HPR130XD 380V - SNR: 130XD-003745                                                                                                                                                                                      </t>
  </si>
  <si>
    <t xml:space="preserve">078613 - MAQUINA PARA CORTE PLASMA MAXPRO200 380V - SERIAL NUMBER: MP200-004487                                                                                                                                                                           </t>
  </si>
  <si>
    <t xml:space="preserve">078613 - MAQUINA PARA CORTE PLASMA MECANIZADO DE ATE 200 AMPERES MODELO MAXPRO200 DE 220V - SEM TOCHA - SEM CONSOLES DE GAS E TOCHA - SNR: MP200-004816                                                                                                   </t>
  </si>
  <si>
    <t xml:space="preserve">078611 - MAQUINA PARA CORTE PLASMA MECANIZADO DE ATE 200 AMPERES MODELO MAXPRO200 DE 220V - SEM COM - MP200-004496                                                                                                                                        </t>
  </si>
  <si>
    <t xml:space="preserve">078611 - MAQUINA PARA CORTE PLASMA MECANIZADO DE ATE 200 AMPERES MODELO MAXPRO200 DE 220V - SEM COM - MP200-004464                                                                                                                                        </t>
  </si>
  <si>
    <t xml:space="preserve">078611 - MAQUINA PARA CORTE PLASMA MECANIZADO DE ATE 200 AMPERES MODELO MAXPRO200 DE 220V - SEM COM - MP200-004466                                                                                                                                        </t>
  </si>
  <si>
    <t xml:space="preserve">078611 - MAQUINA PARA CORTE PLASMA MECANIZADO DE ATE 200 AMPERES MODELO MAXPRO200 DE 220V - SEM COM - MP200-004496 - S/N MP200-004545                                                                                                                     </t>
  </si>
  <si>
    <t xml:space="preserve">078624 - MAQUINA PARA CORTE PLASMA MODELO XPR300 MARCA HYPERTHERM 380V - SNR: XPR300-001300                                                                                                                                                               </t>
  </si>
  <si>
    <t xml:space="preserve">078613 - MAQUINA PARA CORTE PLASMA MAXPRO200 380V - SERIAL NUMBER: MP200-001438                                                                                                                                                                           </t>
  </si>
  <si>
    <t xml:space="preserve">078613 - MAQUINA PARA CORTE PLASMA MAXPRO200 380V - SERIAL NUMBER: MP200-004291                                                                                                                                                                           </t>
  </si>
  <si>
    <t xml:space="preserve">078611 - MAQUINA PARA CORTE PLASMA MAXPRO200 220V - S/NR MP200-003666                                                                                                                                                                                     </t>
  </si>
  <si>
    <t xml:space="preserve">078611 - 078611 - MAQUINA PARA CORTE PLASMA MAXPRO200 220V - S/NR MP200-003666                                                                                                                                                                            </t>
  </si>
  <si>
    <t xml:space="preserve">078616 - MAQUINA PARA CORTE PLASMA MAXPRO200 440V - S/NR MP200-003468                                                                                                                                                                                     </t>
  </si>
  <si>
    <t xml:space="preserve">078624 - 078624 - MAQUINA PARA CORTE PLASMA XPR300 380V - S/NR XPR300-000424                                                                                                                                                                              </t>
  </si>
  <si>
    <t xml:space="preserve">078627- MAQUINA PARA CORTE PLASMA MECANIZADO DE ATE 300 AMPERES XPR300 MODELO X-DEFINITION DE 440 - XPR300-000491                                                                                                                                         </t>
  </si>
  <si>
    <t xml:space="preserve">078526 - MAQUINA PARA CORTE PLASMA HPR400XD 380V- NR. DE SERIE: HPR400-005260, HPR400-005261                                                                                                                                                              </t>
  </si>
  <si>
    <t xml:space="preserve">078613 - MAQUINA PARA CORTE PLASMA MAXPRO200 380V - SERIAL NUMBER: MP200-002773                                                                                                                                                                           </t>
  </si>
  <si>
    <t xml:space="preserve">078613 - MAQUINA PARA CORTE PLASMA MAXPRO200 380V - SERIAL NUMBER: MP200-002755                                                                                                                                                                           </t>
  </si>
  <si>
    <t xml:space="preserve">078613 - MAQUINA PARA CORTE PLASMA MAXPRO200 380V - SERIAL NUMBER: MP200-002736                                                                                                                                                                           </t>
  </si>
  <si>
    <t xml:space="preserve">078613 - MAQUINA PARA CORTE PLASMA MAXPRO200 380V - SERIAL NUMBER: MP200-002905                                                                                                                                                                           </t>
  </si>
  <si>
    <t xml:space="preserve">078613 - MAQUINA PARA CORTE PLASMA MAXPRO200 380V - SERIAL NUMBER: MP200-003077                                                                                                                                                                           </t>
  </si>
  <si>
    <t xml:space="preserve">078613 - MAQUINA PARA CORTE PLASMA MAXPRO200 380V - SERIAL NUMBER: MP200-003278                                                                                                                                                                           </t>
  </si>
  <si>
    <t xml:space="preserve">078613 - MAQUINA PARA CORTE PLASMA MAXPRO200 380V - SERIAL NUMBER:MP200-003350                                                                                                                                                                            </t>
  </si>
  <si>
    <t xml:space="preserve">078611 - MAQUINA PARA CORTE PLASMA MAXPRO200 220V - S/NR MP200-002686                                                                                                                                                                                     </t>
  </si>
  <si>
    <t xml:space="preserve">078611 - MAQUINA PARA CORTE PLASMA MAXPRO200 220V - S/NR MP200-002655                                                                                                                                                                                     </t>
  </si>
  <si>
    <t xml:space="preserve">078611 - MAQUINA PARA CORTE PLASMA MAXPRO200 220V - S/NR MP200-002756                                                                                                                                                                                     </t>
  </si>
  <si>
    <t xml:space="preserve">078611 - MAQUINA PARA CORTE PLASMA MAXPRO200 220V - S/NR MP200-002735                                                                                                                                                                                     </t>
  </si>
  <si>
    <t xml:space="preserve">078611 - MAQUINA PARA CORTE PLASMA MAXPRO200 220V - S/NR MP200-002906                                                                                                                                                                                     </t>
  </si>
  <si>
    <t xml:space="preserve">078611 - MAQUINA PARA CORTE PLASMA MAXPRO200 220V - S/NR MP200-003248                                                                                                                                                                                     </t>
  </si>
  <si>
    <t xml:space="preserve">078616 - MAQUINA PARA CORTE PLASMA MAXPRO200 440V - S/NR MP200-002701                                                                                                                                                                                     </t>
  </si>
  <si>
    <t xml:space="preserve">078616 - MAQUINA PARA CORTE PLASMA MAXPRO200 440V - S/NR MP200-001873                                                                                                                                                                                     </t>
  </si>
  <si>
    <t>Venda 2018</t>
  </si>
  <si>
    <t>Venda 2017</t>
  </si>
  <si>
    <t>Venda 2016</t>
  </si>
  <si>
    <t>Market Share 2018</t>
  </si>
  <si>
    <t>Market Share 2017</t>
  </si>
  <si>
    <t>Market Share 2016</t>
  </si>
  <si>
    <t>venda 2018</t>
  </si>
  <si>
    <t>venda 2017</t>
  </si>
  <si>
    <t>venda 2016</t>
  </si>
  <si>
    <t>Participação mercado consumiveis</t>
  </si>
  <si>
    <t>Valores sem a Hypertherm ( maquinas com fonte)</t>
  </si>
  <si>
    <t>Cotação feitas durante o ano</t>
  </si>
  <si>
    <t>Market Share de venda de maquinas com fontes e retrofits de fontes sem consumiveis</t>
  </si>
  <si>
    <t>maquinas</t>
  </si>
  <si>
    <t>consumiveis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</si>
</sst>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44" formatCode="_-&quot;R$&quot;\ * #,##0.00_-;\-&quot;R$&quot;\ * #,##0.00_-;_-&quot;R$&quot;\ * &quot;-&quot;??_-;_-@_-"/>
    <numFmt numFmtId="43" formatCode="_-* #,##0.00_-;\-* #,##0.00_-;_-* &quot;-&quot;??_-;_-@_-"/>
    <numFmt numFmtId="164" formatCode="_-[$$-409]* #,##0.00_ ;_-[$$-409]* \-#,##0.00\ ;_-[$$-409]* &quot;-&quot;??_ ;_-@_ "/>
    <numFmt numFmtId="165" formatCode="_-[$R$-416]\ * #,##0.00_-;\-[$R$-416]\ * #,##0.00_-;_-[$R$-416]\ * &quot;-&quot;??_-;_-@_-"/>
    <numFmt numFmtId="166" formatCode="_-[$$-540A]* #,##0.00_ ;_-[$$-540A]* \-#,##0.00\ ;_-[$$-540A]* &quot;-&quot;??_ ;_-@_ "/>
    <numFmt numFmtId="167" formatCode="#,##0.0\ &quot;BRL&quot;"/>
    <numFmt numFmtId="168" formatCode="#,##0.0\ &quot;UN&quot;"/>
    <numFmt numFmtId="169" formatCode="#,##0.0\ &quot;PÇ&quot;"/>
    <numFmt numFmtId="170" formatCode="#,##0.0\ &quot;PÇ&quot;;\-\ #,##0.0\ &quot;PÇ&quot;"/>
    <numFmt numFmtId="171" formatCode="#,##0.0\ &quot;BRL&quot;;\-\ #,##0.0\ &quot;BRL&quot;"/>
    <numFmt numFmtId="172" formatCode="#,##0.0\ &quot;UN&quot;;\-\ #,##0.0\ &quot;UN&quot;"/>
    <numFmt numFmtId="173" formatCode="#,##0.0\ &quot;M&quot;"/>
    <numFmt numFmtId="174" formatCode="#,##0.0\ &quot;GL&quot;"/>
    <numFmt numFmtId="175" formatCode="&quot;R$&quot;\ #,##0.00"/>
    <numFmt numFmtId="176" formatCode="0.0%"/>
    <numFmt numFmtId="177" formatCode="_-[$$-540A]* #,##0_ ;_-[$$-540A]* \-#,##0\ ;_-[$$-540A]* &quot;-&quot;??_ ;_-@_ "/>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0"/>
      <name val="Arial"/>
      <family val="2"/>
    </font>
    <font>
      <sz val="10"/>
      <color theme="1"/>
      <name val="Arial"/>
      <family val="2"/>
    </font>
    <font>
      <sz val="10"/>
      <color theme="1"/>
      <name val="Calibri"/>
      <family val="2"/>
      <scheme val="minor"/>
    </font>
    <font>
      <b/>
      <sz val="9"/>
      <color indexed="8"/>
      <name val="Arial"/>
      <family val="2"/>
    </font>
    <font>
      <sz val="9"/>
      <color indexed="8"/>
      <name val="Arial"/>
      <family val="2"/>
    </font>
    <font>
      <b/>
      <sz val="11"/>
      <name val="Calibri"/>
      <family val="2"/>
    </font>
    <font>
      <b/>
      <sz val="11"/>
      <name val="Calibri"/>
      <family val="2"/>
    </font>
    <font>
      <b/>
      <sz val="11"/>
      <name val="Calibri"/>
      <family val="2"/>
    </font>
    <font>
      <sz val="8"/>
      <name val="Calibri"/>
      <family val="2"/>
      <scheme val="minor"/>
    </font>
    <font>
      <b/>
      <sz val="11"/>
      <name val="Calibri"/>
      <family val="2"/>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5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23"/>
      </left>
      <right style="thin">
        <color indexed="23"/>
      </right>
      <top style="thin">
        <color indexed="23"/>
      </top>
      <bottom style="thin">
        <color indexed="23"/>
      </bottom>
      <diagonal/>
    </border>
    <border>
      <left style="thin">
        <color indexed="48"/>
      </left>
      <right style="thin">
        <color indexed="48"/>
      </right>
      <top style="thin">
        <color indexed="48"/>
      </top>
      <bottom style="thin">
        <color indexed="48"/>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2">
    <xf numFmtId="0" fontId="0" fillId="0" borderId="0"/>
    <xf numFmtId="41" fontId="1" fillId="0" borderId="0" applyFont="0" applyFill="0" applyBorder="0" applyAlignment="0" applyProtection="0"/>
    <xf numFmtId="0" fontId="5" fillId="0" borderId="0"/>
    <xf numFmtId="43" fontId="1" fillId="0" borderId="0" applyFont="0" applyFill="0" applyBorder="0" applyAlignment="0" applyProtection="0"/>
    <xf numFmtId="9" fontId="1" fillId="0" borderId="0" applyFont="0" applyFill="0" applyBorder="0" applyAlignment="0" applyProtection="0"/>
    <xf numFmtId="4" fontId="7" fillId="5" borderId="4" applyNumberFormat="0" applyProtection="0">
      <alignment horizontal="left" vertical="center" indent="1"/>
    </xf>
    <xf numFmtId="4" fontId="7" fillId="6" borderId="1" applyNumberFormat="0" applyProtection="0">
      <alignment horizontal="left" vertical="center" indent="1"/>
    </xf>
    <xf numFmtId="4" fontId="7" fillId="7" borderId="5" applyNumberFormat="0" applyProtection="0">
      <alignment horizontal="left" vertical="center" indent="1"/>
    </xf>
    <xf numFmtId="0" fontId="4" fillId="8" borderId="6" applyNumberFormat="0" applyProtection="0">
      <alignment horizontal="left" vertical="top" indent="1"/>
    </xf>
    <xf numFmtId="4" fontId="8" fillId="6" borderId="6" applyNumberFormat="0" applyProtection="0">
      <alignment horizontal="right" vertical="center"/>
    </xf>
    <xf numFmtId="4" fontId="7" fillId="7" borderId="5" applyNumberFormat="0" applyProtection="0">
      <alignment vertical="center"/>
    </xf>
    <xf numFmtId="44" fontId="1" fillId="0" borderId="0" applyFont="0" applyFill="0" applyBorder="0" applyAlignment="0" applyProtection="0"/>
  </cellStyleXfs>
  <cellXfs count="271">
    <xf numFmtId="0" fontId="0" fillId="0" borderId="0" xfId="0"/>
    <xf numFmtId="0" fontId="3" fillId="0" borderId="1" xfId="0" applyFont="1" applyBorder="1" applyAlignment="1">
      <alignment horizontal="center" vertical="top"/>
    </xf>
    <xf numFmtId="0" fontId="2" fillId="2" borderId="0" xfId="0" applyFont="1" applyFill="1"/>
    <xf numFmtId="0" fontId="0" fillId="0" borderId="0" xfId="0" applyAlignment="1">
      <alignment vertical="center"/>
    </xf>
    <xf numFmtId="0" fontId="2" fillId="2" borderId="2" xfId="0" applyFont="1" applyFill="1" applyBorder="1" applyAlignment="1">
      <alignment horizontal="center" vertical="center"/>
    </xf>
    <xf numFmtId="0" fontId="4" fillId="3" borderId="1" xfId="0" applyFont="1" applyFill="1" applyBorder="1" applyProtection="1">
      <protection locked="0"/>
    </xf>
    <xf numFmtId="0" fontId="5" fillId="0" borderId="1" xfId="0" applyFont="1" applyBorder="1" applyProtection="1"/>
    <xf numFmtId="0" fontId="0" fillId="0" borderId="0" xfId="0"/>
    <xf numFmtId="0" fontId="5" fillId="0" borderId="1" xfId="0" applyFont="1" applyBorder="1"/>
    <xf numFmtId="0" fontId="4" fillId="0" borderId="1" xfId="0" applyFont="1" applyBorder="1" applyProtection="1">
      <protection locked="0"/>
    </xf>
    <xf numFmtId="0" fontId="6" fillId="0" borderId="1" xfId="0" applyFont="1" applyBorder="1"/>
    <xf numFmtId="0" fontId="5" fillId="0" borderId="1" xfId="0" applyFont="1" applyBorder="1" applyProtection="1">
      <protection locked="0"/>
    </xf>
    <xf numFmtId="0" fontId="4" fillId="4" borderId="1" xfId="0" applyFont="1" applyFill="1" applyBorder="1"/>
    <xf numFmtId="0" fontId="4" fillId="0" borderId="3" xfId="0" applyFont="1" applyBorder="1" applyProtection="1">
      <protection locked="0"/>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0" fillId="0" borderId="0" xfId="0" applyAlignment="1">
      <alignment wrapText="1"/>
    </xf>
    <xf numFmtId="0" fontId="0" fillId="0" borderId="0" xfId="0" applyAlignment="1">
      <alignment horizontal="center" vertical="center"/>
    </xf>
    <xf numFmtId="0" fontId="2" fillId="2" borderId="2" xfId="0" applyFont="1" applyFill="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2" fontId="2" fillId="2" borderId="2" xfId="0" applyNumberFormat="1" applyFont="1" applyFill="1" applyBorder="1" applyAlignment="1">
      <alignment vertical="center"/>
    </xf>
    <xf numFmtId="49" fontId="0" fillId="0" borderId="0" xfId="0" applyNumberFormat="1"/>
    <xf numFmtId="0" fontId="5" fillId="0" borderId="1" xfId="0" applyFont="1" applyFill="1" applyBorder="1"/>
    <xf numFmtId="0" fontId="0" fillId="0" borderId="1" xfId="0" applyFill="1" applyBorder="1"/>
    <xf numFmtId="0" fontId="4" fillId="0" borderId="1" xfId="0" applyFont="1" applyFill="1" applyBorder="1" applyProtection="1">
      <protection locked="0"/>
    </xf>
    <xf numFmtId="164" fontId="0" fillId="0" borderId="0" xfId="0" applyNumberFormat="1"/>
    <xf numFmtId="0" fontId="4" fillId="0" borderId="2" xfId="0" applyFont="1" applyFill="1" applyBorder="1" applyProtection="1">
      <protection locked="0"/>
    </xf>
    <xf numFmtId="9" fontId="0" fillId="0" borderId="0" xfId="4" applyFont="1"/>
    <xf numFmtId="49" fontId="2" fillId="2" borderId="2" xfId="0" applyNumberFormat="1" applyFont="1" applyFill="1" applyBorder="1" applyAlignment="1">
      <alignment horizontal="center" vertical="center"/>
    </xf>
    <xf numFmtId="166" fontId="0" fillId="0" borderId="0" xfId="0" applyNumberFormat="1"/>
    <xf numFmtId="165" fontId="0" fillId="0" borderId="0" xfId="0" applyNumberFormat="1"/>
    <xf numFmtId="0" fontId="0" fillId="0" borderId="0" xfId="0" applyNumberFormat="1"/>
    <xf numFmtId="0" fontId="7" fillId="5" borderId="4" xfId="5" quotePrefix="1" applyNumberFormat="1">
      <alignment horizontal="left" vertical="center" indent="1"/>
    </xf>
    <xf numFmtId="0" fontId="7" fillId="6" borderId="1" xfId="6" quotePrefix="1" applyNumberFormat="1">
      <alignment horizontal="left" vertical="center" indent="1"/>
    </xf>
    <xf numFmtId="0" fontId="7" fillId="7" borderId="5" xfId="7" quotePrefix="1" applyNumberFormat="1">
      <alignment horizontal="left" vertical="center" indent="1"/>
    </xf>
    <xf numFmtId="167" fontId="7" fillId="7" borderId="5" xfId="10" applyNumberFormat="1">
      <alignment vertical="center"/>
    </xf>
    <xf numFmtId="168" fontId="7" fillId="7" borderId="5" xfId="10" applyNumberFormat="1">
      <alignment vertical="center"/>
    </xf>
    <xf numFmtId="169" fontId="7" fillId="7" borderId="5" xfId="10" applyNumberFormat="1">
      <alignment vertical="center"/>
    </xf>
    <xf numFmtId="171" fontId="7" fillId="7" borderId="5" xfId="10" applyNumberFormat="1">
      <alignment vertical="center"/>
    </xf>
    <xf numFmtId="170" fontId="7" fillId="7" borderId="5" xfId="10" applyNumberFormat="1">
      <alignment vertical="center"/>
    </xf>
    <xf numFmtId="172" fontId="7" fillId="7" borderId="5" xfId="10" applyNumberFormat="1">
      <alignment vertical="center"/>
    </xf>
    <xf numFmtId="173" fontId="7" fillId="7" borderId="5" xfId="10" applyNumberFormat="1">
      <alignment vertical="center"/>
    </xf>
    <xf numFmtId="174" fontId="7" fillId="7" borderId="5" xfId="10" applyNumberFormat="1">
      <alignment vertical="center"/>
    </xf>
    <xf numFmtId="49" fontId="7" fillId="5" borderId="4" xfId="5" quotePrefix="1" applyNumberFormat="1">
      <alignment horizontal="left" vertical="center" indent="1"/>
    </xf>
    <xf numFmtId="49" fontId="7" fillId="6" borderId="1" xfId="6" quotePrefix="1" applyNumberFormat="1">
      <alignment horizontal="left" vertical="center" indent="1"/>
    </xf>
    <xf numFmtId="175" fontId="7" fillId="6" borderId="1" xfId="6" quotePrefix="1" applyNumberFormat="1">
      <alignment horizontal="left" vertical="center" indent="1"/>
    </xf>
    <xf numFmtId="175" fontId="4" fillId="8" borderId="6" xfId="8" quotePrefix="1" applyNumberFormat="1">
      <alignment horizontal="left" vertical="top" indent="1"/>
    </xf>
    <xf numFmtId="175" fontId="8" fillId="6" borderId="6" xfId="9" applyNumberFormat="1">
      <alignment horizontal="right" vertical="center"/>
    </xf>
    <xf numFmtId="175" fontId="0" fillId="0" borderId="0" xfId="0" applyNumberFormat="1"/>
    <xf numFmtId="0" fontId="9" fillId="0" borderId="1" xfId="0" applyFont="1" applyBorder="1" applyAlignment="1">
      <alignment horizontal="center" vertical="top"/>
    </xf>
    <xf numFmtId="0" fontId="0" fillId="2" borderId="0" xfId="0" applyFill="1"/>
    <xf numFmtId="0" fontId="9" fillId="2" borderId="1" xfId="0" applyFont="1" applyFill="1" applyBorder="1" applyAlignment="1">
      <alignment horizontal="center" vertical="top"/>
    </xf>
    <xf numFmtId="164" fontId="2" fillId="2" borderId="2" xfId="0" applyNumberFormat="1" applyFont="1" applyFill="1" applyBorder="1" applyAlignment="1">
      <alignment horizontal="center" vertical="center"/>
    </xf>
    <xf numFmtId="165" fontId="2" fillId="2" borderId="0" xfId="0" applyNumberFormat="1" applyFont="1" applyFill="1"/>
    <xf numFmtId="0" fontId="3" fillId="2" borderId="1" xfId="0" applyFont="1" applyFill="1" applyBorder="1" applyAlignment="1">
      <alignment horizontal="center" vertical="top"/>
    </xf>
    <xf numFmtId="166" fontId="2" fillId="2" borderId="0" xfId="4" applyNumberFormat="1" applyFont="1" applyFill="1"/>
    <xf numFmtId="0" fontId="2" fillId="0" borderId="0" xfId="0" applyFont="1"/>
    <xf numFmtId="0" fontId="2" fillId="0" borderId="0" xfId="0" applyNumberFormat="1" applyFont="1"/>
    <xf numFmtId="0" fontId="3" fillId="0" borderId="7"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76" fontId="0" fillId="0" borderId="0" xfId="4" applyNumberFormat="1" applyFont="1"/>
    <xf numFmtId="0" fontId="2" fillId="2" borderId="1" xfId="0" applyFont="1" applyFill="1" applyBorder="1" applyAlignment="1">
      <alignment horizontal="center" vertical="center" wrapText="1"/>
    </xf>
    <xf numFmtId="0" fontId="0" fillId="0" borderId="1" xfId="0" applyBorder="1" applyAlignment="1">
      <alignment horizontal="center" vertical="center"/>
    </xf>
    <xf numFmtId="164" fontId="2" fillId="2" borderId="1" xfId="0" applyNumberFormat="1" applyFont="1" applyFill="1" applyBorder="1" applyAlignment="1">
      <alignment vertical="center" wrapText="1"/>
    </xf>
    <xf numFmtId="164" fontId="0" fillId="0" borderId="1" xfId="0" applyNumberFormat="1" applyBorder="1" applyAlignment="1">
      <alignment vertical="center"/>
    </xf>
    <xf numFmtId="0" fontId="0" fillId="0" borderId="0" xfId="0" applyBorder="1"/>
    <xf numFmtId="0" fontId="10" fillId="0" borderId="1" xfId="0" applyFont="1" applyBorder="1" applyAlignment="1">
      <alignment horizontal="center" vertical="top"/>
    </xf>
    <xf numFmtId="0" fontId="0" fillId="0" borderId="1" xfId="0" applyBorder="1"/>
    <xf numFmtId="0" fontId="0" fillId="0" borderId="1" xfId="0" applyBorder="1" applyAlignment="1">
      <alignment wrapText="1"/>
    </xf>
    <xf numFmtId="0" fontId="11" fillId="0" borderId="1" xfId="0" applyFont="1" applyBorder="1" applyAlignment="1">
      <alignment horizontal="center" vertical="top"/>
    </xf>
    <xf numFmtId="0" fontId="0" fillId="0" borderId="1" xfId="0" applyBorder="1" applyAlignment="1">
      <alignment horizontal="center"/>
    </xf>
    <xf numFmtId="0" fontId="2" fillId="2" borderId="1" xfId="0" applyFont="1" applyFill="1" applyBorder="1" applyAlignment="1">
      <alignment horizontal="center" vertical="center"/>
    </xf>
    <xf numFmtId="2" fontId="2" fillId="2"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0" fontId="11" fillId="0" borderId="1" xfId="0" applyFont="1" applyFill="1" applyBorder="1" applyAlignment="1">
      <alignment horizontal="center" vertical="top"/>
    </xf>
    <xf numFmtId="0" fontId="0" fillId="0" borderId="1" xfId="0" applyFill="1" applyBorder="1" applyAlignment="1">
      <alignment vertical="center"/>
    </xf>
    <xf numFmtId="0" fontId="0" fillId="0" borderId="1" xfId="0" applyFill="1" applyBorder="1" applyAlignment="1">
      <alignment horizontal="center"/>
    </xf>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0" fontId="0" fillId="0" borderId="0" xfId="0" applyFill="1"/>
    <xf numFmtId="0" fontId="2" fillId="0" borderId="8" xfId="0" applyFont="1" applyBorder="1" applyAlignment="1">
      <alignment vertical="center"/>
    </xf>
    <xf numFmtId="0" fontId="0" fillId="0" borderId="8" xfId="0" applyBorder="1"/>
    <xf numFmtId="0" fontId="0" fillId="0" borderId="8" xfId="0" applyBorder="1" applyAlignment="1">
      <alignment wrapText="1"/>
    </xf>
    <xf numFmtId="0" fontId="0" fillId="0" borderId="8" xfId="0" applyBorder="1" applyAlignment="1">
      <alignment horizontal="center" vertical="center"/>
    </xf>
    <xf numFmtId="2" fontId="0" fillId="0" borderId="8" xfId="0" applyNumberFormat="1" applyBorder="1" applyAlignment="1">
      <alignment horizontal="center" vertical="center"/>
    </xf>
    <xf numFmtId="0" fontId="3" fillId="0" borderId="8" xfId="0" applyFont="1" applyBorder="1" applyAlignment="1">
      <alignment vertical="center"/>
    </xf>
    <xf numFmtId="0" fontId="3" fillId="0" borderId="8" xfId="0" applyFont="1" applyBorder="1" applyAlignment="1">
      <alignment horizontal="center" vertical="top"/>
    </xf>
    <xf numFmtId="164" fontId="0" fillId="0" borderId="8" xfId="0" applyNumberFormat="1" applyBorder="1"/>
    <xf numFmtId="164" fontId="0" fillId="0" borderId="8" xfId="11" applyNumberFormat="1" applyFont="1" applyBorder="1"/>
    <xf numFmtId="0" fontId="0" fillId="0" borderId="8" xfId="0" applyBorder="1" applyAlignment="1">
      <alignment horizontal="center"/>
    </xf>
    <xf numFmtId="0" fontId="0" fillId="0" borderId="0" xfId="0" applyNumberFormat="1" applyBorder="1"/>
    <xf numFmtId="0" fontId="0" fillId="0" borderId="8" xfId="0" applyNumberFormat="1" applyBorder="1" applyAlignment="1">
      <alignment horizontal="center" vertical="center"/>
    </xf>
    <xf numFmtId="0" fontId="0" fillId="2" borderId="0" xfId="0" applyNumberFormat="1" applyFill="1" applyBorder="1"/>
    <xf numFmtId="9" fontId="0" fillId="2" borderId="0" xfId="4" applyNumberFormat="1" applyFont="1" applyFill="1" applyBorder="1"/>
    <xf numFmtId="9" fontId="0" fillId="0" borderId="0" xfId="4" applyNumberFormat="1" applyFont="1" applyBorder="1"/>
    <xf numFmtId="0" fontId="0" fillId="11" borderId="0" xfId="0" applyNumberFormat="1" applyFill="1" applyBorder="1"/>
    <xf numFmtId="9" fontId="0" fillId="11" borderId="0" xfId="4" applyNumberFormat="1" applyFont="1" applyFill="1" applyBorder="1"/>
    <xf numFmtId="0" fontId="0" fillId="0" borderId="0" xfId="0" applyNumberFormat="1" applyFill="1" applyBorder="1"/>
    <xf numFmtId="0" fontId="2" fillId="9" borderId="10" xfId="0" applyFont="1" applyFill="1" applyBorder="1"/>
    <xf numFmtId="0" fontId="2" fillId="9" borderId="11" xfId="0" applyFont="1" applyFill="1" applyBorder="1"/>
    <xf numFmtId="0" fontId="2" fillId="9" borderId="12" xfId="0" applyFont="1" applyFill="1" applyBorder="1"/>
    <xf numFmtId="0" fontId="2" fillId="9" borderId="13" xfId="0" applyFont="1" applyFill="1" applyBorder="1"/>
    <xf numFmtId="0" fontId="2" fillId="9" borderId="0" xfId="0" applyFont="1" applyFill="1" applyBorder="1"/>
    <xf numFmtId="0" fontId="2" fillId="9" borderId="14" xfId="0" applyFont="1" applyFill="1" applyBorder="1"/>
    <xf numFmtId="0" fontId="5" fillId="2" borderId="13" xfId="0" applyFont="1" applyFill="1" applyBorder="1"/>
    <xf numFmtId="9" fontId="0" fillId="2" borderId="14" xfId="4" applyNumberFormat="1" applyFont="1" applyFill="1" applyBorder="1"/>
    <xf numFmtId="0" fontId="5" fillId="0" borderId="13" xfId="0" applyFont="1" applyFill="1" applyBorder="1"/>
    <xf numFmtId="9" fontId="0" fillId="0" borderId="14" xfId="4" applyNumberFormat="1" applyFont="1" applyBorder="1"/>
    <xf numFmtId="0" fontId="4" fillId="0" borderId="13" xfId="0" applyFont="1" applyFill="1" applyBorder="1" applyProtection="1">
      <protection locked="0"/>
    </xf>
    <xf numFmtId="0" fontId="0" fillId="0" borderId="13" xfId="0" applyFill="1" applyBorder="1"/>
    <xf numFmtId="0" fontId="0" fillId="0" borderId="13" xfId="0" applyBorder="1"/>
    <xf numFmtId="0" fontId="0" fillId="0" borderId="14" xfId="0" applyBorder="1"/>
    <xf numFmtId="0" fontId="0" fillId="0" borderId="16" xfId="0" applyNumberFormat="1" applyBorder="1"/>
    <xf numFmtId="0" fontId="0" fillId="0" borderId="17" xfId="0" applyBorder="1"/>
    <xf numFmtId="0" fontId="0" fillId="9" borderId="11" xfId="0" applyFill="1" applyBorder="1"/>
    <xf numFmtId="0" fontId="0" fillId="9" borderId="12" xfId="0" applyFill="1" applyBorder="1"/>
    <xf numFmtId="0" fontId="5" fillId="11" borderId="13" xfId="0" applyFont="1" applyFill="1" applyBorder="1"/>
    <xf numFmtId="9" fontId="0" fillId="11" borderId="14" xfId="4" applyNumberFormat="1" applyFont="1" applyFill="1" applyBorder="1"/>
    <xf numFmtId="0" fontId="4" fillId="11" borderId="13" xfId="0" applyFont="1" applyFill="1" applyBorder="1" applyProtection="1">
      <protection locked="0"/>
    </xf>
    <xf numFmtId="164" fontId="0" fillId="0" borderId="0" xfId="0" applyNumberFormat="1" applyBorder="1"/>
    <xf numFmtId="164" fontId="0" fillId="2" borderId="0" xfId="0" applyNumberFormat="1" applyFill="1" applyBorder="1"/>
    <xf numFmtId="164" fontId="0" fillId="0" borderId="16" xfId="0" applyNumberFormat="1" applyBorder="1"/>
    <xf numFmtId="9" fontId="0" fillId="0" borderId="16" xfId="4" applyNumberFormat="1" applyFont="1" applyBorder="1"/>
    <xf numFmtId="9" fontId="0" fillId="0" borderId="17" xfId="4" applyNumberFormat="1" applyFont="1" applyBorder="1"/>
    <xf numFmtId="0" fontId="2" fillId="9" borderId="12" xfId="0" applyNumberFormat="1" applyFont="1" applyFill="1" applyBorder="1"/>
    <xf numFmtId="0" fontId="5" fillId="0" borderId="18" xfId="0" applyFont="1" applyFill="1" applyBorder="1"/>
    <xf numFmtId="0" fontId="0" fillId="0" borderId="14" xfId="0" applyNumberFormat="1" applyBorder="1"/>
    <xf numFmtId="0" fontId="4" fillId="0" borderId="18" xfId="0" applyFont="1" applyFill="1" applyBorder="1" applyProtection="1">
      <protection locked="0"/>
    </xf>
    <xf numFmtId="0" fontId="0" fillId="0" borderId="17" xfId="0" applyNumberFormat="1" applyBorder="1"/>
    <xf numFmtId="177" fontId="0" fillId="0" borderId="0" xfId="0" applyNumberFormat="1" applyBorder="1"/>
    <xf numFmtId="0" fontId="0" fillId="9" borderId="10" xfId="0" applyFill="1" applyBorder="1"/>
    <xf numFmtId="0" fontId="2" fillId="9" borderId="11" xfId="0" applyNumberFormat="1" applyFont="1" applyFill="1" applyBorder="1"/>
    <xf numFmtId="0" fontId="2" fillId="9" borderId="15" xfId="0" applyFont="1" applyFill="1" applyBorder="1"/>
    <xf numFmtId="0" fontId="2" fillId="9" borderId="16" xfId="0" applyFont="1" applyFill="1" applyBorder="1"/>
    <xf numFmtId="0" fontId="2" fillId="9" borderId="17" xfId="0" applyNumberFormat="1" applyFont="1" applyFill="1" applyBorder="1"/>
    <xf numFmtId="0" fontId="2" fillId="9" borderId="16" xfId="0" applyNumberFormat="1" applyFont="1" applyFill="1" applyBorder="1"/>
    <xf numFmtId="0" fontId="2" fillId="0" borderId="9" xfId="0" applyFont="1" applyBorder="1" applyAlignment="1">
      <alignment horizontal="center" vertical="top"/>
    </xf>
    <xf numFmtId="0" fontId="3" fillId="0" borderId="9" xfId="0" applyFont="1" applyBorder="1" applyAlignment="1">
      <alignment horizontal="center" vertical="top"/>
    </xf>
    <xf numFmtId="0" fontId="0" fillId="0" borderId="0" xfId="0" applyNumberFormat="1" applyAlignment="1">
      <alignment horizontal="center"/>
    </xf>
    <xf numFmtId="0" fontId="0" fillId="0" borderId="0" xfId="0" applyAlignment="1">
      <alignment horizontal="center"/>
    </xf>
    <xf numFmtId="9" fontId="0" fillId="0" borderId="14" xfId="0" applyNumberFormat="1" applyBorder="1"/>
    <xf numFmtId="0" fontId="0" fillId="0" borderId="19" xfId="0" applyFill="1" applyBorder="1"/>
    <xf numFmtId="9" fontId="0" fillId="0" borderId="17" xfId="0" applyNumberFormat="1" applyBorder="1"/>
    <xf numFmtId="0" fontId="5" fillId="2" borderId="10" xfId="0" applyFont="1" applyFill="1" applyBorder="1"/>
    <xf numFmtId="166" fontId="0" fillId="2" borderId="11" xfId="0" applyNumberFormat="1" applyFill="1" applyBorder="1"/>
    <xf numFmtId="9" fontId="0" fillId="2" borderId="11" xfId="4" applyNumberFormat="1" applyFont="1" applyFill="1" applyBorder="1"/>
    <xf numFmtId="0" fontId="0" fillId="2" borderId="12" xfId="0" applyNumberFormat="1" applyFill="1" applyBorder="1"/>
    <xf numFmtId="0" fontId="0" fillId="13" borderId="15" xfId="0" applyFill="1" applyBorder="1"/>
    <xf numFmtId="164" fontId="0" fillId="13" borderId="16" xfId="0" applyNumberFormat="1" applyFill="1" applyBorder="1"/>
    <xf numFmtId="0" fontId="0" fillId="13" borderId="16" xfId="0" applyFill="1" applyBorder="1"/>
    <xf numFmtId="0" fontId="0" fillId="13" borderId="17" xfId="0" applyNumberFormat="1" applyFill="1" applyBorder="1"/>
    <xf numFmtId="0" fontId="4" fillId="13" borderId="20" xfId="0" applyFont="1" applyFill="1" applyBorder="1" applyProtection="1">
      <protection locked="0"/>
    </xf>
    <xf numFmtId="0" fontId="0" fillId="13" borderId="21" xfId="0" applyFill="1" applyBorder="1"/>
    <xf numFmtId="0" fontId="0" fillId="13" borderId="22" xfId="0" applyFill="1" applyBorder="1"/>
    <xf numFmtId="0" fontId="4" fillId="13" borderId="15" xfId="0" applyFont="1" applyFill="1" applyBorder="1" applyProtection="1">
      <protection locked="0"/>
    </xf>
    <xf numFmtId="0" fontId="0" fillId="13" borderId="17" xfId="0" applyFill="1" applyBorder="1"/>
    <xf numFmtId="44" fontId="0" fillId="0" borderId="0" xfId="11" applyFont="1"/>
    <xf numFmtId="0" fontId="2" fillId="9" borderId="17" xfId="0" applyFont="1" applyFill="1" applyBorder="1"/>
    <xf numFmtId="9" fontId="0" fillId="2" borderId="13" xfId="4" applyNumberFormat="1" applyFont="1" applyFill="1" applyBorder="1"/>
    <xf numFmtId="9" fontId="0" fillId="0" borderId="13" xfId="4" applyFont="1" applyBorder="1"/>
    <xf numFmtId="9" fontId="0" fillId="0" borderId="15" xfId="4" applyFont="1" applyBorder="1"/>
    <xf numFmtId="0" fontId="13" fillId="0" borderId="9" xfId="0" applyFont="1" applyBorder="1" applyAlignment="1">
      <alignment horizontal="center" vertical="top"/>
    </xf>
    <xf numFmtId="0" fontId="0" fillId="13" borderId="21" xfId="0" applyNumberFormat="1" applyFill="1" applyBorder="1"/>
    <xf numFmtId="9" fontId="0" fillId="11" borderId="13" xfId="4" applyNumberFormat="1" applyFont="1" applyFill="1" applyBorder="1"/>
    <xf numFmtId="0" fontId="0" fillId="13" borderId="20" xfId="0" applyFill="1" applyBorder="1"/>
    <xf numFmtId="0" fontId="0" fillId="2" borderId="13" xfId="0" applyNumberFormat="1" applyFill="1" applyBorder="1"/>
    <xf numFmtId="0" fontId="0" fillId="2" borderId="14" xfId="0" applyNumberFormat="1" applyFill="1" applyBorder="1"/>
    <xf numFmtId="0" fontId="0" fillId="11" borderId="13" xfId="0" applyNumberFormat="1" applyFill="1" applyBorder="1"/>
    <xf numFmtId="0" fontId="0" fillId="11" borderId="14" xfId="0" applyNumberFormat="1" applyFill="1" applyBorder="1"/>
    <xf numFmtId="0" fontId="0" fillId="13" borderId="20" xfId="0" applyNumberFormat="1" applyFill="1" applyBorder="1"/>
    <xf numFmtId="0" fontId="0" fillId="13" borderId="22" xfId="0" applyNumberFormat="1" applyFill="1" applyBorder="1"/>
    <xf numFmtId="9" fontId="0" fillId="2" borderId="10" xfId="4" applyNumberFormat="1" applyFont="1" applyFill="1" applyBorder="1"/>
    <xf numFmtId="9" fontId="0" fillId="2" borderId="12" xfId="4" applyNumberFormat="1" applyFont="1" applyFill="1" applyBorder="1"/>
    <xf numFmtId="9" fontId="0" fillId="0" borderId="13" xfId="4" applyNumberFormat="1" applyFont="1" applyBorder="1"/>
    <xf numFmtId="9" fontId="0" fillId="0" borderId="15" xfId="4" applyNumberFormat="1" applyFont="1" applyBorder="1"/>
    <xf numFmtId="0" fontId="0" fillId="0" borderId="24" xfId="0" applyBorder="1"/>
    <xf numFmtId="9" fontId="0" fillId="0" borderId="24" xfId="0" applyNumberFormat="1" applyBorder="1"/>
    <xf numFmtId="9" fontId="0" fillId="0" borderId="25" xfId="0" applyNumberFormat="1" applyBorder="1"/>
    <xf numFmtId="0" fontId="2" fillId="14" borderId="20" xfId="0" applyFont="1" applyFill="1" applyBorder="1"/>
    <xf numFmtId="164" fontId="2" fillId="14" borderId="21" xfId="0" applyNumberFormat="1" applyFont="1" applyFill="1" applyBorder="1"/>
    <xf numFmtId="0" fontId="0" fillId="0" borderId="0" xfId="0" applyBorder="1" applyAlignment="1">
      <alignment horizontal="center"/>
    </xf>
    <xf numFmtId="0" fontId="0" fillId="0" borderId="8" xfId="0" applyBorder="1" applyAlignment="1"/>
    <xf numFmtId="164" fontId="0" fillId="0" borderId="14" xfId="0" applyNumberFormat="1" applyBorder="1"/>
    <xf numFmtId="0" fontId="0" fillId="0" borderId="14" xfId="0" applyNumberFormat="1" applyFill="1" applyBorder="1"/>
    <xf numFmtId="164" fontId="0" fillId="0" borderId="0" xfId="11" applyNumberFormat="1" applyFont="1"/>
    <xf numFmtId="177" fontId="0" fillId="0" borderId="0" xfId="0" applyNumberFormat="1" applyFill="1" applyBorder="1"/>
    <xf numFmtId="176" fontId="0" fillId="0" borderId="13" xfId="4" applyNumberFormat="1" applyFont="1" applyFill="1" applyBorder="1"/>
    <xf numFmtId="9" fontId="0" fillId="0" borderId="0" xfId="4" applyNumberFormat="1" applyFont="1" applyFill="1" applyBorder="1"/>
    <xf numFmtId="9" fontId="0" fillId="0" borderId="14" xfId="4" applyNumberFormat="1" applyFont="1" applyFill="1" applyBorder="1"/>
    <xf numFmtId="0" fontId="0" fillId="0" borderId="14" xfId="0" applyFill="1" applyBorder="1"/>
    <xf numFmtId="0" fontId="4" fillId="15" borderId="13" xfId="0" applyFont="1" applyFill="1" applyBorder="1" applyProtection="1">
      <protection locked="0"/>
    </xf>
    <xf numFmtId="164" fontId="0" fillId="15" borderId="0" xfId="0" applyNumberFormat="1" applyFill="1" applyBorder="1"/>
    <xf numFmtId="0" fontId="4" fillId="15" borderId="15" xfId="0" applyFont="1" applyFill="1" applyBorder="1" applyAlignment="1" applyProtection="1">
      <alignment horizontal="left" indent="4"/>
      <protection locked="0"/>
    </xf>
    <xf numFmtId="164" fontId="0" fillId="15" borderId="16" xfId="0" applyNumberFormat="1" applyFill="1" applyBorder="1"/>
    <xf numFmtId="177" fontId="0" fillId="15" borderId="0" xfId="0" applyNumberFormat="1" applyFill="1" applyBorder="1"/>
    <xf numFmtId="0" fontId="4" fillId="15" borderId="15" xfId="0" applyFont="1" applyFill="1" applyBorder="1" applyAlignment="1" applyProtection="1">
      <alignment horizontal="left" indent="5"/>
      <protection locked="0"/>
    </xf>
    <xf numFmtId="177" fontId="0" fillId="15" borderId="16" xfId="0" applyNumberFormat="1" applyFill="1" applyBorder="1"/>
    <xf numFmtId="0" fontId="4" fillId="15" borderId="15" xfId="0" applyFont="1" applyFill="1" applyBorder="1" applyProtection="1">
      <protection locked="0"/>
    </xf>
    <xf numFmtId="177" fontId="0" fillId="15" borderId="17" xfId="0" applyNumberFormat="1" applyFill="1" applyBorder="1"/>
    <xf numFmtId="176" fontId="0" fillId="0" borderId="15" xfId="4" applyNumberFormat="1" applyFont="1" applyFill="1" applyBorder="1"/>
    <xf numFmtId="9" fontId="0" fillId="0" borderId="16" xfId="4" applyNumberFormat="1" applyFont="1" applyFill="1" applyBorder="1"/>
    <xf numFmtId="9" fontId="0" fillId="0" borderId="17" xfId="4" applyNumberFormat="1" applyFont="1" applyFill="1" applyBorder="1"/>
    <xf numFmtId="0" fontId="2" fillId="13" borderId="0" xfId="0" applyFont="1" applyFill="1"/>
    <xf numFmtId="164" fontId="2" fillId="13" borderId="0" xfId="0" applyNumberFormat="1" applyFont="1" applyFill="1"/>
    <xf numFmtId="176" fontId="0" fillId="0" borderId="16" xfId="4" applyNumberFormat="1" applyFont="1" applyFill="1" applyBorder="1"/>
    <xf numFmtId="164" fontId="0" fillId="10" borderId="0" xfId="0" applyNumberFormat="1" applyFill="1" applyBorder="1"/>
    <xf numFmtId="177" fontId="0" fillId="10" borderId="0" xfId="0" applyNumberFormat="1" applyFill="1" applyBorder="1"/>
    <xf numFmtId="177" fontId="0" fillId="10" borderId="14" xfId="0" applyNumberFormat="1" applyFill="1" applyBorder="1"/>
    <xf numFmtId="0" fontId="5" fillId="2" borderId="26" xfId="0" applyFont="1" applyFill="1" applyBorder="1"/>
    <xf numFmtId="177" fontId="0" fillId="2" borderId="27" xfId="0" applyNumberFormat="1" applyFill="1" applyBorder="1"/>
    <xf numFmtId="177" fontId="0" fillId="2" borderId="28" xfId="0" applyNumberFormat="1" applyFill="1" applyBorder="1"/>
    <xf numFmtId="0" fontId="0" fillId="0" borderId="29" xfId="0" applyFill="1" applyBorder="1"/>
    <xf numFmtId="177" fontId="0" fillId="0" borderId="30" xfId="0" applyNumberFormat="1" applyBorder="1"/>
    <xf numFmtId="177" fontId="0" fillId="0" borderId="31" xfId="0" applyNumberFormat="1" applyBorder="1"/>
    <xf numFmtId="0" fontId="4" fillId="12" borderId="32" xfId="0" applyFont="1" applyFill="1" applyBorder="1" applyProtection="1">
      <protection locked="0"/>
    </xf>
    <xf numFmtId="177" fontId="0" fillId="12" borderId="33" xfId="0" applyNumberFormat="1" applyFill="1" applyBorder="1"/>
    <xf numFmtId="164" fontId="0" fillId="12" borderId="33" xfId="0" applyNumberFormat="1" applyFill="1" applyBorder="1"/>
    <xf numFmtId="0" fontId="5" fillId="12" borderId="29" xfId="0" applyFont="1" applyFill="1" applyBorder="1"/>
    <xf numFmtId="177" fontId="0" fillId="12" borderId="30" xfId="0" applyNumberFormat="1" applyFont="1" applyFill="1" applyBorder="1"/>
    <xf numFmtId="177" fontId="0" fillId="10" borderId="30" xfId="0" applyNumberFormat="1" applyFont="1" applyFill="1" applyBorder="1"/>
    <xf numFmtId="177" fontId="0" fillId="10" borderId="31" xfId="0" applyNumberFormat="1" applyFont="1" applyFill="1" applyBorder="1"/>
    <xf numFmtId="9" fontId="1" fillId="12" borderId="32" xfId="4" applyFont="1" applyFill="1" applyBorder="1"/>
    <xf numFmtId="9" fontId="1" fillId="12" borderId="33" xfId="4" applyNumberFormat="1" applyFont="1" applyFill="1" applyBorder="1"/>
    <xf numFmtId="9" fontId="1" fillId="12" borderId="34" xfId="4" applyNumberFormat="1" applyFont="1" applyFill="1" applyBorder="1"/>
    <xf numFmtId="9" fontId="1" fillId="12" borderId="32" xfId="4" applyNumberFormat="1" applyFont="1" applyFill="1" applyBorder="1"/>
    <xf numFmtId="0" fontId="0" fillId="12" borderId="33" xfId="0" applyNumberFormat="1" applyFont="1" applyFill="1" applyBorder="1"/>
    <xf numFmtId="0" fontId="0" fillId="12" borderId="34" xfId="0" applyFont="1" applyFill="1" applyBorder="1"/>
    <xf numFmtId="0" fontId="0" fillId="0" borderId="0" xfId="0" applyFont="1"/>
    <xf numFmtId="9" fontId="0" fillId="0" borderId="30" xfId="4" applyNumberFormat="1" applyFont="1" applyBorder="1"/>
    <xf numFmtId="9" fontId="0" fillId="0" borderId="31" xfId="4" applyNumberFormat="1" applyFont="1" applyBorder="1"/>
    <xf numFmtId="9" fontId="0" fillId="0" borderId="29" xfId="4" applyFont="1" applyBorder="1"/>
    <xf numFmtId="176" fontId="0" fillId="0" borderId="17" xfId="4" applyNumberFormat="1" applyFont="1" applyFill="1" applyBorder="1"/>
    <xf numFmtId="9" fontId="0" fillId="2" borderId="26" xfId="4" applyNumberFormat="1" applyFont="1" applyFill="1" applyBorder="1"/>
    <xf numFmtId="9" fontId="0" fillId="2" borderId="27" xfId="4" applyNumberFormat="1" applyFont="1" applyFill="1" applyBorder="1"/>
    <xf numFmtId="9" fontId="0" fillId="2" borderId="28" xfId="4" applyNumberFormat="1" applyFont="1" applyFill="1" applyBorder="1"/>
    <xf numFmtId="0" fontId="0" fillId="2" borderId="27" xfId="0" applyNumberFormat="1" applyFill="1" applyBorder="1"/>
    <xf numFmtId="0" fontId="0" fillId="2" borderId="28" xfId="0" applyFill="1" applyBorder="1"/>
    <xf numFmtId="9" fontId="0" fillId="0" borderId="29" xfId="4" applyNumberFormat="1" applyFont="1" applyBorder="1"/>
    <xf numFmtId="0" fontId="0" fillId="0" borderId="30" xfId="0" applyNumberFormat="1" applyBorder="1"/>
    <xf numFmtId="0" fontId="0" fillId="0" borderId="31" xfId="0" applyBorder="1"/>
    <xf numFmtId="9" fontId="0" fillId="0" borderId="15" xfId="4" applyNumberFormat="1" applyFont="1" applyFill="1" applyBorder="1"/>
    <xf numFmtId="0" fontId="0" fillId="15" borderId="13" xfId="0" applyFill="1" applyBorder="1"/>
    <xf numFmtId="9" fontId="0" fillId="15" borderId="16" xfId="4" applyNumberFormat="1" applyFont="1" applyFill="1" applyBorder="1"/>
    <xf numFmtId="9" fontId="0" fillId="15" borderId="0" xfId="4" applyNumberFormat="1" applyFont="1" applyFill="1" applyBorder="1"/>
    <xf numFmtId="9" fontId="0" fillId="15" borderId="17" xfId="4" applyNumberFormat="1" applyFont="1" applyFill="1" applyBorder="1"/>
    <xf numFmtId="164" fontId="0" fillId="15" borderId="14" xfId="0" applyNumberFormat="1" applyFill="1" applyBorder="1"/>
    <xf numFmtId="0" fontId="0" fillId="15" borderId="15" xfId="0" applyFill="1" applyBorder="1"/>
    <xf numFmtId="164" fontId="0" fillId="15" borderId="17" xfId="0" applyNumberFormat="1" applyFill="1" applyBorder="1"/>
    <xf numFmtId="9" fontId="0" fillId="15" borderId="14" xfId="4" applyNumberFormat="1" applyFont="1" applyFill="1" applyBorder="1"/>
    <xf numFmtId="9" fontId="0" fillId="15" borderId="15" xfId="4" applyNumberFormat="1" applyFont="1" applyFill="1" applyBorder="1"/>
    <xf numFmtId="164" fontId="0" fillId="13" borderId="17" xfId="0" applyNumberFormat="1" applyFill="1" applyBorder="1"/>
    <xf numFmtId="166" fontId="0" fillId="2" borderId="12" xfId="0" applyNumberFormat="1" applyFill="1" applyBorder="1"/>
    <xf numFmtId="164" fontId="0" fillId="10" borderId="14" xfId="0" applyNumberFormat="1" applyFill="1" applyBorder="1"/>
    <xf numFmtId="0" fontId="4" fillId="13" borderId="23" xfId="0" applyFont="1" applyFill="1" applyBorder="1" applyProtection="1">
      <protection locked="0"/>
    </xf>
    <xf numFmtId="0" fontId="2" fillId="15" borderId="23" xfId="0" applyFont="1" applyFill="1" applyBorder="1"/>
    <xf numFmtId="0" fontId="0" fillId="15" borderId="20" xfId="0" applyFill="1" applyBorder="1"/>
    <xf numFmtId="0" fontId="0" fillId="15" borderId="21" xfId="0" applyFill="1" applyBorder="1"/>
    <xf numFmtId="0" fontId="0" fillId="15" borderId="22" xfId="0" applyFill="1" applyBorder="1"/>
    <xf numFmtId="0" fontId="0" fillId="15" borderId="21" xfId="0" applyNumberFormat="1" applyFill="1" applyBorder="1"/>
    <xf numFmtId="9" fontId="0" fillId="10" borderId="11" xfId="4" applyNumberFormat="1" applyFont="1" applyFill="1" applyBorder="1"/>
    <xf numFmtId="9" fontId="0" fillId="10" borderId="0" xfId="4" applyNumberFormat="1" applyFont="1" applyFill="1" applyBorder="1"/>
    <xf numFmtId="176" fontId="0" fillId="0" borderId="0" xfId="4" applyNumberFormat="1" applyFont="1" applyFill="1" applyBorder="1"/>
    <xf numFmtId="176" fontId="0" fillId="0" borderId="14" xfId="4" applyNumberFormat="1" applyFont="1" applyFill="1" applyBorder="1"/>
    <xf numFmtId="177" fontId="0" fillId="0" borderId="0" xfId="0" applyNumberFormat="1"/>
    <xf numFmtId="0" fontId="2" fillId="14" borderId="20" xfId="0" applyFont="1" applyFill="1" applyBorder="1" applyAlignment="1">
      <alignment horizontal="center"/>
    </xf>
    <xf numFmtId="0" fontId="2" fillId="14" borderId="21" xfId="0" applyFont="1" applyFill="1" applyBorder="1" applyAlignment="1">
      <alignment horizontal="center"/>
    </xf>
    <xf numFmtId="0" fontId="2" fillId="14" borderId="22" xfId="0" applyFont="1" applyFill="1" applyBorder="1" applyAlignment="1">
      <alignment horizontal="center"/>
    </xf>
  </cellXfs>
  <cellStyles count="12">
    <cellStyle name="Moeda" xfId="11" builtinId="4"/>
    <cellStyle name="Normal" xfId="0" builtinId="0"/>
    <cellStyle name="Normal 10" xfId="2" xr:uid="{156A1905-14DD-447B-BBDE-DB0ED19BD858}"/>
    <cellStyle name="Porcentagem" xfId="4" builtinId="5"/>
    <cellStyle name="SAPBEXaggData" xfId="10" xr:uid="{CEB31367-8B6D-4ABF-A11F-BCA088B0AC9B}"/>
    <cellStyle name="SAPBEXaggItem" xfId="7" xr:uid="{F3984973-EDD1-4CC8-81D3-B0A236CED02C}"/>
    <cellStyle name="SAPBEXchaText" xfId="5" xr:uid="{35673798-22CD-4056-83F6-1E50300CF19E}"/>
    <cellStyle name="SAPBEXHLevel0X" xfId="8" xr:uid="{17F867BD-B9EF-47C5-9614-97C130567308}"/>
    <cellStyle name="SAPBEXstdData" xfId="9" xr:uid="{6E72FB44-1FA1-4E50-A7C7-EECEEB570F94}"/>
    <cellStyle name="SAPBEXstdItem" xfId="6" xr:uid="{7758F845-6EB4-4743-8BC9-24C1F4C8706A}"/>
    <cellStyle name="Separador de milhares [0] 2" xfId="1" xr:uid="{0256A147-9926-4585-9033-76EC3E41FC0A}"/>
    <cellStyle name="Vírgula 2" xfId="3" xr:uid="{09C19337-A0EC-4671-9082-CA5D2C61CDA9}"/>
  </cellStyles>
  <dxfs count="1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Planilha3!$A$20:$A$31</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xVal>
          <c:yVal>
            <c:numRef>
              <c:f>Planilha3!$B$20:$B$31</c:f>
              <c:numCache>
                <c:formatCode>General</c:formatCode>
                <c:ptCount val="12"/>
                <c:pt idx="0">
                  <c:v>1513681.1759999979</c:v>
                </c:pt>
                <c:pt idx="1">
                  <c:v>953198.62400000053</c:v>
                </c:pt>
                <c:pt idx="2">
                  <c:v>2213733.9559999895</c:v>
                </c:pt>
                <c:pt idx="3">
                  <c:v>853687.37996359996</c:v>
                </c:pt>
                <c:pt idx="4">
                  <c:v>1294068.8319999992</c:v>
                </c:pt>
                <c:pt idx="5">
                  <c:v>684771.13599999982</c:v>
                </c:pt>
                <c:pt idx="6">
                  <c:v>1010193.6040000014</c:v>
                </c:pt>
                <c:pt idx="7">
                  <c:v>1487318.6159999995</c:v>
                </c:pt>
                <c:pt idx="8">
                  <c:v>1151420.8159999992</c:v>
                </c:pt>
                <c:pt idx="9">
                  <c:v>1788521.3920000012</c:v>
                </c:pt>
                <c:pt idx="10">
                  <c:v>1151420.8159999992</c:v>
                </c:pt>
                <c:pt idx="11">
                  <c:v>1282001.4861785083</c:v>
                </c:pt>
              </c:numCache>
            </c:numRef>
          </c:yVal>
          <c:smooth val="0"/>
          <c:extLst>
            <c:ext xmlns:c16="http://schemas.microsoft.com/office/drawing/2014/chart" uri="{C3380CC4-5D6E-409C-BE32-E72D297353CC}">
              <c16:uniqueId val="{00000000-A57F-4ABC-B023-C307B33F87F3}"/>
            </c:ext>
          </c:extLst>
        </c:ser>
        <c:dLbls>
          <c:showLegendKey val="0"/>
          <c:showVal val="0"/>
          <c:showCatName val="0"/>
          <c:showSerName val="0"/>
          <c:showPercent val="0"/>
          <c:showBubbleSize val="0"/>
        </c:dLbls>
        <c:axId val="676410408"/>
        <c:axId val="676409752"/>
      </c:scatterChart>
      <c:valAx>
        <c:axId val="676410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6409752"/>
        <c:crosses val="autoZero"/>
        <c:crossBetween val="midCat"/>
      </c:valAx>
      <c:valAx>
        <c:axId val="67640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6410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Planilha3!$A$38:$A$49</c:f>
              <c:strCache>
                <c:ptCount val="12"/>
                <c:pt idx="0">
                  <c:v>01</c:v>
                </c:pt>
                <c:pt idx="1">
                  <c:v>02</c:v>
                </c:pt>
                <c:pt idx="2">
                  <c:v>03</c:v>
                </c:pt>
                <c:pt idx="3">
                  <c:v>4</c:v>
                </c:pt>
                <c:pt idx="4">
                  <c:v>5</c:v>
                </c:pt>
                <c:pt idx="5">
                  <c:v>06</c:v>
                </c:pt>
                <c:pt idx="6">
                  <c:v>07</c:v>
                </c:pt>
                <c:pt idx="7">
                  <c:v>08</c:v>
                </c:pt>
                <c:pt idx="8">
                  <c:v>09</c:v>
                </c:pt>
                <c:pt idx="9">
                  <c:v>10</c:v>
                </c:pt>
                <c:pt idx="10">
                  <c:v>11</c:v>
                </c:pt>
                <c:pt idx="11">
                  <c:v>12</c:v>
                </c:pt>
              </c:strCache>
            </c:strRef>
          </c:xVal>
          <c:yVal>
            <c:numRef>
              <c:f>Planilha3!$B$38:$B$49</c:f>
              <c:numCache>
                <c:formatCode>General</c:formatCode>
                <c:ptCount val="12"/>
                <c:pt idx="0">
                  <c:v>558.17999999999995</c:v>
                </c:pt>
                <c:pt idx="1">
                  <c:v>828.8</c:v>
                </c:pt>
                <c:pt idx="2">
                  <c:v>5829.6559999999999</c:v>
                </c:pt>
                <c:pt idx="3">
                  <c:v>0</c:v>
                </c:pt>
                <c:pt idx="4">
                  <c:v>0</c:v>
                </c:pt>
                <c:pt idx="5">
                  <c:v>240.23999999999998</c:v>
                </c:pt>
                <c:pt idx="6">
                  <c:v>4708.8159999999998</c:v>
                </c:pt>
                <c:pt idx="7">
                  <c:v>569.79999999999995</c:v>
                </c:pt>
                <c:pt idx="8">
                  <c:v>2081.94</c:v>
                </c:pt>
                <c:pt idx="9">
                  <c:v>3028.76</c:v>
                </c:pt>
              </c:numCache>
            </c:numRef>
          </c:yVal>
          <c:smooth val="0"/>
          <c:extLst>
            <c:ext xmlns:c16="http://schemas.microsoft.com/office/drawing/2014/chart" uri="{C3380CC4-5D6E-409C-BE32-E72D297353CC}">
              <c16:uniqueId val="{00000000-AAC9-4A8B-9745-F45112779847}"/>
            </c:ext>
          </c:extLst>
        </c:ser>
        <c:dLbls>
          <c:showLegendKey val="0"/>
          <c:showVal val="0"/>
          <c:showCatName val="0"/>
          <c:showSerName val="0"/>
          <c:showPercent val="0"/>
          <c:showBubbleSize val="0"/>
        </c:dLbls>
        <c:axId val="533548176"/>
        <c:axId val="533547520"/>
      </c:scatterChart>
      <c:valAx>
        <c:axId val="533548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47520"/>
        <c:crosses val="autoZero"/>
        <c:crossBetween val="midCat"/>
      </c:valAx>
      <c:valAx>
        <c:axId val="5335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4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Planilha3!$B$53:$B$64</c:f>
              <c:numCache>
                <c:formatCode>General</c:formatCode>
                <c:ptCount val="12"/>
                <c:pt idx="0">
                  <c:v>591006.39325503982</c:v>
                </c:pt>
                <c:pt idx="1">
                  <c:v>18654.831995799999</c:v>
                </c:pt>
                <c:pt idx="2">
                  <c:v>95453.399944280012</c:v>
                </c:pt>
                <c:pt idx="3">
                  <c:v>144937.44147372001</c:v>
                </c:pt>
                <c:pt idx="4">
                  <c:v>121545.59133892001</c:v>
                </c:pt>
                <c:pt idx="5">
                  <c:v>368914.47598879988</c:v>
                </c:pt>
                <c:pt idx="6">
                  <c:v>319918.11615903996</c:v>
                </c:pt>
                <c:pt idx="7">
                  <c:v>646073.13322719978</c:v>
                </c:pt>
                <c:pt idx="8">
                  <c:v>802129.24153292028</c:v>
                </c:pt>
                <c:pt idx="9">
                  <c:v>52470.124137199993</c:v>
                </c:pt>
                <c:pt idx="10">
                  <c:v>316110.27490529197</c:v>
                </c:pt>
                <c:pt idx="11">
                  <c:v>288620.66307031718</c:v>
                </c:pt>
              </c:numCache>
            </c:numRef>
          </c:yVal>
          <c:smooth val="0"/>
          <c:extLst>
            <c:ext xmlns:c16="http://schemas.microsoft.com/office/drawing/2014/chart" uri="{C3380CC4-5D6E-409C-BE32-E72D297353CC}">
              <c16:uniqueId val="{00000000-FB84-45A9-A6F8-0281326103A1}"/>
            </c:ext>
          </c:extLst>
        </c:ser>
        <c:dLbls>
          <c:showLegendKey val="0"/>
          <c:showVal val="0"/>
          <c:showCatName val="0"/>
          <c:showSerName val="0"/>
          <c:showPercent val="0"/>
          <c:showBubbleSize val="0"/>
        </c:dLbls>
        <c:axId val="350879376"/>
        <c:axId val="350881672"/>
      </c:scatterChart>
      <c:valAx>
        <c:axId val="350879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881672"/>
        <c:crosses val="autoZero"/>
        <c:crossBetween val="midCat"/>
      </c:valAx>
      <c:valAx>
        <c:axId val="35088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879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Planilha3!$B$71:$B$82</c:f>
              <c:numCache>
                <c:formatCode>General</c:formatCode>
                <c:ptCount val="12"/>
                <c:pt idx="0">
                  <c:v>15667.960000000001</c:v>
                </c:pt>
                <c:pt idx="1">
                  <c:v>56780.695999999996</c:v>
                </c:pt>
                <c:pt idx="2">
                  <c:v>91216.047999999995</c:v>
                </c:pt>
                <c:pt idx="4">
                  <c:v>49868.923999999992</c:v>
                </c:pt>
                <c:pt idx="5">
                  <c:v>37461.032000000007</c:v>
                </c:pt>
                <c:pt idx="6">
                  <c:v>94191.244000000006</c:v>
                </c:pt>
                <c:pt idx="7">
                  <c:v>37200.949799999995</c:v>
                </c:pt>
                <c:pt idx="8">
                  <c:v>73344.599999999962</c:v>
                </c:pt>
                <c:pt idx="9">
                  <c:v>101216.44399999996</c:v>
                </c:pt>
                <c:pt idx="10">
                  <c:v>61883.099755555544</c:v>
                </c:pt>
                <c:pt idx="11">
                  <c:v>67018.11528395061</c:v>
                </c:pt>
              </c:numCache>
            </c:numRef>
          </c:yVal>
          <c:smooth val="0"/>
          <c:extLst>
            <c:ext xmlns:c16="http://schemas.microsoft.com/office/drawing/2014/chart" uri="{C3380CC4-5D6E-409C-BE32-E72D297353CC}">
              <c16:uniqueId val="{00000000-EB8C-40EA-A219-4A940374C26F}"/>
            </c:ext>
          </c:extLst>
        </c:ser>
        <c:dLbls>
          <c:showLegendKey val="0"/>
          <c:showVal val="0"/>
          <c:showCatName val="0"/>
          <c:showSerName val="0"/>
          <c:showPercent val="0"/>
          <c:showBubbleSize val="0"/>
        </c:dLbls>
        <c:axId val="902842624"/>
        <c:axId val="902844920"/>
      </c:scatterChart>
      <c:valAx>
        <c:axId val="9028426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2844920"/>
        <c:crosses val="autoZero"/>
        <c:crossBetween val="midCat"/>
      </c:valAx>
      <c:valAx>
        <c:axId val="90284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2842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dLbls>
          <c:showLegendKey val="0"/>
          <c:showVal val="0"/>
          <c:showCatName val="0"/>
          <c:showSerName val="0"/>
          <c:showPercent val="0"/>
          <c:showBubbleSize val="0"/>
        </c:dLbls>
        <c:marker val="1"/>
        <c:smooth val="0"/>
        <c:axId val="840482192"/>
        <c:axId val="840481864"/>
      </c:lineChart>
      <c:catAx>
        <c:axId val="840482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40481864"/>
        <c:crosses val="autoZero"/>
        <c:auto val="1"/>
        <c:lblAlgn val="ctr"/>
        <c:lblOffset val="100"/>
        <c:noMultiLvlLbl val="0"/>
      </c:catAx>
      <c:valAx>
        <c:axId val="84048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4048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104775</xdr:colOff>
      <xdr:row>16</xdr:row>
      <xdr:rowOff>42862</xdr:rowOff>
    </xdr:from>
    <xdr:to>
      <xdr:col>11</xdr:col>
      <xdr:colOff>409575</xdr:colOff>
      <xdr:row>31</xdr:row>
      <xdr:rowOff>71437</xdr:rowOff>
    </xdr:to>
    <xdr:graphicFrame macro="">
      <xdr:nvGraphicFramePr>
        <xdr:cNvPr id="2" name="Gráfico 1">
          <a:extLst>
            <a:ext uri="{FF2B5EF4-FFF2-40B4-BE49-F238E27FC236}">
              <a16:creationId xmlns:a16="http://schemas.microsoft.com/office/drawing/2014/main" id="{C4982BE0-B62F-4765-9323-58F8010EF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520700</xdr:colOff>
      <xdr:row>32</xdr:row>
      <xdr:rowOff>150812</xdr:rowOff>
    </xdr:from>
    <xdr:to>
      <xdr:col>14</xdr:col>
      <xdr:colOff>95250</xdr:colOff>
      <xdr:row>50</xdr:row>
      <xdr:rowOff>57150</xdr:rowOff>
    </xdr:to>
    <xdr:graphicFrame macro="">
      <xdr:nvGraphicFramePr>
        <xdr:cNvPr id="3" name="Gráfico 2">
          <a:extLst>
            <a:ext uri="{FF2B5EF4-FFF2-40B4-BE49-F238E27FC236}">
              <a16:creationId xmlns:a16="http://schemas.microsoft.com/office/drawing/2014/main" id="{4EE7BA9B-540E-487F-8617-8B5444EA2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50</xdr:row>
      <xdr:rowOff>169862</xdr:rowOff>
    </xdr:from>
    <xdr:to>
      <xdr:col>11</xdr:col>
      <xdr:colOff>590550</xdr:colOff>
      <xdr:row>66</xdr:row>
      <xdr:rowOff>11112</xdr:rowOff>
    </xdr:to>
    <xdr:graphicFrame macro="">
      <xdr:nvGraphicFramePr>
        <xdr:cNvPr id="5" name="Gráfico 4">
          <a:extLst>
            <a:ext uri="{FF2B5EF4-FFF2-40B4-BE49-F238E27FC236}">
              <a16:creationId xmlns:a16="http://schemas.microsoft.com/office/drawing/2014/main" id="{B47FCB96-38FC-4C77-AE23-D63346F57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180975</xdr:colOff>
      <xdr:row>68</xdr:row>
      <xdr:rowOff>153987</xdr:rowOff>
    </xdr:from>
    <xdr:to>
      <xdr:col>11</xdr:col>
      <xdr:colOff>485775</xdr:colOff>
      <xdr:row>83</xdr:row>
      <xdr:rowOff>169862</xdr:rowOff>
    </xdr:to>
    <xdr:graphicFrame macro="">
      <xdr:nvGraphicFramePr>
        <xdr:cNvPr id="6" name="Gráfico 5">
          <a:extLst>
            <a:ext uri="{FF2B5EF4-FFF2-40B4-BE49-F238E27FC236}">
              <a16:creationId xmlns:a16="http://schemas.microsoft.com/office/drawing/2014/main" id="{B938D685-336A-478E-9503-507A32E09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939800</xdr:colOff>
      <xdr:row>710</xdr:row>
      <xdr:rowOff>0</xdr:rowOff>
    </xdr:to>
    <xdr:pic macro="[1]!DesignIconClicked">
      <xdr:nvPicPr>
        <xdr:cNvPr id="2" name="BExQAD3G8MW2B0PJI9RRON3EUO8B" hidden="1">
          <a:extLst>
            <a:ext uri="{FF2B5EF4-FFF2-40B4-BE49-F238E27FC236}">
              <a16:creationId xmlns:a16="http://schemas.microsoft.com/office/drawing/2014/main" id="{52D7E4F1-5A2F-4882-B308-BBABBE229F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0975"/>
          <a:ext cx="25374600" cy="12882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417512</xdr:colOff>
      <xdr:row>7</xdr:row>
      <xdr:rowOff>65087</xdr:rowOff>
    </xdr:from>
    <xdr:to>
      <xdr:col>15</xdr:col>
      <xdr:colOff>741362</xdr:colOff>
      <xdr:row>46</xdr:row>
      <xdr:rowOff>84137</xdr:rowOff>
    </xdr:to>
    <xdr:graphicFrame macro="">
      <xdr:nvGraphicFramePr>
        <xdr:cNvPr id="2" name="Gráfico 1">
          <a:extLst>
            <a:ext uri="{FF2B5EF4-FFF2-40B4-BE49-F238E27FC236}">
              <a16:creationId xmlns:a16="http://schemas.microsoft.com/office/drawing/2014/main" id="{7CA1DD17-3317-42A1-BE02-E45B3D06F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Common%20Files\SAP%20Shared\BW\BExAnalyzer.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
      <sheetName val="BExStyles"/>
      <sheetName val="BExAnalyzer"/>
    </sheetNames>
    <definedNames>
      <definedName name="DesignIconClicked"/>
    </defined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market%20Share%202021%20a%202016_Brasil_rev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Henrique Neri" refreshedDate="44629.42638946759" createdVersion="7" refreshedVersion="7" minRefreshableVersion="3" recordCount="5696" xr:uid="{6FD8886F-222E-43CB-ACAF-4FAE358863CA}">
  <cacheSource type="worksheet">
    <worksheetSource ref="K1:N5638" sheet="Importações After Marke Cutting" r:id="rId2"/>
  </cacheSource>
  <cacheFields count="4">
    <cacheField name="MÊS" numFmtId="0">
      <sharedItems count="10">
        <s v="07"/>
        <s v="01"/>
        <s v="02"/>
        <s v="03"/>
        <s v="04"/>
        <s v="05"/>
        <s v="06"/>
        <s v="08"/>
        <s v="09"/>
        <s v="10"/>
      </sharedItems>
    </cacheField>
    <cacheField name="MARCA" numFmtId="0">
      <sharedItems count="4">
        <s v="Hypertherm"/>
        <s v="Centricut"/>
        <s v="Thermacut"/>
        <s v="Paralelo Chines"/>
      </sharedItems>
    </cacheField>
    <cacheField name="Valor mercado consumivel Dolar" numFmtId="0">
      <sharedItems containsSemiMixedTypes="0" containsString="0" containsNumber="1" minValue="5.8519999999999994" maxValue="188568.57599999997"/>
    </cacheField>
    <cacheField name="Valor do dolar mês" numFmtId="0">
      <sharedItems containsSemiMixedTypes="0" containsString="0" containsNumber="1" minValue="5.0419999999999998" maxValue="5.6341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96">
  <r>
    <x v="0"/>
    <x v="0"/>
    <n v="503.99999999999994"/>
    <n v="5.1744000000000003"/>
  </r>
  <r>
    <x v="0"/>
    <x v="0"/>
    <n v="2015.9999999999998"/>
    <n v="5.1744000000000003"/>
  </r>
  <r>
    <x v="0"/>
    <x v="0"/>
    <n v="3360"/>
    <n v="5.1744000000000003"/>
  </r>
  <r>
    <x v="0"/>
    <x v="0"/>
    <n v="1007.9999999999999"/>
    <n v="5.1744000000000003"/>
  </r>
  <r>
    <x v="0"/>
    <x v="0"/>
    <n v="588"/>
    <n v="5.1744000000000003"/>
  </r>
  <r>
    <x v="1"/>
    <x v="0"/>
    <n v="336"/>
    <n v="5.3615000000000004"/>
  </r>
  <r>
    <x v="1"/>
    <x v="0"/>
    <n v="100.8"/>
    <n v="5.3615000000000004"/>
  </r>
  <r>
    <x v="1"/>
    <x v="0"/>
    <n v="84"/>
    <n v="5.3615000000000004"/>
  </r>
  <r>
    <x v="1"/>
    <x v="0"/>
    <n v="168"/>
    <n v="5.3615000000000004"/>
  </r>
  <r>
    <x v="1"/>
    <x v="0"/>
    <n v="503.99999999999994"/>
    <n v="5.3615000000000004"/>
  </r>
  <r>
    <x v="1"/>
    <x v="0"/>
    <n v="251.99999999999997"/>
    <n v="5.3615000000000004"/>
  </r>
  <r>
    <x v="1"/>
    <x v="0"/>
    <n v="251.99999999999997"/>
    <n v="5.3615000000000004"/>
  </r>
  <r>
    <x v="1"/>
    <x v="0"/>
    <n v="33.599999999999994"/>
    <n v="5.3615000000000004"/>
  </r>
  <r>
    <x v="2"/>
    <x v="0"/>
    <n v="756"/>
    <n v="5.4043999999999999"/>
  </r>
  <r>
    <x v="2"/>
    <x v="0"/>
    <n v="168"/>
    <n v="5.4043999999999999"/>
  </r>
  <r>
    <x v="2"/>
    <x v="0"/>
    <n v="251.99999999999997"/>
    <n v="5.4043999999999999"/>
  </r>
  <r>
    <x v="2"/>
    <x v="0"/>
    <n v="840"/>
    <n v="5.4043999999999999"/>
  </r>
  <r>
    <x v="2"/>
    <x v="0"/>
    <n v="168"/>
    <n v="5.4043999999999999"/>
  </r>
  <r>
    <x v="2"/>
    <x v="0"/>
    <n v="503.99999999999994"/>
    <n v="5.4043999999999999"/>
  </r>
  <r>
    <x v="2"/>
    <x v="0"/>
    <n v="588"/>
    <n v="5.4043999999999999"/>
  </r>
  <r>
    <x v="3"/>
    <x v="0"/>
    <n v="251.99999999999997"/>
    <n v="5.6341999999999999"/>
  </r>
  <r>
    <x v="3"/>
    <x v="0"/>
    <n v="100.8"/>
    <n v="5.6341999999999999"/>
  </r>
  <r>
    <x v="3"/>
    <x v="0"/>
    <n v="168"/>
    <n v="5.6341999999999999"/>
  </r>
  <r>
    <x v="3"/>
    <x v="0"/>
    <n v="168"/>
    <n v="5.6341999999999999"/>
  </r>
  <r>
    <x v="3"/>
    <x v="0"/>
    <n v="840"/>
    <n v="5.6341999999999999"/>
  </r>
  <r>
    <x v="3"/>
    <x v="0"/>
    <n v="168"/>
    <n v="5.6341999999999999"/>
  </r>
  <r>
    <x v="3"/>
    <x v="0"/>
    <n v="251.99999999999997"/>
    <n v="5.6341999999999999"/>
  </r>
  <r>
    <x v="3"/>
    <x v="0"/>
    <n v="503.99999999999994"/>
    <n v="5.6341999999999999"/>
  </r>
  <r>
    <x v="3"/>
    <x v="0"/>
    <n v="251.99999999999997"/>
    <n v="5.6341999999999999"/>
  </r>
  <r>
    <x v="3"/>
    <x v="0"/>
    <n v="251.99999999999997"/>
    <n v="5.6341999999999999"/>
  </r>
  <r>
    <x v="4"/>
    <x v="0"/>
    <n v="251.99999999999997"/>
    <n v="5.5597000000000003"/>
  </r>
  <r>
    <x v="4"/>
    <x v="0"/>
    <n v="251.99999999999997"/>
    <n v="5.5597000000000003"/>
  </r>
  <r>
    <x v="4"/>
    <x v="0"/>
    <n v="1007.9999999999999"/>
    <n v="5.5597000000000003"/>
  </r>
  <r>
    <x v="4"/>
    <x v="0"/>
    <n v="336"/>
    <n v="5.5597000000000003"/>
  </r>
  <r>
    <x v="4"/>
    <x v="0"/>
    <n v="268.79999999999995"/>
    <n v="5.5597000000000003"/>
  </r>
  <r>
    <x v="4"/>
    <x v="0"/>
    <n v="84"/>
    <n v="5.5597000000000003"/>
  </r>
  <r>
    <x v="4"/>
    <x v="0"/>
    <n v="100.8"/>
    <n v="5.5597000000000003"/>
  </r>
  <r>
    <x v="5"/>
    <x v="0"/>
    <n v="840"/>
    <n v="5.2824999999999998"/>
  </r>
  <r>
    <x v="5"/>
    <x v="0"/>
    <n v="168"/>
    <n v="5.2824999999999998"/>
  </r>
  <r>
    <x v="5"/>
    <x v="0"/>
    <n v="84"/>
    <n v="5.2824999999999998"/>
  </r>
  <r>
    <x v="5"/>
    <x v="0"/>
    <n v="1176"/>
    <n v="5.2824999999999998"/>
  </r>
  <r>
    <x v="5"/>
    <x v="0"/>
    <n v="1007.9999999999999"/>
    <n v="5.2824999999999998"/>
  </r>
  <r>
    <x v="5"/>
    <x v="0"/>
    <n v="84"/>
    <n v="5.2824999999999998"/>
  </r>
  <r>
    <x v="5"/>
    <x v="0"/>
    <n v="251.99999999999997"/>
    <n v="5.2824999999999998"/>
  </r>
  <r>
    <x v="5"/>
    <x v="0"/>
    <n v="1007.9999999999999"/>
    <n v="5.2824999999999998"/>
  </r>
  <r>
    <x v="5"/>
    <x v="0"/>
    <n v="100.8"/>
    <n v="5.2824999999999998"/>
  </r>
  <r>
    <x v="5"/>
    <x v="0"/>
    <n v="84"/>
    <n v="5.2824999999999998"/>
  </r>
  <r>
    <x v="5"/>
    <x v="0"/>
    <n v="571.19999999999993"/>
    <n v="5.2824999999999998"/>
  </r>
  <r>
    <x v="5"/>
    <x v="0"/>
    <n v="503.99999999999994"/>
    <n v="5.2824999999999998"/>
  </r>
  <r>
    <x v="5"/>
    <x v="0"/>
    <n v="251.99999999999997"/>
    <n v="5.2824999999999998"/>
  </r>
  <r>
    <x v="5"/>
    <x v="0"/>
    <n v="756"/>
    <n v="5.2824999999999998"/>
  </r>
  <r>
    <x v="6"/>
    <x v="0"/>
    <n v="251.99999999999997"/>
    <n v="5.0419999999999998"/>
  </r>
  <r>
    <x v="6"/>
    <x v="0"/>
    <n v="84"/>
    <n v="5.0419999999999998"/>
  </r>
  <r>
    <x v="6"/>
    <x v="0"/>
    <n v="1007.9999999999999"/>
    <n v="5.0419999999999998"/>
  </r>
  <r>
    <x v="0"/>
    <x v="0"/>
    <n v="1495.1999999999998"/>
    <n v="5.1744000000000003"/>
  </r>
  <r>
    <x v="0"/>
    <x v="0"/>
    <n v="1495.1999999999998"/>
    <n v="5.1744000000000003"/>
  </r>
  <r>
    <x v="1"/>
    <x v="0"/>
    <n v="1495.1999999999998"/>
    <n v="5.3615000000000004"/>
  </r>
  <r>
    <x v="1"/>
    <x v="0"/>
    <n v="1495.1999999999998"/>
    <n v="5.3615000000000004"/>
  </r>
  <r>
    <x v="1"/>
    <x v="0"/>
    <n v="1495.1999999999998"/>
    <n v="5.3615000000000004"/>
  </r>
  <r>
    <x v="1"/>
    <x v="0"/>
    <n v="1495.1999999999998"/>
    <n v="5.3615000000000004"/>
  </r>
  <r>
    <x v="1"/>
    <x v="0"/>
    <n v="2990.3999999999996"/>
    <n v="5.3615000000000004"/>
  </r>
  <r>
    <x v="2"/>
    <x v="0"/>
    <n v="1495.1999999999998"/>
    <n v="5.4043999999999999"/>
  </r>
  <r>
    <x v="3"/>
    <x v="0"/>
    <n v="1495.1999999999998"/>
    <n v="5.6341999999999999"/>
  </r>
  <r>
    <x v="3"/>
    <x v="0"/>
    <n v="1495.1999999999998"/>
    <n v="5.6341999999999999"/>
  </r>
  <r>
    <x v="3"/>
    <x v="0"/>
    <n v="2990.3999999999996"/>
    <n v="5.6341999999999999"/>
  </r>
  <r>
    <x v="3"/>
    <x v="0"/>
    <n v="1495.1999999999998"/>
    <n v="5.6341999999999999"/>
  </r>
  <r>
    <x v="3"/>
    <x v="0"/>
    <n v="1495.1999999999998"/>
    <n v="5.6341999999999999"/>
  </r>
  <r>
    <x v="4"/>
    <x v="0"/>
    <n v="1495.1999999999998"/>
    <n v="5.5597000000000003"/>
  </r>
  <r>
    <x v="4"/>
    <x v="0"/>
    <n v="1495.1999999999998"/>
    <n v="5.5597000000000003"/>
  </r>
  <r>
    <x v="5"/>
    <x v="0"/>
    <n v="1495.1999999999998"/>
    <n v="5.2824999999999998"/>
  </r>
  <r>
    <x v="5"/>
    <x v="0"/>
    <n v="1495.1999999999998"/>
    <n v="5.2824999999999998"/>
  </r>
  <r>
    <x v="6"/>
    <x v="0"/>
    <n v="1495.1999999999998"/>
    <n v="5.0419999999999998"/>
  </r>
  <r>
    <x v="6"/>
    <x v="0"/>
    <n v="1495.1999999999998"/>
    <n v="5.0419999999999998"/>
  </r>
  <r>
    <x v="6"/>
    <x v="0"/>
    <n v="1495.1999999999998"/>
    <n v="5.0419999999999998"/>
  </r>
  <r>
    <x v="0"/>
    <x v="0"/>
    <n v="11995.199999999999"/>
    <n v="5.1744000000000003"/>
  </r>
  <r>
    <x v="0"/>
    <x v="0"/>
    <n v="11995.199999999999"/>
    <n v="5.1744000000000003"/>
  </r>
  <r>
    <x v="0"/>
    <x v="0"/>
    <n v="11995.199999999999"/>
    <n v="5.1744000000000003"/>
  </r>
  <r>
    <x v="0"/>
    <x v="0"/>
    <n v="11995.199999999999"/>
    <n v="5.1744000000000003"/>
  </r>
  <r>
    <x v="1"/>
    <x v="0"/>
    <n v="11995.199999999999"/>
    <n v="5.3615000000000004"/>
  </r>
  <r>
    <x v="1"/>
    <x v="0"/>
    <n v="15993.599999999999"/>
    <n v="5.3615000000000004"/>
  </r>
  <r>
    <x v="1"/>
    <x v="0"/>
    <n v="11995.199999999999"/>
    <n v="5.3615000000000004"/>
  </r>
  <r>
    <x v="1"/>
    <x v="0"/>
    <n v="11995.199999999999"/>
    <n v="5.3615000000000004"/>
  </r>
  <r>
    <x v="2"/>
    <x v="0"/>
    <n v="11995.199999999999"/>
    <n v="5.4043999999999999"/>
  </r>
  <r>
    <x v="2"/>
    <x v="0"/>
    <n v="15993.599999999999"/>
    <n v="5.4043999999999999"/>
  </r>
  <r>
    <x v="3"/>
    <x v="0"/>
    <n v="11995.199999999999"/>
    <n v="5.6341999999999999"/>
  </r>
  <r>
    <x v="3"/>
    <x v="0"/>
    <n v="15993.599999999999"/>
    <n v="5.6341999999999999"/>
  </r>
  <r>
    <x v="3"/>
    <x v="0"/>
    <n v="15993.599999999999"/>
    <n v="5.6341999999999999"/>
  </r>
  <r>
    <x v="3"/>
    <x v="0"/>
    <n v="11995.199999999999"/>
    <n v="5.6341999999999999"/>
  </r>
  <r>
    <x v="3"/>
    <x v="0"/>
    <n v="11995.199999999999"/>
    <n v="5.6341999999999999"/>
  </r>
  <r>
    <x v="3"/>
    <x v="0"/>
    <n v="11995.199999999999"/>
    <n v="5.6341999999999999"/>
  </r>
  <r>
    <x v="3"/>
    <x v="0"/>
    <n v="11995.199999999999"/>
    <n v="5.6341999999999999"/>
  </r>
  <r>
    <x v="3"/>
    <x v="0"/>
    <n v="11995.199999999999"/>
    <n v="5.6341999999999999"/>
  </r>
  <r>
    <x v="3"/>
    <x v="0"/>
    <n v="11995.199999999999"/>
    <n v="5.6341999999999999"/>
  </r>
  <r>
    <x v="4"/>
    <x v="0"/>
    <n v="11995.199999999999"/>
    <n v="5.5597000000000003"/>
  </r>
  <r>
    <x v="4"/>
    <x v="0"/>
    <n v="11995.199999999999"/>
    <n v="5.5597000000000003"/>
  </r>
  <r>
    <x v="4"/>
    <x v="0"/>
    <n v="11995.199999999999"/>
    <n v="5.5597000000000003"/>
  </r>
  <r>
    <x v="4"/>
    <x v="0"/>
    <n v="15993.599999999999"/>
    <n v="5.5597000000000003"/>
  </r>
  <r>
    <x v="5"/>
    <x v="0"/>
    <n v="11995.199999999999"/>
    <n v="5.2824999999999998"/>
  </r>
  <r>
    <x v="5"/>
    <x v="0"/>
    <n v="11995.199999999999"/>
    <n v="5.2824999999999998"/>
  </r>
  <r>
    <x v="5"/>
    <x v="0"/>
    <n v="11995.199999999999"/>
    <n v="5.2824999999999998"/>
  </r>
  <r>
    <x v="5"/>
    <x v="0"/>
    <n v="11995.199999999999"/>
    <n v="5.2824999999999998"/>
  </r>
  <r>
    <x v="6"/>
    <x v="0"/>
    <n v="11995.199999999999"/>
    <n v="5.0419999999999998"/>
  </r>
  <r>
    <x v="6"/>
    <x v="0"/>
    <n v="11995.199999999999"/>
    <n v="5.0419999999999998"/>
  </r>
  <r>
    <x v="0"/>
    <x v="0"/>
    <n v="161.11199999999999"/>
    <n v="5.1744000000000003"/>
  </r>
  <r>
    <x v="2"/>
    <x v="0"/>
    <n v="138.096"/>
    <n v="5.4043999999999999"/>
  </r>
  <r>
    <x v="2"/>
    <x v="0"/>
    <n v="161.11199999999999"/>
    <n v="5.4043999999999999"/>
  </r>
  <r>
    <x v="2"/>
    <x v="0"/>
    <n v="230.16"/>
    <n v="5.4043999999999999"/>
  </r>
  <r>
    <x v="3"/>
    <x v="0"/>
    <n v="322.22399999999999"/>
    <n v="5.6341999999999999"/>
  </r>
  <r>
    <x v="3"/>
    <x v="0"/>
    <n v="230.16"/>
    <n v="5.6341999999999999"/>
  </r>
  <r>
    <x v="3"/>
    <x v="0"/>
    <n v="161.11199999999999"/>
    <n v="5.6341999999999999"/>
  </r>
  <r>
    <x v="4"/>
    <x v="0"/>
    <n v="345.23999999999995"/>
    <n v="5.5597000000000003"/>
  </r>
  <r>
    <x v="5"/>
    <x v="0"/>
    <n v="230.16"/>
    <n v="5.2824999999999998"/>
  </r>
  <r>
    <x v="5"/>
    <x v="0"/>
    <n v="230.16"/>
    <n v="5.2824999999999998"/>
  </r>
  <r>
    <x v="5"/>
    <x v="0"/>
    <n v="345.23999999999995"/>
    <n v="5.2824999999999998"/>
  </r>
  <r>
    <x v="6"/>
    <x v="0"/>
    <n v="690.4799999999999"/>
    <n v="5.0419999999999998"/>
  </r>
  <r>
    <x v="0"/>
    <x v="0"/>
    <n v="1075.1999999999998"/>
    <n v="5.1744000000000003"/>
  </r>
  <r>
    <x v="0"/>
    <x v="0"/>
    <n v="1075.1999999999998"/>
    <n v="5.1744000000000003"/>
  </r>
  <r>
    <x v="1"/>
    <x v="0"/>
    <n v="1075.1999999999998"/>
    <n v="5.3615000000000004"/>
  </r>
  <r>
    <x v="2"/>
    <x v="0"/>
    <n v="1075.1999999999998"/>
    <n v="5.4043999999999999"/>
  </r>
  <r>
    <x v="3"/>
    <x v="0"/>
    <n v="1075.1999999999998"/>
    <n v="5.6341999999999999"/>
  </r>
  <r>
    <x v="3"/>
    <x v="0"/>
    <n v="1075.1999999999998"/>
    <n v="5.6341999999999999"/>
  </r>
  <r>
    <x v="3"/>
    <x v="0"/>
    <n v="1075.1999999999998"/>
    <n v="5.6341999999999999"/>
  </r>
  <r>
    <x v="3"/>
    <x v="0"/>
    <n v="1075.1999999999998"/>
    <n v="5.6341999999999999"/>
  </r>
  <r>
    <x v="4"/>
    <x v="0"/>
    <n v="1075.1999999999998"/>
    <n v="5.5597000000000003"/>
  </r>
  <r>
    <x v="5"/>
    <x v="0"/>
    <n v="1075.1999999999998"/>
    <n v="5.2824999999999998"/>
  </r>
  <r>
    <x v="5"/>
    <x v="0"/>
    <n v="1075.1999999999998"/>
    <n v="5.2824999999999998"/>
  </r>
  <r>
    <x v="6"/>
    <x v="0"/>
    <n v="1075.1999999999998"/>
    <n v="5.0419999999999998"/>
  </r>
  <r>
    <x v="0"/>
    <x v="0"/>
    <n v="8007.9999999999991"/>
    <n v="5.1744000000000003"/>
  </r>
  <r>
    <x v="0"/>
    <x v="0"/>
    <n v="12012"/>
    <n v="5.1744000000000003"/>
  </r>
  <r>
    <x v="0"/>
    <x v="0"/>
    <n v="8007.9999999999991"/>
    <n v="5.1744000000000003"/>
  </r>
  <r>
    <x v="0"/>
    <x v="0"/>
    <n v="8007.9999999999991"/>
    <n v="5.1744000000000003"/>
  </r>
  <r>
    <x v="0"/>
    <x v="0"/>
    <n v="12012"/>
    <n v="5.1744000000000003"/>
  </r>
  <r>
    <x v="0"/>
    <x v="0"/>
    <n v="8007.9999999999991"/>
    <n v="5.1744000000000003"/>
  </r>
  <r>
    <x v="0"/>
    <x v="0"/>
    <n v="12012"/>
    <n v="5.1744000000000003"/>
  </r>
  <r>
    <x v="0"/>
    <x v="0"/>
    <n v="8007.9999999999991"/>
    <n v="5.1744000000000003"/>
  </r>
  <r>
    <x v="0"/>
    <x v="0"/>
    <n v="8007.9999999999991"/>
    <n v="5.1744000000000003"/>
  </r>
  <r>
    <x v="0"/>
    <x v="0"/>
    <n v="12012"/>
    <n v="5.1744000000000003"/>
  </r>
  <r>
    <x v="1"/>
    <x v="0"/>
    <n v="16015.999999999998"/>
    <n v="5.3615000000000004"/>
  </r>
  <r>
    <x v="1"/>
    <x v="0"/>
    <n v="16015.999999999998"/>
    <n v="5.3615000000000004"/>
  </r>
  <r>
    <x v="1"/>
    <x v="0"/>
    <n v="20020"/>
    <n v="5.3615000000000004"/>
  </r>
  <r>
    <x v="1"/>
    <x v="0"/>
    <n v="16015.999999999998"/>
    <n v="5.3615000000000004"/>
  </r>
  <r>
    <x v="1"/>
    <x v="0"/>
    <n v="20020"/>
    <n v="5.3615000000000004"/>
  </r>
  <r>
    <x v="1"/>
    <x v="0"/>
    <n v="48048"/>
    <n v="5.3615000000000004"/>
  </r>
  <r>
    <x v="2"/>
    <x v="0"/>
    <n v="12012"/>
    <n v="5.4043999999999999"/>
  </r>
  <r>
    <x v="2"/>
    <x v="0"/>
    <n v="12012"/>
    <n v="5.4043999999999999"/>
  </r>
  <r>
    <x v="2"/>
    <x v="0"/>
    <n v="28028"/>
    <n v="5.4043999999999999"/>
  </r>
  <r>
    <x v="2"/>
    <x v="0"/>
    <n v="12012"/>
    <n v="5.4043999999999999"/>
  </r>
  <r>
    <x v="2"/>
    <x v="0"/>
    <n v="20020"/>
    <n v="5.4043999999999999"/>
  </r>
  <r>
    <x v="2"/>
    <x v="0"/>
    <n v="16015.999999999998"/>
    <n v="5.4043999999999999"/>
  </r>
  <r>
    <x v="2"/>
    <x v="0"/>
    <n v="16015.999999999998"/>
    <n v="5.4043999999999999"/>
  </r>
  <r>
    <x v="2"/>
    <x v="0"/>
    <n v="12012"/>
    <n v="5.4043999999999999"/>
  </r>
  <r>
    <x v="3"/>
    <x v="0"/>
    <n v="12012"/>
    <n v="5.6341999999999999"/>
  </r>
  <r>
    <x v="3"/>
    <x v="0"/>
    <n v="16015.999999999998"/>
    <n v="5.6341999999999999"/>
  </r>
  <r>
    <x v="3"/>
    <x v="0"/>
    <n v="8007.9999999999991"/>
    <n v="5.6341999999999999"/>
  </r>
  <r>
    <x v="3"/>
    <x v="0"/>
    <n v="24024"/>
    <n v="5.6341999999999999"/>
  </r>
  <r>
    <x v="3"/>
    <x v="0"/>
    <n v="12012"/>
    <n v="5.6341999999999999"/>
  </r>
  <r>
    <x v="3"/>
    <x v="0"/>
    <n v="12012"/>
    <n v="5.6341999999999999"/>
  </r>
  <r>
    <x v="3"/>
    <x v="0"/>
    <n v="16015.999999999998"/>
    <n v="5.6341999999999999"/>
  </r>
  <r>
    <x v="3"/>
    <x v="0"/>
    <n v="16015.999999999998"/>
    <n v="5.6341999999999999"/>
  </r>
  <r>
    <x v="3"/>
    <x v="0"/>
    <n v="12012"/>
    <n v="5.6341999999999999"/>
  </r>
  <r>
    <x v="3"/>
    <x v="0"/>
    <n v="12012"/>
    <n v="5.6341999999999999"/>
  </r>
  <r>
    <x v="4"/>
    <x v="0"/>
    <n v="8007.9999999999991"/>
    <n v="5.5597000000000003"/>
  </r>
  <r>
    <x v="4"/>
    <x v="0"/>
    <n v="8007.9999999999991"/>
    <n v="5.5597000000000003"/>
  </r>
  <r>
    <x v="4"/>
    <x v="0"/>
    <n v="16015.999999999998"/>
    <n v="5.5597000000000003"/>
  </r>
  <r>
    <x v="4"/>
    <x v="0"/>
    <n v="8007.9999999999991"/>
    <n v="5.5597000000000003"/>
  </r>
  <r>
    <x v="4"/>
    <x v="0"/>
    <n v="8007.9999999999991"/>
    <n v="5.5597000000000003"/>
  </r>
  <r>
    <x v="4"/>
    <x v="0"/>
    <n v="8007.9999999999991"/>
    <n v="5.5597000000000003"/>
  </r>
  <r>
    <x v="5"/>
    <x v="0"/>
    <n v="12012"/>
    <n v="5.2824999999999998"/>
  </r>
  <r>
    <x v="5"/>
    <x v="0"/>
    <n v="8007.9999999999991"/>
    <n v="5.2824999999999998"/>
  </r>
  <r>
    <x v="5"/>
    <x v="0"/>
    <n v="12012"/>
    <n v="5.2824999999999998"/>
  </r>
  <r>
    <x v="5"/>
    <x v="0"/>
    <n v="12012"/>
    <n v="5.2824999999999998"/>
  </r>
  <r>
    <x v="5"/>
    <x v="0"/>
    <n v="12012"/>
    <n v="5.2824999999999998"/>
  </r>
  <r>
    <x v="5"/>
    <x v="0"/>
    <n v="8007.9999999999991"/>
    <n v="5.2824999999999998"/>
  </r>
  <r>
    <x v="5"/>
    <x v="0"/>
    <n v="12012"/>
    <n v="5.2824999999999998"/>
  </r>
  <r>
    <x v="5"/>
    <x v="0"/>
    <n v="8007.9999999999991"/>
    <n v="5.2824999999999998"/>
  </r>
  <r>
    <x v="5"/>
    <x v="0"/>
    <n v="12012"/>
    <n v="5.2824999999999998"/>
  </r>
  <r>
    <x v="6"/>
    <x v="0"/>
    <n v="8007.9999999999991"/>
    <n v="5.0419999999999998"/>
  </r>
  <r>
    <x v="6"/>
    <x v="0"/>
    <n v="8007.9999999999991"/>
    <n v="5.0419999999999998"/>
  </r>
  <r>
    <x v="6"/>
    <x v="0"/>
    <n v="8007.9999999999991"/>
    <n v="5.0419999999999998"/>
  </r>
  <r>
    <x v="6"/>
    <x v="0"/>
    <n v="8007.9999999999991"/>
    <n v="5.0419999999999998"/>
  </r>
  <r>
    <x v="6"/>
    <x v="0"/>
    <n v="8007.9999999999991"/>
    <n v="5.0419999999999998"/>
  </r>
  <r>
    <x v="6"/>
    <x v="0"/>
    <n v="8007.9999999999991"/>
    <n v="5.0419999999999998"/>
  </r>
  <r>
    <x v="0"/>
    <x v="0"/>
    <n v="4008.2"/>
    <n v="5.1744000000000003"/>
  </r>
  <r>
    <x v="0"/>
    <x v="0"/>
    <n v="4008.2"/>
    <n v="5.1744000000000003"/>
  </r>
  <r>
    <x v="1"/>
    <x v="0"/>
    <n v="3928.0359999999996"/>
    <n v="5.3615000000000004"/>
  </r>
  <r>
    <x v="1"/>
    <x v="0"/>
    <n v="3447.0519999999997"/>
    <n v="5.3615000000000004"/>
  </r>
  <r>
    <x v="1"/>
    <x v="0"/>
    <n v="4970.1679999999997"/>
    <n v="5.3615000000000004"/>
  </r>
  <r>
    <x v="1"/>
    <x v="0"/>
    <n v="3286.7239999999997"/>
    <n v="5.3615000000000004"/>
  </r>
  <r>
    <x v="1"/>
    <x v="0"/>
    <n v="4328.8559999999998"/>
    <n v="5.3615000000000004"/>
  </r>
  <r>
    <x v="2"/>
    <x v="0"/>
    <n v="3206.56"/>
    <n v="5.4043999999999999"/>
  </r>
  <r>
    <x v="2"/>
    <x v="0"/>
    <n v="4409.0199999999995"/>
    <n v="5.4043999999999999"/>
  </r>
  <r>
    <x v="2"/>
    <x v="0"/>
    <n v="4168.5279999999993"/>
    <n v="5.4043999999999999"/>
  </r>
  <r>
    <x v="3"/>
    <x v="0"/>
    <n v="3126.3959999999997"/>
    <n v="5.6341999999999999"/>
  </r>
  <r>
    <x v="3"/>
    <x v="0"/>
    <n v="3607.3799999999997"/>
    <n v="5.6341999999999999"/>
  </r>
  <r>
    <x v="3"/>
    <x v="0"/>
    <n v="4649.5119999999997"/>
    <n v="5.6341999999999999"/>
  </r>
  <r>
    <x v="3"/>
    <x v="0"/>
    <n v="4489.1839999999993"/>
    <n v="5.6341999999999999"/>
  </r>
  <r>
    <x v="3"/>
    <x v="0"/>
    <n v="3767.7079999999996"/>
    <n v="5.6341999999999999"/>
  </r>
  <r>
    <x v="3"/>
    <x v="0"/>
    <n v="4409.0199999999995"/>
    <n v="5.6341999999999999"/>
  </r>
  <r>
    <x v="3"/>
    <x v="0"/>
    <n v="4649.5119999999997"/>
    <n v="5.6341999999999999"/>
  </r>
  <r>
    <x v="4"/>
    <x v="0"/>
    <n v="4008.2"/>
    <n v="5.5597000000000003"/>
  </r>
  <r>
    <x v="4"/>
    <x v="0"/>
    <n v="4409.0199999999995"/>
    <n v="5.5597000000000003"/>
  </r>
  <r>
    <x v="4"/>
    <x v="0"/>
    <n v="3527.2159999999999"/>
    <n v="5.5597000000000003"/>
  </r>
  <r>
    <x v="4"/>
    <x v="0"/>
    <n v="3447.0519999999997"/>
    <n v="5.5597000000000003"/>
  </r>
  <r>
    <x v="5"/>
    <x v="0"/>
    <n v="8016.4"/>
    <n v="5.2824999999999998"/>
  </r>
  <r>
    <x v="5"/>
    <x v="0"/>
    <n v="4008.2"/>
    <n v="5.2824999999999998"/>
  </r>
  <r>
    <x v="5"/>
    <x v="0"/>
    <n v="4008.2"/>
    <n v="5.2824999999999998"/>
  </r>
  <r>
    <x v="5"/>
    <x v="0"/>
    <n v="4008.2"/>
    <n v="5.2824999999999998"/>
  </r>
  <r>
    <x v="6"/>
    <x v="0"/>
    <n v="4008.2"/>
    <n v="5.0419999999999998"/>
  </r>
  <r>
    <x v="6"/>
    <x v="0"/>
    <n v="4008.2"/>
    <n v="5.0419999999999998"/>
  </r>
  <r>
    <x v="6"/>
    <x v="0"/>
    <n v="4008.2"/>
    <n v="5.0419999999999998"/>
  </r>
  <r>
    <x v="0"/>
    <x v="0"/>
    <n v="4945.079999999999"/>
    <n v="5.1744000000000003"/>
  </r>
  <r>
    <x v="0"/>
    <x v="0"/>
    <n v="4945.079999999999"/>
    <n v="5.1744000000000003"/>
  </r>
  <r>
    <x v="0"/>
    <x v="0"/>
    <n v="2472.5399999999995"/>
    <n v="5.1744000000000003"/>
  </r>
  <r>
    <x v="1"/>
    <x v="0"/>
    <n v="2802.2119999999995"/>
    <n v="5.3615000000000004"/>
  </r>
  <r>
    <x v="1"/>
    <x v="0"/>
    <n v="1978.0319999999999"/>
    <n v="5.3615000000000004"/>
  </r>
  <r>
    <x v="1"/>
    <x v="0"/>
    <n v="1978.0319999999999"/>
    <n v="5.3615000000000004"/>
  </r>
  <r>
    <x v="1"/>
    <x v="0"/>
    <n v="2472.5399999999995"/>
    <n v="5.3615000000000004"/>
  </r>
  <r>
    <x v="2"/>
    <x v="0"/>
    <n v="1813.1959999999999"/>
    <n v="5.4043999999999999"/>
  </r>
  <r>
    <x v="2"/>
    <x v="0"/>
    <n v="2142.8679999999999"/>
    <n v="5.4043999999999999"/>
  </r>
  <r>
    <x v="2"/>
    <x v="0"/>
    <n v="4945.079999999999"/>
    <n v="5.4043999999999999"/>
  </r>
  <r>
    <x v="2"/>
    <x v="0"/>
    <n v="4285.7359999999999"/>
    <n v="5.4043999999999999"/>
  </r>
  <r>
    <x v="2"/>
    <x v="0"/>
    <n v="2967.0480000000002"/>
    <n v="5.4043999999999999"/>
  </r>
  <r>
    <x v="2"/>
    <x v="0"/>
    <n v="2307.7039999999997"/>
    <n v="5.4043999999999999"/>
  </r>
  <r>
    <x v="3"/>
    <x v="0"/>
    <n v="2472.5399999999995"/>
    <n v="5.6341999999999999"/>
  </r>
  <r>
    <x v="3"/>
    <x v="0"/>
    <n v="2472.5399999999995"/>
    <n v="5.6341999999999999"/>
  </r>
  <r>
    <x v="3"/>
    <x v="0"/>
    <n v="2637.3759999999997"/>
    <n v="5.6341999999999999"/>
  </r>
  <r>
    <x v="3"/>
    <x v="0"/>
    <n v="2472.5399999999995"/>
    <n v="5.6341999999999999"/>
  </r>
  <r>
    <x v="3"/>
    <x v="0"/>
    <n v="1978.0319999999999"/>
    <n v="5.6341999999999999"/>
  </r>
  <r>
    <x v="3"/>
    <x v="0"/>
    <n v="3296.7200000000003"/>
    <n v="5.6341999999999999"/>
  </r>
  <r>
    <x v="3"/>
    <x v="0"/>
    <n v="2637.3759999999997"/>
    <n v="5.6341999999999999"/>
  </r>
  <r>
    <x v="3"/>
    <x v="0"/>
    <n v="6263.7679999999991"/>
    <n v="5.6341999999999999"/>
  </r>
  <r>
    <x v="3"/>
    <x v="0"/>
    <n v="1978.0319999999999"/>
    <n v="5.6341999999999999"/>
  </r>
  <r>
    <x v="3"/>
    <x v="0"/>
    <n v="3461.5559999999996"/>
    <n v="5.6341999999999999"/>
  </r>
  <r>
    <x v="4"/>
    <x v="0"/>
    <n v="2637.3759999999997"/>
    <n v="5.5597000000000003"/>
  </r>
  <r>
    <x v="4"/>
    <x v="0"/>
    <n v="4450.5720000000001"/>
    <n v="5.5597000000000003"/>
  </r>
  <r>
    <x v="4"/>
    <x v="0"/>
    <n v="2637.3759999999997"/>
    <n v="5.5597000000000003"/>
  </r>
  <r>
    <x v="4"/>
    <x v="0"/>
    <n v="1813.1959999999999"/>
    <n v="5.5597000000000003"/>
  </r>
  <r>
    <x v="5"/>
    <x v="0"/>
    <n v="4945.079999999999"/>
    <n v="5.2824999999999998"/>
  </r>
  <r>
    <x v="5"/>
    <x v="0"/>
    <n v="4945.079999999999"/>
    <n v="5.2824999999999998"/>
  </r>
  <r>
    <x v="6"/>
    <x v="0"/>
    <n v="4945.079999999999"/>
    <n v="5.0419999999999998"/>
  </r>
  <r>
    <x v="0"/>
    <x v="0"/>
    <n v="260.65199999999999"/>
    <n v="5.1744000000000003"/>
  </r>
  <r>
    <x v="3"/>
    <x v="0"/>
    <n v="173.768"/>
    <n v="5.6341999999999999"/>
  </r>
  <r>
    <x v="3"/>
    <x v="0"/>
    <n v="86.884"/>
    <n v="5.6341999999999999"/>
  </r>
  <r>
    <x v="4"/>
    <x v="0"/>
    <n v="434.42"/>
    <n v="5.5597000000000003"/>
  </r>
  <r>
    <x v="4"/>
    <x v="0"/>
    <n v="173.768"/>
    <n v="5.5597000000000003"/>
  </r>
  <r>
    <x v="4"/>
    <x v="0"/>
    <n v="86.884"/>
    <n v="5.5597000000000003"/>
  </r>
  <r>
    <x v="5"/>
    <x v="0"/>
    <n v="173.768"/>
    <n v="5.2824999999999998"/>
  </r>
  <r>
    <x v="5"/>
    <x v="0"/>
    <n v="260.65199999999999"/>
    <n v="5.2824999999999998"/>
  </r>
  <r>
    <x v="5"/>
    <x v="0"/>
    <n v="86.884"/>
    <n v="5.2824999999999998"/>
  </r>
  <r>
    <x v="5"/>
    <x v="0"/>
    <n v="434.42"/>
    <n v="5.2824999999999998"/>
  </r>
  <r>
    <x v="5"/>
    <x v="0"/>
    <n v="434.42"/>
    <n v="5.2824999999999998"/>
  </r>
  <r>
    <x v="5"/>
    <x v="0"/>
    <n v="86.884"/>
    <n v="5.2824999999999998"/>
  </r>
  <r>
    <x v="6"/>
    <x v="0"/>
    <n v="173.768"/>
    <n v="5.0419999999999998"/>
  </r>
  <r>
    <x v="6"/>
    <x v="0"/>
    <n v="521.30399999999997"/>
    <n v="5.0419999999999998"/>
  </r>
  <r>
    <x v="0"/>
    <x v="0"/>
    <n v="1449.2239999999999"/>
    <n v="5.1744000000000003"/>
  </r>
  <r>
    <x v="0"/>
    <x v="0"/>
    <n v="724.61199999999997"/>
    <n v="5.1744000000000003"/>
  </r>
  <r>
    <x v="1"/>
    <x v="0"/>
    <n v="724.61199999999997"/>
    <n v="5.3615000000000004"/>
  </r>
  <r>
    <x v="1"/>
    <x v="0"/>
    <n v="1449.2239999999999"/>
    <n v="5.3615000000000004"/>
  </r>
  <r>
    <x v="3"/>
    <x v="0"/>
    <n v="1449.2239999999999"/>
    <n v="5.6341999999999999"/>
  </r>
  <r>
    <x v="3"/>
    <x v="0"/>
    <n v="1449.2239999999999"/>
    <n v="5.6341999999999999"/>
  </r>
  <r>
    <x v="3"/>
    <x v="0"/>
    <n v="724.61199999999997"/>
    <n v="5.6341999999999999"/>
  </r>
  <r>
    <x v="4"/>
    <x v="0"/>
    <n v="1449.2239999999999"/>
    <n v="5.5597000000000003"/>
  </r>
  <r>
    <x v="4"/>
    <x v="0"/>
    <n v="724.61199999999997"/>
    <n v="5.5597000000000003"/>
  </r>
  <r>
    <x v="4"/>
    <x v="0"/>
    <n v="724.61199999999997"/>
    <n v="5.5597000000000003"/>
  </r>
  <r>
    <x v="4"/>
    <x v="0"/>
    <n v="724.61199999999997"/>
    <n v="5.5597000000000003"/>
  </r>
  <r>
    <x v="4"/>
    <x v="0"/>
    <n v="724.61199999999997"/>
    <n v="5.5597000000000003"/>
  </r>
  <r>
    <x v="5"/>
    <x v="0"/>
    <n v="724.61199999999997"/>
    <n v="5.2824999999999998"/>
  </r>
  <r>
    <x v="5"/>
    <x v="0"/>
    <n v="724.61199999999997"/>
    <n v="5.2824999999999998"/>
  </r>
  <r>
    <x v="5"/>
    <x v="0"/>
    <n v="724.61199999999997"/>
    <n v="5.2824999999999998"/>
  </r>
  <r>
    <x v="6"/>
    <x v="0"/>
    <n v="724.61199999999997"/>
    <n v="5.0419999999999998"/>
  </r>
  <r>
    <x v="0"/>
    <x v="0"/>
    <n v="14923.999999999998"/>
    <n v="5.1744000000000003"/>
  </r>
  <r>
    <x v="0"/>
    <x v="0"/>
    <n v="14923.999999999998"/>
    <n v="5.1744000000000003"/>
  </r>
  <r>
    <x v="0"/>
    <x v="0"/>
    <n v="14923.999999999998"/>
    <n v="5.1744000000000003"/>
  </r>
  <r>
    <x v="1"/>
    <x v="0"/>
    <n v="14923.999999999998"/>
    <n v="5.3615000000000004"/>
  </r>
  <r>
    <x v="1"/>
    <x v="0"/>
    <n v="22386"/>
    <n v="5.3615000000000004"/>
  </r>
  <r>
    <x v="1"/>
    <x v="0"/>
    <n v="14923.999999999998"/>
    <n v="5.3615000000000004"/>
  </r>
  <r>
    <x v="1"/>
    <x v="0"/>
    <n v="14923.999999999998"/>
    <n v="5.3615000000000004"/>
  </r>
  <r>
    <x v="2"/>
    <x v="0"/>
    <n v="22386"/>
    <n v="5.4043999999999999"/>
  </r>
  <r>
    <x v="2"/>
    <x v="0"/>
    <n v="22386"/>
    <n v="5.4043999999999999"/>
  </r>
  <r>
    <x v="2"/>
    <x v="0"/>
    <n v="14923.999999999998"/>
    <n v="5.4043999999999999"/>
  </r>
  <r>
    <x v="3"/>
    <x v="0"/>
    <n v="14923.999999999998"/>
    <n v="5.6341999999999999"/>
  </r>
  <r>
    <x v="3"/>
    <x v="0"/>
    <n v="14923.999999999998"/>
    <n v="5.6341999999999999"/>
  </r>
  <r>
    <x v="3"/>
    <x v="0"/>
    <n v="29847.999999999996"/>
    <n v="5.6341999999999999"/>
  </r>
  <r>
    <x v="3"/>
    <x v="0"/>
    <n v="14923.999999999998"/>
    <n v="5.6341999999999999"/>
  </r>
  <r>
    <x v="3"/>
    <x v="0"/>
    <n v="14923.999999999998"/>
    <n v="5.6341999999999999"/>
  </r>
  <r>
    <x v="4"/>
    <x v="0"/>
    <n v="14923.999999999998"/>
    <n v="5.5597000000000003"/>
  </r>
  <r>
    <x v="4"/>
    <x v="0"/>
    <n v="22386"/>
    <n v="5.5597000000000003"/>
  </r>
  <r>
    <x v="5"/>
    <x v="0"/>
    <n v="14923.999999999998"/>
    <n v="5.2824999999999998"/>
  </r>
  <r>
    <x v="5"/>
    <x v="0"/>
    <n v="14923.999999999998"/>
    <n v="5.2824999999999998"/>
  </r>
  <r>
    <x v="5"/>
    <x v="0"/>
    <n v="14923.999999999998"/>
    <n v="5.2824999999999998"/>
  </r>
  <r>
    <x v="6"/>
    <x v="0"/>
    <n v="14923.999999999998"/>
    <n v="5.0419999999999998"/>
  </r>
  <r>
    <x v="6"/>
    <x v="0"/>
    <n v="14923.999999999998"/>
    <n v="5.0419999999999998"/>
  </r>
  <r>
    <x v="0"/>
    <x v="0"/>
    <n v="8030.4"/>
    <n v="5.1744000000000003"/>
  </r>
  <r>
    <x v="0"/>
    <x v="0"/>
    <n v="4015.2"/>
    <n v="5.1744000000000003"/>
  </r>
  <r>
    <x v="0"/>
    <x v="0"/>
    <n v="4015.2"/>
    <n v="5.1744000000000003"/>
  </r>
  <r>
    <x v="0"/>
    <x v="0"/>
    <n v="8030.4"/>
    <n v="5.1744000000000003"/>
  </r>
  <r>
    <x v="0"/>
    <x v="0"/>
    <n v="8030.4"/>
    <n v="5.1744000000000003"/>
  </r>
  <r>
    <x v="0"/>
    <x v="0"/>
    <n v="8030.4"/>
    <n v="5.1744000000000003"/>
  </r>
  <r>
    <x v="0"/>
    <x v="0"/>
    <n v="4015.2"/>
    <n v="5.1744000000000003"/>
  </r>
  <r>
    <x v="0"/>
    <x v="0"/>
    <n v="4015.2"/>
    <n v="5.1744000000000003"/>
  </r>
  <r>
    <x v="0"/>
    <x v="0"/>
    <n v="8030.4"/>
    <n v="5.1744000000000003"/>
  </r>
  <r>
    <x v="1"/>
    <x v="0"/>
    <n v="4015.2"/>
    <n v="5.3615000000000004"/>
  </r>
  <r>
    <x v="1"/>
    <x v="0"/>
    <n v="28106.399999999998"/>
    <n v="5.3615000000000004"/>
  </r>
  <r>
    <x v="1"/>
    <x v="0"/>
    <n v="4015.2"/>
    <n v="5.3615000000000004"/>
  </r>
  <r>
    <x v="1"/>
    <x v="0"/>
    <n v="4015.2"/>
    <n v="5.3615000000000004"/>
  </r>
  <r>
    <x v="1"/>
    <x v="0"/>
    <n v="8030.4"/>
    <n v="5.3615000000000004"/>
  </r>
  <r>
    <x v="1"/>
    <x v="0"/>
    <n v="4015.2"/>
    <n v="5.3615000000000004"/>
  </r>
  <r>
    <x v="1"/>
    <x v="0"/>
    <n v="8030.4"/>
    <n v="5.3615000000000004"/>
  </r>
  <r>
    <x v="1"/>
    <x v="0"/>
    <n v="4015.2"/>
    <n v="5.3615000000000004"/>
  </r>
  <r>
    <x v="1"/>
    <x v="0"/>
    <n v="8030.4"/>
    <n v="5.3615000000000004"/>
  </r>
  <r>
    <x v="1"/>
    <x v="0"/>
    <n v="4015.2"/>
    <n v="5.3615000000000004"/>
  </r>
  <r>
    <x v="1"/>
    <x v="0"/>
    <n v="16060.8"/>
    <n v="5.3615000000000004"/>
  </r>
  <r>
    <x v="1"/>
    <x v="0"/>
    <n v="8030.4"/>
    <n v="5.3615000000000004"/>
  </r>
  <r>
    <x v="1"/>
    <x v="0"/>
    <n v="12045.599999999999"/>
    <n v="5.3615000000000004"/>
  </r>
  <r>
    <x v="1"/>
    <x v="0"/>
    <n v="4015.2"/>
    <n v="5.3615000000000004"/>
  </r>
  <r>
    <x v="1"/>
    <x v="0"/>
    <n v="12045.599999999999"/>
    <n v="5.3615000000000004"/>
  </r>
  <r>
    <x v="2"/>
    <x v="0"/>
    <n v="4015.2"/>
    <n v="5.4043999999999999"/>
  </r>
  <r>
    <x v="2"/>
    <x v="0"/>
    <n v="2308.7399999999998"/>
    <n v="5.4043999999999999"/>
  </r>
  <r>
    <x v="2"/>
    <x v="0"/>
    <n v="12045.599999999999"/>
    <n v="5.4043999999999999"/>
  </r>
  <r>
    <x v="2"/>
    <x v="0"/>
    <n v="4015.2"/>
    <n v="5.4043999999999999"/>
  </r>
  <r>
    <x v="2"/>
    <x v="0"/>
    <n v="4015.2"/>
    <n v="5.4043999999999999"/>
  </r>
  <r>
    <x v="2"/>
    <x v="0"/>
    <n v="8030.4"/>
    <n v="5.4043999999999999"/>
  </r>
  <r>
    <x v="2"/>
    <x v="0"/>
    <n v="1706.46"/>
    <n v="5.4043999999999999"/>
  </r>
  <r>
    <x v="2"/>
    <x v="0"/>
    <n v="4015.2"/>
    <n v="5.4043999999999999"/>
  </r>
  <r>
    <x v="2"/>
    <x v="0"/>
    <n v="8030.4"/>
    <n v="5.4043999999999999"/>
  </r>
  <r>
    <x v="3"/>
    <x v="0"/>
    <n v="12045.599999999999"/>
    <n v="5.6341999999999999"/>
  </r>
  <r>
    <x v="3"/>
    <x v="0"/>
    <n v="4015.2"/>
    <n v="5.6341999999999999"/>
  </r>
  <r>
    <x v="3"/>
    <x v="0"/>
    <n v="12045.599999999999"/>
    <n v="5.6341999999999999"/>
  </r>
  <r>
    <x v="3"/>
    <x v="0"/>
    <n v="16060.8"/>
    <n v="5.6341999999999999"/>
  </r>
  <r>
    <x v="3"/>
    <x v="0"/>
    <n v="8030.4"/>
    <n v="5.6341999999999999"/>
  </r>
  <r>
    <x v="3"/>
    <x v="0"/>
    <n v="8030.4"/>
    <n v="5.6341999999999999"/>
  </r>
  <r>
    <x v="3"/>
    <x v="0"/>
    <n v="4015.2"/>
    <n v="5.6341999999999999"/>
  </r>
  <r>
    <x v="3"/>
    <x v="0"/>
    <n v="8030.4"/>
    <n v="5.6341999999999999"/>
  </r>
  <r>
    <x v="3"/>
    <x v="0"/>
    <n v="16060.8"/>
    <n v="5.6341999999999999"/>
  </r>
  <r>
    <x v="3"/>
    <x v="0"/>
    <n v="16060.8"/>
    <n v="5.6341999999999999"/>
  </r>
  <r>
    <x v="3"/>
    <x v="0"/>
    <n v="24091.199999999997"/>
    <n v="5.6341999999999999"/>
  </r>
  <r>
    <x v="3"/>
    <x v="0"/>
    <n v="12045.599999999999"/>
    <n v="5.6341999999999999"/>
  </r>
  <r>
    <x v="3"/>
    <x v="0"/>
    <n v="12045.599999999999"/>
    <n v="5.6341999999999999"/>
  </r>
  <r>
    <x v="3"/>
    <x v="0"/>
    <n v="4015.2"/>
    <n v="5.6341999999999999"/>
  </r>
  <r>
    <x v="3"/>
    <x v="0"/>
    <n v="4015.2"/>
    <n v="5.6341999999999999"/>
  </r>
  <r>
    <x v="3"/>
    <x v="0"/>
    <n v="4015.2"/>
    <n v="5.6341999999999999"/>
  </r>
  <r>
    <x v="3"/>
    <x v="0"/>
    <n v="4015.2"/>
    <n v="5.6341999999999999"/>
  </r>
  <r>
    <x v="4"/>
    <x v="0"/>
    <n v="4015.2"/>
    <n v="5.5597000000000003"/>
  </r>
  <r>
    <x v="4"/>
    <x v="0"/>
    <n v="8030.4"/>
    <n v="5.5597000000000003"/>
  </r>
  <r>
    <x v="4"/>
    <x v="0"/>
    <n v="4015.2"/>
    <n v="5.5597000000000003"/>
  </r>
  <r>
    <x v="4"/>
    <x v="0"/>
    <n v="4015.2"/>
    <n v="5.5597000000000003"/>
  </r>
  <r>
    <x v="4"/>
    <x v="0"/>
    <n v="4015.2"/>
    <n v="5.5597000000000003"/>
  </r>
  <r>
    <x v="4"/>
    <x v="0"/>
    <n v="8030.4"/>
    <n v="5.5597000000000003"/>
  </r>
  <r>
    <x v="4"/>
    <x v="0"/>
    <n v="4015.2"/>
    <n v="5.5597000000000003"/>
  </r>
  <r>
    <x v="4"/>
    <x v="0"/>
    <n v="8030.4"/>
    <n v="5.5597000000000003"/>
  </r>
  <r>
    <x v="5"/>
    <x v="0"/>
    <n v="4015.2"/>
    <n v="5.2824999999999998"/>
  </r>
  <r>
    <x v="5"/>
    <x v="0"/>
    <n v="8030.4"/>
    <n v="5.2824999999999998"/>
  </r>
  <r>
    <x v="5"/>
    <x v="0"/>
    <n v="4015.2"/>
    <n v="5.2824999999999998"/>
  </r>
  <r>
    <x v="5"/>
    <x v="0"/>
    <n v="4015.2"/>
    <n v="5.2824999999999998"/>
  </r>
  <r>
    <x v="5"/>
    <x v="0"/>
    <n v="4015.2"/>
    <n v="5.2824999999999998"/>
  </r>
  <r>
    <x v="5"/>
    <x v="0"/>
    <n v="8030.4"/>
    <n v="5.2824999999999998"/>
  </r>
  <r>
    <x v="5"/>
    <x v="0"/>
    <n v="8030.4"/>
    <n v="5.2824999999999998"/>
  </r>
  <r>
    <x v="5"/>
    <x v="0"/>
    <n v="4015.2"/>
    <n v="5.2824999999999998"/>
  </r>
  <r>
    <x v="5"/>
    <x v="0"/>
    <n v="8030.4"/>
    <n v="5.2824999999999998"/>
  </r>
  <r>
    <x v="5"/>
    <x v="0"/>
    <n v="4015.2"/>
    <n v="5.2824999999999998"/>
  </r>
  <r>
    <x v="5"/>
    <x v="0"/>
    <n v="16060.8"/>
    <n v="5.2824999999999998"/>
  </r>
  <r>
    <x v="6"/>
    <x v="0"/>
    <n v="4015.2"/>
    <n v="5.0419999999999998"/>
  </r>
  <r>
    <x v="6"/>
    <x v="0"/>
    <n v="4015.2"/>
    <n v="5.0419999999999998"/>
  </r>
  <r>
    <x v="6"/>
    <x v="0"/>
    <n v="4015.2"/>
    <n v="5.0419999999999998"/>
  </r>
  <r>
    <x v="6"/>
    <x v="0"/>
    <n v="12045.599999999999"/>
    <n v="5.0419999999999998"/>
  </r>
  <r>
    <x v="6"/>
    <x v="0"/>
    <n v="8030.4"/>
    <n v="5.0419999999999998"/>
  </r>
  <r>
    <x v="6"/>
    <x v="0"/>
    <n v="4015.2"/>
    <n v="5.0419999999999998"/>
  </r>
  <r>
    <x v="6"/>
    <x v="0"/>
    <n v="4015.2"/>
    <n v="5.0419999999999998"/>
  </r>
  <r>
    <x v="0"/>
    <x v="0"/>
    <n v="8624"/>
    <n v="5.1744000000000003"/>
  </r>
  <r>
    <x v="1"/>
    <x v="0"/>
    <n v="8624"/>
    <n v="5.3615000000000004"/>
  </r>
  <r>
    <x v="1"/>
    <x v="0"/>
    <n v="17248"/>
    <n v="5.3615000000000004"/>
  </r>
  <r>
    <x v="1"/>
    <x v="0"/>
    <n v="8624"/>
    <n v="5.3615000000000004"/>
  </r>
  <r>
    <x v="2"/>
    <x v="0"/>
    <n v="17248"/>
    <n v="5.4043999999999999"/>
  </r>
  <r>
    <x v="3"/>
    <x v="0"/>
    <n v="8624"/>
    <n v="5.6341999999999999"/>
  </r>
  <r>
    <x v="3"/>
    <x v="0"/>
    <n v="8624"/>
    <n v="5.6341999999999999"/>
  </r>
  <r>
    <x v="3"/>
    <x v="0"/>
    <n v="17248"/>
    <n v="5.6341999999999999"/>
  </r>
  <r>
    <x v="3"/>
    <x v="0"/>
    <n v="8624"/>
    <n v="5.6341999999999999"/>
  </r>
  <r>
    <x v="5"/>
    <x v="0"/>
    <n v="25872"/>
    <n v="5.2824999999999998"/>
  </r>
  <r>
    <x v="5"/>
    <x v="0"/>
    <n v="8624"/>
    <n v="5.2824999999999998"/>
  </r>
  <r>
    <x v="0"/>
    <x v="0"/>
    <n v="13619.199999999999"/>
    <n v="5.1744000000000003"/>
  </r>
  <r>
    <x v="1"/>
    <x v="0"/>
    <n v="10214.4"/>
    <n v="5.3615000000000004"/>
  </r>
  <r>
    <x v="1"/>
    <x v="0"/>
    <n v="10214.4"/>
    <n v="5.3615000000000004"/>
  </r>
  <r>
    <x v="1"/>
    <x v="0"/>
    <n v="10214.4"/>
    <n v="5.3615000000000004"/>
  </r>
  <r>
    <x v="2"/>
    <x v="0"/>
    <n v="10214.4"/>
    <n v="5.4043999999999999"/>
  </r>
  <r>
    <x v="3"/>
    <x v="0"/>
    <n v="10214.4"/>
    <n v="5.6341999999999999"/>
  </r>
  <r>
    <x v="3"/>
    <x v="0"/>
    <n v="10214.4"/>
    <n v="5.6341999999999999"/>
  </r>
  <r>
    <x v="3"/>
    <x v="0"/>
    <n v="10214.4"/>
    <n v="5.6341999999999999"/>
  </r>
  <r>
    <x v="3"/>
    <x v="0"/>
    <n v="10214.4"/>
    <n v="5.6341999999999999"/>
  </r>
  <r>
    <x v="3"/>
    <x v="0"/>
    <n v="10214.4"/>
    <n v="5.6341999999999999"/>
  </r>
  <r>
    <x v="4"/>
    <x v="0"/>
    <n v="10214.4"/>
    <n v="5.5597000000000003"/>
  </r>
  <r>
    <x v="5"/>
    <x v="0"/>
    <n v="13619.199999999999"/>
    <n v="5.2824999999999998"/>
  </r>
  <r>
    <x v="5"/>
    <x v="0"/>
    <n v="13619.199999999999"/>
    <n v="5.2824999999999998"/>
  </r>
  <r>
    <x v="6"/>
    <x v="0"/>
    <n v="13619.199999999999"/>
    <n v="5.0419999999999998"/>
  </r>
  <r>
    <x v="6"/>
    <x v="0"/>
    <n v="13619.199999999999"/>
    <n v="5.0419999999999998"/>
  </r>
  <r>
    <x v="0"/>
    <x v="0"/>
    <n v="2700.6"/>
    <n v="5.1744000000000003"/>
  </r>
  <r>
    <x v="0"/>
    <x v="0"/>
    <n v="3600.7999999999997"/>
    <n v="5.1744000000000003"/>
  </r>
  <r>
    <x v="0"/>
    <x v="0"/>
    <n v="4501"/>
    <n v="5.1744000000000003"/>
  </r>
  <r>
    <x v="0"/>
    <x v="0"/>
    <n v="2700.6"/>
    <n v="5.1744000000000003"/>
  </r>
  <r>
    <x v="1"/>
    <x v="0"/>
    <n v="1674.3719999999998"/>
    <n v="5.3615000000000004"/>
  </r>
  <r>
    <x v="1"/>
    <x v="0"/>
    <n v="3510.7799999999997"/>
    <n v="5.3615000000000004"/>
  </r>
  <r>
    <x v="1"/>
    <x v="0"/>
    <n v="2340.52"/>
    <n v="5.3615000000000004"/>
  </r>
  <r>
    <x v="1"/>
    <x v="0"/>
    <n v="1620.3600000000001"/>
    <n v="5.3615000000000004"/>
  </r>
  <r>
    <x v="2"/>
    <x v="0"/>
    <n v="1890.4199999999998"/>
    <n v="5.4043999999999999"/>
  </r>
  <r>
    <x v="2"/>
    <x v="0"/>
    <n v="2700.6"/>
    <n v="5.4043999999999999"/>
  </r>
  <r>
    <x v="2"/>
    <x v="0"/>
    <n v="1602.3559999999998"/>
    <n v="5.4043999999999999"/>
  </r>
  <r>
    <x v="2"/>
    <x v="0"/>
    <n v="1800.3999999999999"/>
    <n v="5.4043999999999999"/>
  </r>
  <r>
    <x v="2"/>
    <x v="0"/>
    <n v="1728.3839999999998"/>
    <n v="5.4043999999999999"/>
  </r>
  <r>
    <x v="3"/>
    <x v="0"/>
    <n v="4014.8919999999998"/>
    <n v="5.6341999999999999"/>
  </r>
  <r>
    <x v="3"/>
    <x v="0"/>
    <n v="1980.4399999999998"/>
    <n v="5.6341999999999999"/>
  </r>
  <r>
    <x v="3"/>
    <x v="0"/>
    <n v="1620.3600000000001"/>
    <n v="5.6341999999999999"/>
  </r>
  <r>
    <x v="3"/>
    <x v="0"/>
    <n v="2790.62"/>
    <n v="5.6341999999999999"/>
  </r>
  <r>
    <x v="3"/>
    <x v="0"/>
    <n v="2610.58"/>
    <n v="5.6341999999999999"/>
  </r>
  <r>
    <x v="3"/>
    <x v="0"/>
    <n v="3600.7999999999997"/>
    <n v="5.6341999999999999"/>
  </r>
  <r>
    <x v="3"/>
    <x v="0"/>
    <n v="2790.62"/>
    <n v="5.6341999999999999"/>
  </r>
  <r>
    <x v="3"/>
    <x v="0"/>
    <n v="2880.64"/>
    <n v="5.6341999999999999"/>
  </r>
  <r>
    <x v="3"/>
    <x v="0"/>
    <n v="2700.6"/>
    <n v="5.6341999999999999"/>
  </r>
  <r>
    <x v="3"/>
    <x v="0"/>
    <n v="1638.3639999999998"/>
    <n v="5.6341999999999999"/>
  </r>
  <r>
    <x v="4"/>
    <x v="0"/>
    <n v="4501"/>
    <n v="5.5597000000000003"/>
  </r>
  <r>
    <x v="4"/>
    <x v="0"/>
    <n v="2358.5239999999999"/>
    <n v="5.5597000000000003"/>
  </r>
  <r>
    <x v="4"/>
    <x v="0"/>
    <n v="2970.66"/>
    <n v="5.5597000000000003"/>
  </r>
  <r>
    <x v="5"/>
    <x v="0"/>
    <n v="5401.2"/>
    <n v="5.2824999999999998"/>
  </r>
  <r>
    <x v="5"/>
    <x v="0"/>
    <n v="2700.6"/>
    <n v="5.2824999999999998"/>
  </r>
  <r>
    <x v="5"/>
    <x v="0"/>
    <n v="2700.6"/>
    <n v="5.2824999999999998"/>
  </r>
  <r>
    <x v="5"/>
    <x v="0"/>
    <n v="2700.6"/>
    <n v="5.2824999999999998"/>
  </r>
  <r>
    <x v="5"/>
    <x v="0"/>
    <n v="1800.3999999999999"/>
    <n v="5.2824999999999998"/>
  </r>
  <r>
    <x v="5"/>
    <x v="0"/>
    <n v="2700.6"/>
    <n v="5.2824999999999998"/>
  </r>
  <r>
    <x v="6"/>
    <x v="0"/>
    <n v="2700.6"/>
    <n v="5.0419999999999998"/>
  </r>
  <r>
    <x v="6"/>
    <x v="0"/>
    <n v="2700.6"/>
    <n v="5.0419999999999998"/>
  </r>
  <r>
    <x v="0"/>
    <x v="0"/>
    <n v="1831.06"/>
    <n v="5.1744000000000003"/>
  </r>
  <r>
    <x v="0"/>
    <x v="0"/>
    <n v="2496.8999999999996"/>
    <n v="5.1744000000000003"/>
  </r>
  <r>
    <x v="0"/>
    <x v="0"/>
    <n v="2163.98"/>
    <n v="5.1744000000000003"/>
  </r>
  <r>
    <x v="1"/>
    <x v="0"/>
    <n v="2163.98"/>
    <n v="5.3615000000000004"/>
  </r>
  <r>
    <x v="1"/>
    <x v="0"/>
    <n v="1664.6"/>
    <n v="5.3615000000000004"/>
  </r>
  <r>
    <x v="1"/>
    <x v="0"/>
    <n v="1664.6"/>
    <n v="5.3615000000000004"/>
  </r>
  <r>
    <x v="2"/>
    <x v="0"/>
    <n v="1664.6"/>
    <n v="5.4043999999999999"/>
  </r>
  <r>
    <x v="2"/>
    <x v="0"/>
    <n v="1831.06"/>
    <n v="5.4043999999999999"/>
  </r>
  <r>
    <x v="2"/>
    <x v="0"/>
    <n v="2496.8999999999996"/>
    <n v="5.4043999999999999"/>
  </r>
  <r>
    <x v="3"/>
    <x v="0"/>
    <n v="1997.5199999999998"/>
    <n v="5.6341999999999999"/>
  </r>
  <r>
    <x v="3"/>
    <x v="0"/>
    <n v="3995.0399999999995"/>
    <n v="5.6341999999999999"/>
  </r>
  <r>
    <x v="3"/>
    <x v="0"/>
    <n v="1997.5199999999998"/>
    <n v="5.6341999999999999"/>
  </r>
  <r>
    <x v="4"/>
    <x v="0"/>
    <n v="1997.5199999999998"/>
    <n v="5.5597000000000003"/>
  </r>
  <r>
    <x v="4"/>
    <x v="0"/>
    <n v="1997.5199999999998"/>
    <n v="5.5597000000000003"/>
  </r>
  <r>
    <x v="4"/>
    <x v="0"/>
    <n v="4494.42"/>
    <n v="5.5597000000000003"/>
  </r>
  <r>
    <x v="5"/>
    <x v="0"/>
    <n v="2330.4399999999996"/>
    <n v="5.2824999999999998"/>
  </r>
  <r>
    <x v="5"/>
    <x v="0"/>
    <n v="2996.2799999999997"/>
    <n v="5.2824999999999998"/>
  </r>
  <r>
    <x v="6"/>
    <x v="0"/>
    <n v="2829.8199999999997"/>
    <n v="5.0419999999999998"/>
  </r>
  <r>
    <x v="6"/>
    <x v="0"/>
    <n v="1831.06"/>
    <n v="5.0419999999999998"/>
  </r>
  <r>
    <x v="6"/>
    <x v="0"/>
    <n v="2996.2799999999997"/>
    <n v="5.0419999999999998"/>
  </r>
  <r>
    <x v="6"/>
    <x v="0"/>
    <n v="1997.5199999999998"/>
    <n v="5.0419999999999998"/>
  </r>
  <r>
    <x v="0"/>
    <x v="0"/>
    <n v="3523.7999999999997"/>
    <n v="5.1744000000000003"/>
  </r>
  <r>
    <x v="0"/>
    <x v="0"/>
    <n v="3523.7999999999997"/>
    <n v="5.1744000000000003"/>
  </r>
  <r>
    <x v="1"/>
    <x v="0"/>
    <n v="9631.7199999999993"/>
    <n v="5.3615000000000004"/>
  </r>
  <r>
    <x v="2"/>
    <x v="0"/>
    <n v="5168.24"/>
    <n v="5.4043999999999999"/>
  </r>
  <r>
    <x v="2"/>
    <x v="0"/>
    <n v="5873"/>
    <n v="5.4043999999999999"/>
  </r>
  <r>
    <x v="2"/>
    <x v="0"/>
    <n v="2936.5"/>
    <n v="5.4043999999999999"/>
  </r>
  <r>
    <x v="3"/>
    <x v="0"/>
    <n v="2819.0399999999995"/>
    <n v="5.6341999999999999"/>
  </r>
  <r>
    <x v="3"/>
    <x v="0"/>
    <n v="1174.5999999999999"/>
    <n v="5.6341999999999999"/>
  </r>
  <r>
    <x v="3"/>
    <x v="0"/>
    <n v="3523.7999999999997"/>
    <n v="5.6341999999999999"/>
  </r>
  <r>
    <x v="3"/>
    <x v="0"/>
    <n v="1362.5359999999998"/>
    <n v="5.6341999999999999"/>
  </r>
  <r>
    <x v="3"/>
    <x v="0"/>
    <n v="4228.5599999999995"/>
    <n v="5.6341999999999999"/>
  </r>
  <r>
    <x v="3"/>
    <x v="0"/>
    <n v="939.68"/>
    <n v="5.6341999999999999"/>
  </r>
  <r>
    <x v="3"/>
    <x v="0"/>
    <n v="1174.5999999999999"/>
    <n v="5.6341999999999999"/>
  </r>
  <r>
    <x v="3"/>
    <x v="0"/>
    <n v="2819.0399999999995"/>
    <n v="5.6341999999999999"/>
  </r>
  <r>
    <x v="3"/>
    <x v="0"/>
    <n v="1174.5999999999999"/>
    <n v="5.6341999999999999"/>
  </r>
  <r>
    <x v="3"/>
    <x v="0"/>
    <n v="2349.1999999999998"/>
    <n v="5.6341999999999999"/>
  </r>
  <r>
    <x v="4"/>
    <x v="0"/>
    <n v="2819.0399999999995"/>
    <n v="5.5597000000000003"/>
  </r>
  <r>
    <x v="4"/>
    <x v="0"/>
    <n v="2349.1999999999998"/>
    <n v="5.5597000000000003"/>
  </r>
  <r>
    <x v="4"/>
    <x v="0"/>
    <n v="1174.5999999999999"/>
    <n v="5.5597000000000003"/>
  </r>
  <r>
    <x v="4"/>
    <x v="0"/>
    <n v="1174.5999999999999"/>
    <n v="5.5597000000000003"/>
  </r>
  <r>
    <x v="5"/>
    <x v="0"/>
    <n v="4698.3999999999996"/>
    <n v="5.2824999999999998"/>
  </r>
  <r>
    <x v="5"/>
    <x v="0"/>
    <n v="4698.3999999999996"/>
    <n v="5.2824999999999998"/>
  </r>
  <r>
    <x v="5"/>
    <x v="0"/>
    <n v="3523.7999999999997"/>
    <n v="5.2824999999999998"/>
  </r>
  <r>
    <x v="0"/>
    <x v="0"/>
    <n v="16996"/>
    <n v="5.1744000000000003"/>
  </r>
  <r>
    <x v="0"/>
    <x v="0"/>
    <n v="16996"/>
    <n v="5.1744000000000003"/>
  </r>
  <r>
    <x v="1"/>
    <x v="0"/>
    <n v="16996"/>
    <n v="5.3615000000000004"/>
  </r>
  <r>
    <x v="1"/>
    <x v="0"/>
    <n v="16996"/>
    <n v="5.3615000000000004"/>
  </r>
  <r>
    <x v="1"/>
    <x v="0"/>
    <n v="16996"/>
    <n v="5.3615000000000004"/>
  </r>
  <r>
    <x v="2"/>
    <x v="0"/>
    <n v="16996"/>
    <n v="5.4043999999999999"/>
  </r>
  <r>
    <x v="2"/>
    <x v="0"/>
    <n v="16996"/>
    <n v="5.4043999999999999"/>
  </r>
  <r>
    <x v="2"/>
    <x v="0"/>
    <n v="16996"/>
    <n v="5.4043999999999999"/>
  </r>
  <r>
    <x v="3"/>
    <x v="0"/>
    <n v="16996"/>
    <n v="5.6341999999999999"/>
  </r>
  <r>
    <x v="3"/>
    <x v="0"/>
    <n v="16996"/>
    <n v="5.6341999999999999"/>
  </r>
  <r>
    <x v="3"/>
    <x v="0"/>
    <n v="16996"/>
    <n v="5.6341999999999999"/>
  </r>
  <r>
    <x v="3"/>
    <x v="0"/>
    <n v="16996"/>
    <n v="5.6341999999999999"/>
  </r>
  <r>
    <x v="4"/>
    <x v="0"/>
    <n v="16996"/>
    <n v="5.5597000000000003"/>
  </r>
  <r>
    <x v="5"/>
    <x v="0"/>
    <n v="16996"/>
    <n v="5.2824999999999998"/>
  </r>
  <r>
    <x v="5"/>
    <x v="0"/>
    <n v="16996"/>
    <n v="5.2824999999999998"/>
  </r>
  <r>
    <x v="5"/>
    <x v="0"/>
    <n v="16996"/>
    <n v="5.2824999999999998"/>
  </r>
  <r>
    <x v="6"/>
    <x v="0"/>
    <n v="16996"/>
    <n v="5.0419999999999998"/>
  </r>
  <r>
    <x v="0"/>
    <x v="0"/>
    <n v="5325.5999999999995"/>
    <n v="5.1744000000000003"/>
  </r>
  <r>
    <x v="0"/>
    <x v="0"/>
    <n v="4287.1079999999993"/>
    <n v="5.1744000000000003"/>
  </r>
  <r>
    <x v="1"/>
    <x v="0"/>
    <n v="10651.199999999999"/>
    <n v="5.3615000000000004"/>
  </r>
  <r>
    <x v="1"/>
    <x v="0"/>
    <n v="5325.5999999999995"/>
    <n v="5.3615000000000004"/>
  </r>
  <r>
    <x v="1"/>
    <x v="0"/>
    <n v="26628"/>
    <n v="5.3615000000000004"/>
  </r>
  <r>
    <x v="1"/>
    <x v="0"/>
    <n v="10651.199999999999"/>
    <n v="5.3615000000000004"/>
  </r>
  <r>
    <x v="2"/>
    <x v="0"/>
    <n v="5325.5999999999995"/>
    <n v="5.4043999999999999"/>
  </r>
  <r>
    <x v="2"/>
    <x v="0"/>
    <n v="10651.199999999999"/>
    <n v="5.4043999999999999"/>
  </r>
  <r>
    <x v="2"/>
    <x v="0"/>
    <n v="15976.8"/>
    <n v="5.4043999999999999"/>
  </r>
  <r>
    <x v="2"/>
    <x v="0"/>
    <n v="5325.5999999999995"/>
    <n v="5.4043999999999999"/>
  </r>
  <r>
    <x v="3"/>
    <x v="0"/>
    <n v="10651.199999999999"/>
    <n v="5.6341999999999999"/>
  </r>
  <r>
    <x v="3"/>
    <x v="0"/>
    <n v="5325.5999999999995"/>
    <n v="5.6341999999999999"/>
  </r>
  <r>
    <x v="3"/>
    <x v="0"/>
    <n v="15976.8"/>
    <n v="5.6341999999999999"/>
  </r>
  <r>
    <x v="3"/>
    <x v="0"/>
    <n v="21302.399999999998"/>
    <n v="5.6341999999999999"/>
  </r>
  <r>
    <x v="3"/>
    <x v="0"/>
    <n v="5325.5999999999995"/>
    <n v="5.6341999999999999"/>
  </r>
  <r>
    <x v="3"/>
    <x v="0"/>
    <n v="5325.5999999999995"/>
    <n v="5.6341999999999999"/>
  </r>
  <r>
    <x v="3"/>
    <x v="0"/>
    <n v="5325.5999999999995"/>
    <n v="5.6341999999999999"/>
  </r>
  <r>
    <x v="4"/>
    <x v="0"/>
    <n v="5325.5999999999995"/>
    <n v="5.5597000000000003"/>
  </r>
  <r>
    <x v="4"/>
    <x v="0"/>
    <n v="5325.5999999999995"/>
    <n v="5.5597000000000003"/>
  </r>
  <r>
    <x v="5"/>
    <x v="0"/>
    <n v="5325.5999999999995"/>
    <n v="5.2824999999999998"/>
  </r>
  <r>
    <x v="5"/>
    <x v="0"/>
    <n v="5325.5999999999995"/>
    <n v="5.2824999999999998"/>
  </r>
  <r>
    <x v="5"/>
    <x v="0"/>
    <n v="5325.5999999999995"/>
    <n v="5.2824999999999998"/>
  </r>
  <r>
    <x v="5"/>
    <x v="0"/>
    <n v="5325.5999999999995"/>
    <n v="5.2824999999999998"/>
  </r>
  <r>
    <x v="5"/>
    <x v="0"/>
    <n v="31953.599999999999"/>
    <n v="5.2824999999999998"/>
  </r>
  <r>
    <x v="5"/>
    <x v="0"/>
    <n v="5325.5999999999995"/>
    <n v="5.2824999999999998"/>
  </r>
  <r>
    <x v="6"/>
    <x v="0"/>
    <n v="5325.5999999999995"/>
    <n v="5.0419999999999998"/>
  </r>
  <r>
    <x v="6"/>
    <x v="0"/>
    <n v="5325.5999999999995"/>
    <n v="5.0419999999999998"/>
  </r>
  <r>
    <x v="0"/>
    <x v="0"/>
    <n v="12729.78"/>
    <n v="5.1744000000000003"/>
  </r>
  <r>
    <x v="0"/>
    <x v="0"/>
    <n v="12729.78"/>
    <n v="5.1744000000000003"/>
  </r>
  <r>
    <x v="1"/>
    <x v="0"/>
    <n v="3394.6079999999997"/>
    <n v="5.3615000000000004"/>
  </r>
  <r>
    <x v="1"/>
    <x v="0"/>
    <n v="848.65199999999993"/>
    <n v="5.3615000000000004"/>
  </r>
  <r>
    <x v="1"/>
    <x v="0"/>
    <n v="4243.26"/>
    <n v="5.3615000000000004"/>
  </r>
  <r>
    <x v="1"/>
    <x v="0"/>
    <n v="7637.8679999999995"/>
    <n v="5.3615000000000004"/>
  </r>
  <r>
    <x v="1"/>
    <x v="0"/>
    <n v="10183.823999999999"/>
    <n v="5.3615000000000004"/>
  </r>
  <r>
    <x v="2"/>
    <x v="0"/>
    <n v="12729.78"/>
    <n v="5.4043999999999999"/>
  </r>
  <r>
    <x v="2"/>
    <x v="0"/>
    <n v="9335.1719999999987"/>
    <n v="5.4043999999999999"/>
  </r>
  <r>
    <x v="2"/>
    <x v="0"/>
    <n v="7637.8679999999995"/>
    <n v="5.4043999999999999"/>
  </r>
  <r>
    <x v="2"/>
    <x v="0"/>
    <n v="7637.8679999999995"/>
    <n v="5.4043999999999999"/>
  </r>
  <r>
    <x v="2"/>
    <x v="0"/>
    <n v="10183.823999999999"/>
    <n v="5.4043999999999999"/>
  </r>
  <r>
    <x v="2"/>
    <x v="0"/>
    <n v="8486.52"/>
    <n v="5.4043999999999999"/>
  </r>
  <r>
    <x v="3"/>
    <x v="0"/>
    <n v="7637.8679999999995"/>
    <n v="5.6341999999999999"/>
  </r>
  <r>
    <x v="3"/>
    <x v="0"/>
    <n v="7637.8679999999995"/>
    <n v="5.6341999999999999"/>
  </r>
  <r>
    <x v="3"/>
    <x v="0"/>
    <n v="7637.8679999999995"/>
    <n v="5.6341999999999999"/>
  </r>
  <r>
    <x v="3"/>
    <x v="0"/>
    <n v="7637.8679999999995"/>
    <n v="5.6341999999999999"/>
  </r>
  <r>
    <x v="3"/>
    <x v="0"/>
    <n v="3394.6079999999997"/>
    <n v="5.6341999999999999"/>
  </r>
  <r>
    <x v="3"/>
    <x v="0"/>
    <n v="7637.8679999999995"/>
    <n v="5.6341999999999999"/>
  </r>
  <r>
    <x v="3"/>
    <x v="0"/>
    <n v="8486.52"/>
    <n v="5.6341999999999999"/>
  </r>
  <r>
    <x v="3"/>
    <x v="0"/>
    <n v="7637.8679999999995"/>
    <n v="5.6341999999999999"/>
  </r>
  <r>
    <x v="4"/>
    <x v="0"/>
    <n v="12729.78"/>
    <n v="5.5597000000000003"/>
  </r>
  <r>
    <x v="4"/>
    <x v="0"/>
    <n v="8486.52"/>
    <n v="5.5597000000000003"/>
  </r>
  <r>
    <x v="4"/>
    <x v="0"/>
    <n v="10183.823999999999"/>
    <n v="5.5597000000000003"/>
  </r>
  <r>
    <x v="5"/>
    <x v="0"/>
    <n v="12729.78"/>
    <n v="5.2824999999999998"/>
  </r>
  <r>
    <x v="5"/>
    <x v="0"/>
    <n v="12729.78"/>
    <n v="5.2824999999999998"/>
  </r>
  <r>
    <x v="5"/>
    <x v="0"/>
    <n v="25459.56"/>
    <n v="5.2824999999999998"/>
  </r>
  <r>
    <x v="6"/>
    <x v="0"/>
    <n v="12729.78"/>
    <n v="5.0419999999999998"/>
  </r>
  <r>
    <x v="6"/>
    <x v="0"/>
    <n v="12729.78"/>
    <n v="5.0419999999999998"/>
  </r>
  <r>
    <x v="6"/>
    <x v="0"/>
    <n v="12729.78"/>
    <n v="5.0419999999999998"/>
  </r>
  <r>
    <x v="0"/>
    <x v="0"/>
    <n v="1629.6"/>
    <n v="5.1744000000000003"/>
  </r>
  <r>
    <x v="1"/>
    <x v="0"/>
    <n v="814.8"/>
    <n v="5.3615000000000004"/>
  </r>
  <r>
    <x v="2"/>
    <x v="0"/>
    <n v="814.8"/>
    <n v="5.4043999999999999"/>
  </r>
  <r>
    <x v="3"/>
    <x v="0"/>
    <n v="814.8"/>
    <n v="5.6341999999999999"/>
  </r>
  <r>
    <x v="4"/>
    <x v="0"/>
    <n v="1629.6"/>
    <n v="5.5597000000000003"/>
  </r>
  <r>
    <x v="5"/>
    <x v="0"/>
    <n v="814.8"/>
    <n v="5.2824999999999998"/>
  </r>
  <r>
    <x v="6"/>
    <x v="0"/>
    <n v="1629.6"/>
    <n v="5.0419999999999998"/>
  </r>
  <r>
    <x v="0"/>
    <x v="0"/>
    <n v="562.52"/>
    <n v="5.1744000000000003"/>
  </r>
  <r>
    <x v="0"/>
    <x v="0"/>
    <n v="562.52"/>
    <n v="5.1744000000000003"/>
  </r>
  <r>
    <x v="0"/>
    <x v="0"/>
    <n v="562.52"/>
    <n v="5.1744000000000003"/>
  </r>
  <r>
    <x v="0"/>
    <x v="0"/>
    <n v="562.52"/>
    <n v="5.1744000000000003"/>
  </r>
  <r>
    <x v="0"/>
    <x v="0"/>
    <n v="562.52"/>
    <n v="5.1744000000000003"/>
  </r>
  <r>
    <x v="1"/>
    <x v="0"/>
    <n v="562.52"/>
    <n v="5.3615000000000004"/>
  </r>
  <r>
    <x v="1"/>
    <x v="0"/>
    <n v="562.52"/>
    <n v="5.3615000000000004"/>
  </r>
  <r>
    <x v="1"/>
    <x v="0"/>
    <n v="562.52"/>
    <n v="5.3615000000000004"/>
  </r>
  <r>
    <x v="1"/>
    <x v="0"/>
    <n v="562.52"/>
    <n v="5.3615000000000004"/>
  </r>
  <r>
    <x v="2"/>
    <x v="0"/>
    <n v="562.52"/>
    <n v="5.4043999999999999"/>
  </r>
  <r>
    <x v="4"/>
    <x v="0"/>
    <n v="562.52"/>
    <n v="5.5597000000000003"/>
  </r>
  <r>
    <x v="4"/>
    <x v="0"/>
    <n v="562.52"/>
    <n v="5.5597000000000003"/>
  </r>
  <r>
    <x v="5"/>
    <x v="0"/>
    <n v="562.52"/>
    <n v="5.2824999999999998"/>
  </r>
  <r>
    <x v="5"/>
    <x v="0"/>
    <n v="562.52"/>
    <n v="5.2824999999999998"/>
  </r>
  <r>
    <x v="5"/>
    <x v="0"/>
    <n v="562.52"/>
    <n v="5.2824999999999998"/>
  </r>
  <r>
    <x v="6"/>
    <x v="0"/>
    <n v="562.52"/>
    <n v="5.0419999999999998"/>
  </r>
  <r>
    <x v="0"/>
    <x v="0"/>
    <n v="687.95999999999992"/>
    <n v="5.1744000000000003"/>
  </r>
  <r>
    <x v="0"/>
    <x v="0"/>
    <n v="917.28"/>
    <n v="5.1744000000000003"/>
  </r>
  <r>
    <x v="1"/>
    <x v="0"/>
    <n v="305.76"/>
    <n v="5.3615000000000004"/>
  </r>
  <r>
    <x v="1"/>
    <x v="0"/>
    <n v="458.64"/>
    <n v="5.3615000000000004"/>
  </r>
  <r>
    <x v="1"/>
    <x v="0"/>
    <n v="535.07999999999993"/>
    <n v="5.3615000000000004"/>
  </r>
  <r>
    <x v="2"/>
    <x v="0"/>
    <n v="321.04799999999994"/>
    <n v="5.4043999999999999"/>
  </r>
  <r>
    <x v="2"/>
    <x v="0"/>
    <n v="458.64"/>
    <n v="5.4043999999999999"/>
  </r>
  <r>
    <x v="3"/>
    <x v="0"/>
    <n v="305.76"/>
    <n v="5.6341999999999999"/>
  </r>
  <r>
    <x v="3"/>
    <x v="0"/>
    <n v="687.95999999999992"/>
    <n v="5.6341999999999999"/>
  </r>
  <r>
    <x v="4"/>
    <x v="0"/>
    <n v="351.62399999999997"/>
    <n v="5.5597000000000003"/>
  </r>
  <r>
    <x v="4"/>
    <x v="0"/>
    <n v="305.76"/>
    <n v="5.5597000000000003"/>
  </r>
  <r>
    <x v="4"/>
    <x v="0"/>
    <n v="458.64"/>
    <n v="5.5597000000000003"/>
  </r>
  <r>
    <x v="5"/>
    <x v="0"/>
    <n v="764.4"/>
    <n v="5.2824999999999998"/>
  </r>
  <r>
    <x v="5"/>
    <x v="0"/>
    <n v="382.2"/>
    <n v="5.2824999999999998"/>
  </r>
  <r>
    <x v="5"/>
    <x v="0"/>
    <n v="305.76"/>
    <n v="5.2824999999999998"/>
  </r>
  <r>
    <x v="5"/>
    <x v="0"/>
    <n v="458.64"/>
    <n v="5.2824999999999998"/>
  </r>
  <r>
    <x v="5"/>
    <x v="0"/>
    <n v="305.76"/>
    <n v="5.2824999999999998"/>
  </r>
  <r>
    <x v="6"/>
    <x v="0"/>
    <n v="458.64"/>
    <n v="5.0419999999999998"/>
  </r>
  <r>
    <x v="1"/>
    <x v="0"/>
    <n v="1519.3919999999998"/>
    <n v="5.3615000000000004"/>
  </r>
  <r>
    <x v="1"/>
    <x v="0"/>
    <n v="1787.5199999999998"/>
    <n v="5.3615000000000004"/>
  </r>
  <r>
    <x v="1"/>
    <x v="0"/>
    <n v="893.75999999999988"/>
    <n v="5.3615000000000004"/>
  </r>
  <r>
    <x v="1"/>
    <x v="0"/>
    <n v="670.31999999999994"/>
    <n v="5.3615000000000004"/>
  </r>
  <r>
    <x v="1"/>
    <x v="0"/>
    <n v="670.31999999999994"/>
    <n v="5.3615000000000004"/>
  </r>
  <r>
    <x v="2"/>
    <x v="0"/>
    <n v="446.87999999999994"/>
    <n v="5.4043999999999999"/>
  </r>
  <r>
    <x v="2"/>
    <x v="0"/>
    <n v="625.63199999999995"/>
    <n v="5.4043999999999999"/>
  </r>
  <r>
    <x v="3"/>
    <x v="0"/>
    <n v="1005.48"/>
    <n v="5.6341999999999999"/>
  </r>
  <r>
    <x v="3"/>
    <x v="0"/>
    <n v="1005.48"/>
    <n v="5.6341999999999999"/>
  </r>
  <r>
    <x v="3"/>
    <x v="0"/>
    <n v="446.87999999999994"/>
    <n v="5.6341999999999999"/>
  </r>
  <r>
    <x v="3"/>
    <x v="0"/>
    <n v="558.59999999999991"/>
    <n v="5.6341999999999999"/>
  </r>
  <r>
    <x v="3"/>
    <x v="0"/>
    <n v="558.59999999999991"/>
    <n v="5.6341999999999999"/>
  </r>
  <r>
    <x v="4"/>
    <x v="0"/>
    <n v="893.75999999999988"/>
    <n v="5.5597000000000003"/>
  </r>
  <r>
    <x v="4"/>
    <x v="0"/>
    <n v="670.31999999999994"/>
    <n v="5.5597000000000003"/>
  </r>
  <r>
    <x v="5"/>
    <x v="0"/>
    <n v="1340.6399999999999"/>
    <n v="5.2824999999999998"/>
  </r>
  <r>
    <x v="0"/>
    <x v="0"/>
    <n v="538.72"/>
    <n v="5.1744000000000003"/>
  </r>
  <r>
    <x v="0"/>
    <x v="0"/>
    <n v="471.37999999999994"/>
    <n v="5.1744000000000003"/>
  </r>
  <r>
    <x v="0"/>
    <x v="0"/>
    <n v="740.74"/>
    <n v="5.1744000000000003"/>
  </r>
  <r>
    <x v="1"/>
    <x v="0"/>
    <n v="902.35599999999988"/>
    <n v="5.3615000000000004"/>
  </r>
  <r>
    <x v="2"/>
    <x v="0"/>
    <n v="606.05999999999995"/>
    <n v="5.4043999999999999"/>
  </r>
  <r>
    <x v="3"/>
    <x v="0"/>
    <n v="444.44399999999996"/>
    <n v="5.6341999999999999"/>
  </r>
  <r>
    <x v="4"/>
    <x v="0"/>
    <n v="538.72"/>
    <n v="5.5597000000000003"/>
  </r>
  <r>
    <x v="4"/>
    <x v="0"/>
    <n v="444.44399999999996"/>
    <n v="5.5597000000000003"/>
  </r>
  <r>
    <x v="5"/>
    <x v="0"/>
    <n v="1158.248"/>
    <n v="5.2824999999999998"/>
  </r>
  <r>
    <x v="5"/>
    <x v="0"/>
    <n v="53.871999999999993"/>
    <n v="5.2824999999999998"/>
  </r>
  <r>
    <x v="6"/>
    <x v="0"/>
    <n v="471.37999999999994"/>
    <n v="5.0419999999999998"/>
  </r>
  <r>
    <x v="0"/>
    <x v="0"/>
    <n v="14923.999999999998"/>
    <n v="5.1744000000000003"/>
  </r>
  <r>
    <x v="0"/>
    <x v="0"/>
    <n v="14923.999999999998"/>
    <n v="5.1744000000000003"/>
  </r>
  <r>
    <x v="1"/>
    <x v="0"/>
    <n v="7461.9999999999991"/>
    <n v="5.3615000000000004"/>
  </r>
  <r>
    <x v="1"/>
    <x v="0"/>
    <n v="14923.999999999998"/>
    <n v="5.3615000000000004"/>
  </r>
  <r>
    <x v="1"/>
    <x v="0"/>
    <n v="14923.999999999998"/>
    <n v="5.3615000000000004"/>
  </r>
  <r>
    <x v="1"/>
    <x v="0"/>
    <n v="7461.9999999999991"/>
    <n v="5.3615000000000004"/>
  </r>
  <r>
    <x v="2"/>
    <x v="0"/>
    <n v="14923.999999999998"/>
    <n v="5.4043999999999999"/>
  </r>
  <r>
    <x v="3"/>
    <x v="0"/>
    <n v="22386"/>
    <n v="5.6341999999999999"/>
  </r>
  <r>
    <x v="3"/>
    <x v="0"/>
    <n v="14923.999999999998"/>
    <n v="5.6341999999999999"/>
  </r>
  <r>
    <x v="3"/>
    <x v="0"/>
    <n v="14923.999999999998"/>
    <n v="5.6341999999999999"/>
  </r>
  <r>
    <x v="3"/>
    <x v="0"/>
    <n v="14923.999999999998"/>
    <n v="5.6341999999999999"/>
  </r>
  <r>
    <x v="3"/>
    <x v="0"/>
    <n v="14923.999999999998"/>
    <n v="5.6341999999999999"/>
  </r>
  <r>
    <x v="4"/>
    <x v="0"/>
    <n v="14923.999999999998"/>
    <n v="5.5597000000000003"/>
  </r>
  <r>
    <x v="4"/>
    <x v="0"/>
    <n v="14923.999999999998"/>
    <n v="5.5597000000000003"/>
  </r>
  <r>
    <x v="5"/>
    <x v="0"/>
    <n v="14923.999999999998"/>
    <n v="5.2824999999999998"/>
  </r>
  <r>
    <x v="5"/>
    <x v="0"/>
    <n v="14923.999999999998"/>
    <n v="5.2824999999999998"/>
  </r>
  <r>
    <x v="6"/>
    <x v="0"/>
    <n v="14923.999999999998"/>
    <n v="5.0419999999999998"/>
  </r>
  <r>
    <x v="0"/>
    <x v="0"/>
    <n v="456.28800000000001"/>
    <n v="5.1744000000000003"/>
  </r>
  <r>
    <x v="1"/>
    <x v="0"/>
    <n v="407.4"/>
    <n v="5.3615000000000004"/>
  </r>
  <r>
    <x v="1"/>
    <x v="0"/>
    <n v="423.69599999999997"/>
    <n v="5.3615000000000004"/>
  </r>
  <r>
    <x v="2"/>
    <x v="0"/>
    <n v="374.80799999999999"/>
    <n v="5.4043999999999999"/>
  </r>
  <r>
    <x v="3"/>
    <x v="0"/>
    <n v="488.87999999999994"/>
    <n v="5.6341999999999999"/>
  </r>
  <r>
    <x v="3"/>
    <x v="0"/>
    <n v="537.76800000000003"/>
    <n v="5.6341999999999999"/>
  </r>
  <r>
    <x v="4"/>
    <x v="0"/>
    <n v="488.87999999999994"/>
    <n v="5.5597000000000003"/>
  </r>
  <r>
    <x v="5"/>
    <x v="0"/>
    <n v="570.3599999999999"/>
    <n v="5.2824999999999998"/>
  </r>
  <r>
    <x v="5"/>
    <x v="0"/>
    <n v="391.10399999999998"/>
    <n v="5.2824999999999998"/>
  </r>
  <r>
    <x v="1"/>
    <x v="0"/>
    <n v="4636.7999999999993"/>
    <n v="5.3615000000000004"/>
  </r>
  <r>
    <x v="1"/>
    <x v="0"/>
    <n v="4636.7999999999993"/>
    <n v="5.3615000000000004"/>
  </r>
  <r>
    <x v="1"/>
    <x v="0"/>
    <n v="4636.7999999999993"/>
    <n v="5.3615000000000004"/>
  </r>
  <r>
    <x v="2"/>
    <x v="0"/>
    <n v="1854.7199999999998"/>
    <n v="5.4043999999999999"/>
  </r>
  <r>
    <x v="2"/>
    <x v="0"/>
    <n v="2782.08"/>
    <n v="5.4043999999999999"/>
  </r>
  <r>
    <x v="3"/>
    <x v="0"/>
    <n v="4567.2479999999996"/>
    <n v="5.6341999999999999"/>
  </r>
  <r>
    <x v="3"/>
    <x v="0"/>
    <n v="69.551999999999992"/>
    <n v="5.6341999999999999"/>
  </r>
  <r>
    <x v="3"/>
    <x v="0"/>
    <n v="4636.7999999999993"/>
    <n v="5.6341999999999999"/>
  </r>
  <r>
    <x v="4"/>
    <x v="0"/>
    <n v="4636.7999999999993"/>
    <n v="5.5597000000000003"/>
  </r>
  <r>
    <x v="4"/>
    <x v="0"/>
    <n v="4636.7999999999993"/>
    <n v="5.5597000000000003"/>
  </r>
  <r>
    <x v="4"/>
    <x v="0"/>
    <n v="4636.7999999999993"/>
    <n v="5.5597000000000003"/>
  </r>
  <r>
    <x v="4"/>
    <x v="0"/>
    <n v="2318.3999999999996"/>
    <n v="5.5597000000000003"/>
  </r>
  <r>
    <x v="4"/>
    <x v="0"/>
    <n v="2318.3999999999996"/>
    <n v="5.5597000000000003"/>
  </r>
  <r>
    <x v="4"/>
    <x v="0"/>
    <n v="4636.7999999999993"/>
    <n v="5.5597000000000003"/>
  </r>
  <r>
    <x v="4"/>
    <x v="0"/>
    <n v="2318.3999999999996"/>
    <n v="5.5597000000000003"/>
  </r>
  <r>
    <x v="4"/>
    <x v="0"/>
    <n v="4636.7999999999993"/>
    <n v="5.5597000000000003"/>
  </r>
  <r>
    <x v="4"/>
    <x v="0"/>
    <n v="880.99199999999996"/>
    <n v="5.5597000000000003"/>
  </r>
  <r>
    <x v="4"/>
    <x v="0"/>
    <n v="3755.8079999999995"/>
    <n v="5.5597000000000003"/>
  </r>
  <r>
    <x v="5"/>
    <x v="0"/>
    <n v="4636.7999999999993"/>
    <n v="5.2824999999999998"/>
  </r>
  <r>
    <x v="5"/>
    <x v="0"/>
    <n v="4636.7999999999993"/>
    <n v="5.2824999999999998"/>
  </r>
  <r>
    <x v="5"/>
    <x v="0"/>
    <n v="4636.7999999999993"/>
    <n v="5.2824999999999998"/>
  </r>
  <r>
    <x v="6"/>
    <x v="0"/>
    <n v="4636.7999999999993"/>
    <n v="5.0419999999999998"/>
  </r>
  <r>
    <x v="6"/>
    <x v="0"/>
    <n v="4636.7999999999993"/>
    <n v="5.0419999999999998"/>
  </r>
  <r>
    <x v="0"/>
    <x v="0"/>
    <n v="268.57599999999996"/>
    <n v="5.1744000000000003"/>
  </r>
  <r>
    <x v="0"/>
    <x v="0"/>
    <n v="268.57599999999996"/>
    <n v="5.1744000000000003"/>
  </r>
  <r>
    <x v="0"/>
    <x v="0"/>
    <n v="854.56"/>
    <n v="5.1744000000000003"/>
  </r>
  <r>
    <x v="0"/>
    <x v="0"/>
    <n v="488.32"/>
    <n v="5.1744000000000003"/>
  </r>
  <r>
    <x v="1"/>
    <x v="0"/>
    <n v="415.072"/>
    <n v="5.3615000000000004"/>
  </r>
  <r>
    <x v="1"/>
    <x v="0"/>
    <n v="488.32"/>
    <n v="5.3615000000000004"/>
  </r>
  <r>
    <x v="1"/>
    <x v="0"/>
    <n v="488.32"/>
    <n v="5.3615000000000004"/>
  </r>
  <r>
    <x v="1"/>
    <x v="0"/>
    <n v="488.32"/>
    <n v="5.3615000000000004"/>
  </r>
  <r>
    <x v="1"/>
    <x v="0"/>
    <n v="415.072"/>
    <n v="5.3615000000000004"/>
  </r>
  <r>
    <x v="2"/>
    <x v="0"/>
    <n v="463.904"/>
    <n v="5.4043999999999999"/>
  </r>
  <r>
    <x v="2"/>
    <x v="0"/>
    <n v="659.23199999999997"/>
    <n v="5.4043999999999999"/>
  </r>
  <r>
    <x v="2"/>
    <x v="0"/>
    <n v="415.072"/>
    <n v="5.4043999999999999"/>
  </r>
  <r>
    <x v="3"/>
    <x v="0"/>
    <n v="830.14400000000001"/>
    <n v="5.6341999999999999"/>
  </r>
  <r>
    <x v="3"/>
    <x v="0"/>
    <n v="488.32"/>
    <n v="5.6341999999999999"/>
  </r>
  <r>
    <x v="3"/>
    <x v="0"/>
    <n v="537.15199999999993"/>
    <n v="5.6341999999999999"/>
  </r>
  <r>
    <x v="3"/>
    <x v="0"/>
    <n v="488.32"/>
    <n v="5.6341999999999999"/>
  </r>
  <r>
    <x v="3"/>
    <x v="0"/>
    <n v="488.32"/>
    <n v="5.6341999999999999"/>
  </r>
  <r>
    <x v="4"/>
    <x v="0"/>
    <n v="488.32"/>
    <n v="5.5597000000000003"/>
  </r>
  <r>
    <x v="4"/>
    <x v="0"/>
    <n v="415.072"/>
    <n v="5.5597000000000003"/>
  </r>
  <r>
    <x v="4"/>
    <x v="0"/>
    <n v="415.072"/>
    <n v="5.5597000000000003"/>
  </r>
  <r>
    <x v="5"/>
    <x v="0"/>
    <n v="659.23199999999997"/>
    <n v="5.2824999999999998"/>
  </r>
  <r>
    <x v="5"/>
    <x v="0"/>
    <n v="415.072"/>
    <n v="5.2824999999999998"/>
  </r>
  <r>
    <x v="5"/>
    <x v="0"/>
    <n v="1269.6319999999998"/>
    <n v="5.2824999999999998"/>
  </r>
  <r>
    <x v="6"/>
    <x v="0"/>
    <n v="390.65600000000001"/>
    <n v="5.0419999999999998"/>
  </r>
  <r>
    <x v="6"/>
    <x v="0"/>
    <n v="610.4"/>
    <n v="5.0419999999999998"/>
  </r>
  <r>
    <x v="6"/>
    <x v="0"/>
    <n v="1489.3759999999997"/>
    <n v="5.0419999999999998"/>
  </r>
  <r>
    <x v="0"/>
    <x v="0"/>
    <n v="6921.5999999999995"/>
    <n v="5.1744000000000003"/>
  </r>
  <r>
    <x v="1"/>
    <x v="0"/>
    <n v="3460.7999999999997"/>
    <n v="5.3615000000000004"/>
  </r>
  <r>
    <x v="1"/>
    <x v="0"/>
    <n v="2307.1999999999998"/>
    <n v="5.3615000000000004"/>
  </r>
  <r>
    <x v="2"/>
    <x v="0"/>
    <n v="2307.1999999999998"/>
    <n v="5.4043999999999999"/>
  </r>
  <r>
    <x v="2"/>
    <x v="0"/>
    <n v="1153.5999999999999"/>
    <n v="5.4043999999999999"/>
  </r>
  <r>
    <x v="2"/>
    <x v="0"/>
    <n v="1153.5999999999999"/>
    <n v="5.4043999999999999"/>
  </r>
  <r>
    <x v="2"/>
    <x v="0"/>
    <n v="2307.1999999999998"/>
    <n v="5.4043999999999999"/>
  </r>
  <r>
    <x v="3"/>
    <x v="0"/>
    <n v="1153.5999999999999"/>
    <n v="5.6341999999999999"/>
  </r>
  <r>
    <x v="3"/>
    <x v="0"/>
    <n v="1153.5999999999999"/>
    <n v="5.6341999999999999"/>
  </r>
  <r>
    <x v="3"/>
    <x v="0"/>
    <n v="6921.5999999999995"/>
    <n v="5.6341999999999999"/>
  </r>
  <r>
    <x v="3"/>
    <x v="0"/>
    <n v="369.15199999999999"/>
    <n v="5.6341999999999999"/>
  </r>
  <r>
    <x v="3"/>
    <x v="0"/>
    <n v="1153.5999999999999"/>
    <n v="5.6341999999999999"/>
  </r>
  <r>
    <x v="3"/>
    <x v="0"/>
    <n v="1084.3839999999998"/>
    <n v="5.6341999999999999"/>
  </r>
  <r>
    <x v="3"/>
    <x v="0"/>
    <n v="807.51999999999987"/>
    <n v="5.6341999999999999"/>
  </r>
  <r>
    <x v="3"/>
    <x v="0"/>
    <n v="1938.0479999999998"/>
    <n v="5.6341999999999999"/>
  </r>
  <r>
    <x v="4"/>
    <x v="0"/>
    <n v="1153.5999999999999"/>
    <n v="5.5597000000000003"/>
  </r>
  <r>
    <x v="4"/>
    <x v="0"/>
    <n v="1153.5999999999999"/>
    <n v="5.5597000000000003"/>
  </r>
  <r>
    <x v="4"/>
    <x v="0"/>
    <n v="4037.6"/>
    <n v="5.5597000000000003"/>
  </r>
  <r>
    <x v="4"/>
    <x v="0"/>
    <n v="11536"/>
    <n v="5.5597000000000003"/>
  </r>
  <r>
    <x v="4"/>
    <x v="0"/>
    <n v="23.071999999999999"/>
    <n v="5.5597000000000003"/>
  </r>
  <r>
    <x v="4"/>
    <x v="0"/>
    <n v="576.79999999999995"/>
    <n v="5.5597000000000003"/>
  </r>
  <r>
    <x v="4"/>
    <x v="0"/>
    <n v="415.29599999999994"/>
    <n v="5.5597000000000003"/>
  </r>
  <r>
    <x v="4"/>
    <x v="0"/>
    <n v="1153.5999999999999"/>
    <n v="5.5597000000000003"/>
  </r>
  <r>
    <x v="4"/>
    <x v="0"/>
    <n v="1153.5999999999999"/>
    <n v="5.5597000000000003"/>
  </r>
  <r>
    <x v="4"/>
    <x v="0"/>
    <n v="2307.1999999999998"/>
    <n v="5.5597000000000003"/>
  </r>
  <r>
    <x v="4"/>
    <x v="0"/>
    <n v="2307.1999999999998"/>
    <n v="5.5597000000000003"/>
  </r>
  <r>
    <x v="4"/>
    <x v="0"/>
    <n v="899.80799999999999"/>
    <n v="5.5597000000000003"/>
  </r>
  <r>
    <x v="4"/>
    <x v="0"/>
    <n v="1384.32"/>
    <n v="5.5597000000000003"/>
  </r>
  <r>
    <x v="5"/>
    <x v="0"/>
    <n v="2307.1999999999998"/>
    <n v="5.2824999999999998"/>
  </r>
  <r>
    <x v="5"/>
    <x v="0"/>
    <n v="2307.1999999999998"/>
    <n v="5.2824999999999998"/>
  </r>
  <r>
    <x v="6"/>
    <x v="0"/>
    <n v="2307.1999999999998"/>
    <n v="5.0419999999999998"/>
  </r>
  <r>
    <x v="0"/>
    <x v="0"/>
    <n v="134.596"/>
    <n v="5.1744000000000003"/>
  </r>
  <r>
    <x v="0"/>
    <x v="0"/>
    <n v="48.943999999999996"/>
    <n v="5.1744000000000003"/>
  </r>
  <r>
    <x v="1"/>
    <x v="0"/>
    <n v="36.707999999999998"/>
    <n v="5.3615000000000004"/>
  </r>
  <r>
    <x v="3"/>
    <x v="0"/>
    <n v="85.652000000000001"/>
    <n v="5.6341999999999999"/>
  </r>
  <r>
    <x v="4"/>
    <x v="0"/>
    <n v="97.887999999999991"/>
    <n v="5.5597000000000003"/>
  </r>
  <r>
    <x v="5"/>
    <x v="0"/>
    <n v="36.707999999999998"/>
    <n v="5.2824999999999998"/>
  </r>
  <r>
    <x v="5"/>
    <x v="0"/>
    <n v="208.012"/>
    <n v="5.2824999999999998"/>
  </r>
  <r>
    <x v="5"/>
    <x v="0"/>
    <n v="61.18"/>
    <n v="5.2824999999999998"/>
  </r>
  <r>
    <x v="0"/>
    <x v="0"/>
    <n v="2515.7999999999997"/>
    <n v="5.1744000000000003"/>
  </r>
  <r>
    <x v="0"/>
    <x v="0"/>
    <n v="1677.1999999999998"/>
    <n v="5.1744000000000003"/>
  </r>
  <r>
    <x v="1"/>
    <x v="0"/>
    <n v="1257.8999999999999"/>
    <n v="5.3615000000000004"/>
  </r>
  <r>
    <x v="1"/>
    <x v="0"/>
    <n v="1341.76"/>
    <n v="5.3615000000000004"/>
  </r>
  <r>
    <x v="1"/>
    <x v="0"/>
    <n v="1341.76"/>
    <n v="5.3615000000000004"/>
  </r>
  <r>
    <x v="1"/>
    <x v="0"/>
    <n v="2515.7999999999997"/>
    <n v="5.3615000000000004"/>
  </r>
  <r>
    <x v="1"/>
    <x v="0"/>
    <n v="1090.18"/>
    <n v="5.3615000000000004"/>
  </r>
  <r>
    <x v="2"/>
    <x v="0"/>
    <n v="1006.3199999999998"/>
    <n v="5.4043999999999999"/>
  </r>
  <r>
    <x v="2"/>
    <x v="0"/>
    <n v="2683.52"/>
    <n v="5.4043999999999999"/>
  </r>
  <r>
    <x v="3"/>
    <x v="0"/>
    <n v="1006.3199999999998"/>
    <n v="5.6341999999999999"/>
  </r>
  <r>
    <x v="3"/>
    <x v="0"/>
    <n v="1341.76"/>
    <n v="5.6341999999999999"/>
  </r>
  <r>
    <x v="3"/>
    <x v="0"/>
    <n v="1090.18"/>
    <n v="5.6341999999999999"/>
  </r>
  <r>
    <x v="3"/>
    <x v="0"/>
    <n v="2029.4119999999998"/>
    <n v="5.6341999999999999"/>
  </r>
  <r>
    <x v="3"/>
    <x v="0"/>
    <n v="2431.9399999999996"/>
    <n v="5.6341999999999999"/>
  </r>
  <r>
    <x v="3"/>
    <x v="0"/>
    <n v="1761.06"/>
    <n v="5.6341999999999999"/>
  </r>
  <r>
    <x v="3"/>
    <x v="0"/>
    <n v="1257.8999999999999"/>
    <n v="5.6341999999999999"/>
  </r>
  <r>
    <x v="3"/>
    <x v="0"/>
    <n v="167.72"/>
    <n v="5.6341999999999999"/>
  </r>
  <r>
    <x v="3"/>
    <x v="0"/>
    <n v="754.74"/>
    <n v="5.6341999999999999"/>
  </r>
  <r>
    <x v="3"/>
    <x v="0"/>
    <n v="838.59999999999991"/>
    <n v="5.6341999999999999"/>
  </r>
  <r>
    <x v="3"/>
    <x v="0"/>
    <n v="2515.7999999999997"/>
    <n v="5.6341999999999999"/>
  </r>
  <r>
    <x v="3"/>
    <x v="0"/>
    <n v="754.74"/>
    <n v="5.6341999999999999"/>
  </r>
  <r>
    <x v="3"/>
    <x v="0"/>
    <n v="1257.8999999999999"/>
    <n v="5.6341999999999999"/>
  </r>
  <r>
    <x v="3"/>
    <x v="0"/>
    <n v="838.59999999999991"/>
    <n v="5.6341999999999999"/>
  </r>
  <r>
    <x v="3"/>
    <x v="0"/>
    <n v="838.59999999999991"/>
    <n v="5.6341999999999999"/>
  </r>
  <r>
    <x v="3"/>
    <x v="0"/>
    <n v="1006.3199999999998"/>
    <n v="5.6341999999999999"/>
  </r>
  <r>
    <x v="4"/>
    <x v="0"/>
    <n v="1677.1999999999998"/>
    <n v="5.5597000000000003"/>
  </r>
  <r>
    <x v="4"/>
    <x v="0"/>
    <n v="922.45999999999992"/>
    <n v="5.5597000000000003"/>
  </r>
  <r>
    <x v="4"/>
    <x v="0"/>
    <n v="754.74"/>
    <n v="5.5597000000000003"/>
  </r>
  <r>
    <x v="4"/>
    <x v="0"/>
    <n v="838.59999999999991"/>
    <n v="5.5597000000000003"/>
  </r>
  <r>
    <x v="5"/>
    <x v="0"/>
    <n v="1677.1999999999998"/>
    <n v="5.2824999999999998"/>
  </r>
  <r>
    <x v="5"/>
    <x v="0"/>
    <n v="1677.1999999999998"/>
    <n v="5.2824999999999998"/>
  </r>
  <r>
    <x v="5"/>
    <x v="0"/>
    <n v="838.59999999999991"/>
    <n v="5.2824999999999998"/>
  </r>
  <r>
    <x v="5"/>
    <x v="0"/>
    <n v="1677.1999999999998"/>
    <n v="5.2824999999999998"/>
  </r>
  <r>
    <x v="5"/>
    <x v="0"/>
    <n v="1677.1999999999998"/>
    <n v="5.2824999999999998"/>
  </r>
  <r>
    <x v="6"/>
    <x v="0"/>
    <n v="1677.1999999999998"/>
    <n v="5.0419999999999998"/>
  </r>
  <r>
    <x v="6"/>
    <x v="0"/>
    <n v="1677.1999999999998"/>
    <n v="5.0419999999999998"/>
  </r>
  <r>
    <x v="6"/>
    <x v="0"/>
    <n v="1677.1999999999998"/>
    <n v="5.0419999999999998"/>
  </r>
  <r>
    <x v="6"/>
    <x v="0"/>
    <n v="2515.7999999999997"/>
    <n v="5.0419999999999998"/>
  </r>
  <r>
    <x v="0"/>
    <x v="0"/>
    <n v="10536.96"/>
    <n v="5.1744000000000003"/>
  </r>
  <r>
    <x v="0"/>
    <x v="0"/>
    <n v="23708.16"/>
    <n v="5.1744000000000003"/>
  </r>
  <r>
    <x v="1"/>
    <x v="0"/>
    <n v="6256.32"/>
    <n v="5.3615000000000004"/>
  </r>
  <r>
    <x v="1"/>
    <x v="0"/>
    <n v="5268.48"/>
    <n v="5.3615000000000004"/>
  </r>
  <r>
    <x v="1"/>
    <x v="0"/>
    <n v="6091.6799999999994"/>
    <n v="5.3615000000000004"/>
  </r>
  <r>
    <x v="1"/>
    <x v="0"/>
    <n v="5268.48"/>
    <n v="5.3615000000000004"/>
  </r>
  <r>
    <x v="1"/>
    <x v="0"/>
    <n v="7902.7199999999993"/>
    <n v="5.3615000000000004"/>
  </r>
  <r>
    <x v="1"/>
    <x v="0"/>
    <n v="5762.4"/>
    <n v="5.3615000000000004"/>
  </r>
  <r>
    <x v="1"/>
    <x v="0"/>
    <n v="8232"/>
    <n v="5.3615000000000004"/>
  </r>
  <r>
    <x v="1"/>
    <x v="0"/>
    <n v="8232"/>
    <n v="5.3615000000000004"/>
  </r>
  <r>
    <x v="2"/>
    <x v="0"/>
    <n v="6420.9599999999991"/>
    <n v="5.4043999999999999"/>
  </r>
  <r>
    <x v="2"/>
    <x v="0"/>
    <n v="5433.12"/>
    <n v="5.4043999999999999"/>
  </r>
  <r>
    <x v="2"/>
    <x v="0"/>
    <n v="5268.48"/>
    <n v="5.4043999999999999"/>
  </r>
  <r>
    <x v="2"/>
    <x v="0"/>
    <n v="5597.76"/>
    <n v="5.4043999999999999"/>
  </r>
  <r>
    <x v="3"/>
    <x v="0"/>
    <n v="5268.48"/>
    <n v="5.6341999999999999"/>
  </r>
  <r>
    <x v="3"/>
    <x v="0"/>
    <n v="5597.76"/>
    <n v="5.6341999999999999"/>
  </r>
  <r>
    <x v="3"/>
    <x v="0"/>
    <n v="5762.4"/>
    <n v="5.6341999999999999"/>
  </r>
  <r>
    <x v="3"/>
    <x v="0"/>
    <n v="5927.04"/>
    <n v="5.6341999999999999"/>
  </r>
  <r>
    <x v="3"/>
    <x v="0"/>
    <n v="7244.1599999999989"/>
    <n v="5.6341999999999999"/>
  </r>
  <r>
    <x v="3"/>
    <x v="0"/>
    <n v="5268.48"/>
    <n v="5.6341999999999999"/>
  </r>
  <r>
    <x v="3"/>
    <x v="0"/>
    <n v="6750.24"/>
    <n v="5.6341999999999999"/>
  </r>
  <r>
    <x v="4"/>
    <x v="0"/>
    <n v="6091.6799999999994"/>
    <n v="5.5597000000000003"/>
  </r>
  <r>
    <x v="4"/>
    <x v="0"/>
    <n v="5268.48"/>
    <n v="5.5597000000000003"/>
  </r>
  <r>
    <x v="4"/>
    <x v="0"/>
    <n v="7902.7199999999993"/>
    <n v="5.5597000000000003"/>
  </r>
  <r>
    <x v="4"/>
    <x v="0"/>
    <n v="6091.6799999999994"/>
    <n v="5.5597000000000003"/>
  </r>
  <r>
    <x v="4"/>
    <x v="0"/>
    <n v="5927.04"/>
    <n v="5.5597000000000003"/>
  </r>
  <r>
    <x v="5"/>
    <x v="0"/>
    <n v="10536.96"/>
    <n v="5.2824999999999998"/>
  </r>
  <r>
    <x v="5"/>
    <x v="0"/>
    <n v="7902.7199999999993"/>
    <n v="5.2824999999999998"/>
  </r>
  <r>
    <x v="5"/>
    <x v="0"/>
    <n v="13171.199999999999"/>
    <n v="5.2824999999999998"/>
  </r>
  <r>
    <x v="5"/>
    <x v="0"/>
    <n v="5268.48"/>
    <n v="5.2824999999999998"/>
  </r>
  <r>
    <x v="5"/>
    <x v="0"/>
    <n v="7902.7199999999993"/>
    <n v="5.2824999999999998"/>
  </r>
  <r>
    <x v="5"/>
    <x v="0"/>
    <n v="7902.7199999999993"/>
    <n v="5.2824999999999998"/>
  </r>
  <r>
    <x v="5"/>
    <x v="0"/>
    <n v="7902.7199999999993"/>
    <n v="5.2824999999999998"/>
  </r>
  <r>
    <x v="6"/>
    <x v="0"/>
    <n v="7902.7199999999993"/>
    <n v="5.0419999999999998"/>
  </r>
  <r>
    <x v="6"/>
    <x v="0"/>
    <n v="7902.7199999999993"/>
    <n v="5.0419999999999998"/>
  </r>
  <r>
    <x v="6"/>
    <x v="0"/>
    <n v="10536.96"/>
    <n v="5.0419999999999998"/>
  </r>
  <r>
    <x v="1"/>
    <x v="0"/>
    <n v="1944.096"/>
    <n v="5.3615000000000004"/>
  </r>
  <r>
    <x v="4"/>
    <x v="0"/>
    <n v="1944.096"/>
    <n v="5.5597000000000003"/>
  </r>
  <r>
    <x v="5"/>
    <x v="0"/>
    <n v="1944.096"/>
    <n v="5.2824999999999998"/>
  </r>
  <r>
    <x v="5"/>
    <x v="0"/>
    <n v="1944.096"/>
    <n v="5.2824999999999998"/>
  </r>
  <r>
    <x v="5"/>
    <x v="0"/>
    <n v="5832.2879999999996"/>
    <n v="5.2824999999999998"/>
  </r>
  <r>
    <x v="6"/>
    <x v="0"/>
    <n v="5832.2879999999996"/>
    <n v="5.0419999999999998"/>
  </r>
  <r>
    <x v="0"/>
    <x v="0"/>
    <n v="1213.4079999999999"/>
    <n v="5.1744000000000003"/>
  </r>
  <r>
    <x v="0"/>
    <x v="0"/>
    <n v="1213.4079999999999"/>
    <n v="5.1744000000000003"/>
  </r>
  <r>
    <x v="1"/>
    <x v="0"/>
    <n v="2426.8159999999998"/>
    <n v="5.3615000000000004"/>
  </r>
  <r>
    <x v="1"/>
    <x v="0"/>
    <n v="1213.4079999999999"/>
    <n v="5.3615000000000004"/>
  </r>
  <r>
    <x v="4"/>
    <x v="0"/>
    <n v="1213.4079999999999"/>
    <n v="5.5597000000000003"/>
  </r>
  <r>
    <x v="4"/>
    <x v="0"/>
    <n v="1213.4079999999999"/>
    <n v="5.5597000000000003"/>
  </r>
  <r>
    <x v="4"/>
    <x v="0"/>
    <n v="1213.4079999999999"/>
    <n v="5.5597000000000003"/>
  </r>
  <r>
    <x v="6"/>
    <x v="0"/>
    <n v="1213.4079999999999"/>
    <n v="5.0419999999999998"/>
  </r>
  <r>
    <x v="6"/>
    <x v="0"/>
    <n v="1213.4079999999999"/>
    <n v="5.0419999999999998"/>
  </r>
  <r>
    <x v="0"/>
    <x v="0"/>
    <n v="1688.3999999999999"/>
    <n v="5.1744000000000003"/>
  </r>
  <r>
    <x v="0"/>
    <x v="0"/>
    <n v="844.19999999999993"/>
    <n v="5.1744000000000003"/>
  </r>
  <r>
    <x v="0"/>
    <x v="0"/>
    <n v="844.19999999999993"/>
    <n v="5.1744000000000003"/>
  </r>
  <r>
    <x v="1"/>
    <x v="0"/>
    <n v="928.61999999999989"/>
    <n v="5.3615000000000004"/>
  </r>
  <r>
    <x v="1"/>
    <x v="0"/>
    <n v="1620.8639999999998"/>
    <n v="5.3615000000000004"/>
  </r>
  <r>
    <x v="1"/>
    <x v="0"/>
    <n v="2194.9199999999996"/>
    <n v="5.3615000000000004"/>
  </r>
  <r>
    <x v="1"/>
    <x v="0"/>
    <n v="3123.5399999999995"/>
    <n v="5.3615000000000004"/>
  </r>
  <r>
    <x v="1"/>
    <x v="0"/>
    <n v="1519.56"/>
    <n v="5.3615000000000004"/>
  </r>
  <r>
    <x v="2"/>
    <x v="0"/>
    <n v="1046.808"/>
    <n v="5.4043999999999999"/>
  </r>
  <r>
    <x v="2"/>
    <x v="0"/>
    <n v="759.78"/>
    <n v="5.4043999999999999"/>
  </r>
  <r>
    <x v="2"/>
    <x v="0"/>
    <n v="590.93999999999994"/>
    <n v="5.4043999999999999"/>
  </r>
  <r>
    <x v="2"/>
    <x v="0"/>
    <n v="506.52"/>
    <n v="5.4043999999999999"/>
  </r>
  <r>
    <x v="2"/>
    <x v="0"/>
    <n v="1181.8799999999999"/>
    <n v="5.4043999999999999"/>
  </r>
  <r>
    <x v="2"/>
    <x v="0"/>
    <n v="1131.2279999999998"/>
    <n v="5.4043999999999999"/>
  </r>
  <r>
    <x v="3"/>
    <x v="0"/>
    <n v="590.93999999999994"/>
    <n v="5.6341999999999999"/>
  </r>
  <r>
    <x v="3"/>
    <x v="0"/>
    <n v="641.59199999999987"/>
    <n v="5.6341999999999999"/>
  </r>
  <r>
    <x v="3"/>
    <x v="0"/>
    <n v="371.44799999999998"/>
    <n v="5.6341999999999999"/>
  </r>
  <r>
    <x v="3"/>
    <x v="0"/>
    <n v="1941.66"/>
    <n v="5.6341999999999999"/>
  </r>
  <r>
    <x v="3"/>
    <x v="0"/>
    <n v="506.52"/>
    <n v="5.6341999999999999"/>
  </r>
  <r>
    <x v="3"/>
    <x v="0"/>
    <n v="844.19999999999993"/>
    <n v="5.6341999999999999"/>
  </r>
  <r>
    <x v="3"/>
    <x v="0"/>
    <n v="590.93999999999994"/>
    <n v="5.6341999999999999"/>
  </r>
  <r>
    <x v="3"/>
    <x v="0"/>
    <n v="506.52"/>
    <n v="5.6341999999999999"/>
  </r>
  <r>
    <x v="3"/>
    <x v="0"/>
    <n v="675.3599999999999"/>
    <n v="5.6341999999999999"/>
  </r>
  <r>
    <x v="4"/>
    <x v="0"/>
    <n v="844.19999999999993"/>
    <n v="5.5597000000000003"/>
  </r>
  <r>
    <x v="5"/>
    <x v="0"/>
    <n v="844.19999999999993"/>
    <n v="5.2824999999999998"/>
  </r>
  <r>
    <x v="5"/>
    <x v="0"/>
    <n v="844.19999999999993"/>
    <n v="5.2824999999999998"/>
  </r>
  <r>
    <x v="5"/>
    <x v="0"/>
    <n v="1688.3999999999999"/>
    <n v="5.2824999999999998"/>
  </r>
  <r>
    <x v="5"/>
    <x v="0"/>
    <n v="1688.3999999999999"/>
    <n v="5.2824999999999998"/>
  </r>
  <r>
    <x v="5"/>
    <x v="0"/>
    <n v="844.19999999999993"/>
    <n v="5.2824999999999998"/>
  </r>
  <r>
    <x v="6"/>
    <x v="0"/>
    <n v="844.19999999999993"/>
    <n v="5.0419999999999998"/>
  </r>
  <r>
    <x v="6"/>
    <x v="0"/>
    <n v="844.19999999999993"/>
    <n v="5.0419999999999998"/>
  </r>
  <r>
    <x v="6"/>
    <x v="0"/>
    <n v="1688.3999999999999"/>
    <n v="5.0419999999999998"/>
  </r>
  <r>
    <x v="0"/>
    <x v="0"/>
    <n v="495.01199999999994"/>
    <n v="5.1744000000000003"/>
  </r>
  <r>
    <x v="1"/>
    <x v="0"/>
    <n v="1155.0279999999998"/>
    <n v="5.3615000000000004"/>
  </r>
  <r>
    <x v="3"/>
    <x v="0"/>
    <n v="990.02399999999989"/>
    <n v="5.6341999999999999"/>
  </r>
  <r>
    <x v="4"/>
    <x v="0"/>
    <n v="660.01599999999996"/>
    <n v="5.5597000000000003"/>
  </r>
  <r>
    <x v="5"/>
    <x v="0"/>
    <n v="495.01199999999994"/>
    <n v="5.2824999999999998"/>
  </r>
  <r>
    <x v="6"/>
    <x v="0"/>
    <n v="495.01199999999994"/>
    <n v="5.0419999999999998"/>
  </r>
  <r>
    <x v="6"/>
    <x v="0"/>
    <n v="495.01199999999994"/>
    <n v="5.0419999999999998"/>
  </r>
  <r>
    <x v="6"/>
    <x v="0"/>
    <n v="495.01199999999994"/>
    <n v="5.0419999999999998"/>
  </r>
  <r>
    <x v="0"/>
    <x v="0"/>
    <n v="427.55999999999995"/>
    <n v="5.1744000000000003"/>
  </r>
  <r>
    <x v="0"/>
    <x v="0"/>
    <n v="855.11999999999989"/>
    <n v="5.1744000000000003"/>
  </r>
  <r>
    <x v="1"/>
    <x v="0"/>
    <n v="855.11999999999989"/>
    <n v="5.3615000000000004"/>
  </r>
  <r>
    <x v="1"/>
    <x v="0"/>
    <n v="427.55999999999995"/>
    <n v="5.3615000000000004"/>
  </r>
  <r>
    <x v="1"/>
    <x v="0"/>
    <n v="427.55999999999995"/>
    <n v="5.3615000000000004"/>
  </r>
  <r>
    <x v="1"/>
    <x v="0"/>
    <n v="427.55999999999995"/>
    <n v="5.3615000000000004"/>
  </r>
  <r>
    <x v="2"/>
    <x v="0"/>
    <n v="855.11999999999989"/>
    <n v="5.4043999999999999"/>
  </r>
  <r>
    <x v="3"/>
    <x v="0"/>
    <n v="855.11999999999989"/>
    <n v="5.6341999999999999"/>
  </r>
  <r>
    <x v="3"/>
    <x v="0"/>
    <n v="427.55999999999995"/>
    <n v="5.6341999999999999"/>
  </r>
  <r>
    <x v="3"/>
    <x v="0"/>
    <n v="855.11999999999989"/>
    <n v="5.6341999999999999"/>
  </r>
  <r>
    <x v="3"/>
    <x v="0"/>
    <n v="427.55999999999995"/>
    <n v="5.6341999999999999"/>
  </r>
  <r>
    <x v="4"/>
    <x v="0"/>
    <n v="427.55999999999995"/>
    <n v="5.5597000000000003"/>
  </r>
  <r>
    <x v="4"/>
    <x v="0"/>
    <n v="855.11999999999989"/>
    <n v="5.5597000000000003"/>
  </r>
  <r>
    <x v="4"/>
    <x v="0"/>
    <n v="427.55999999999995"/>
    <n v="5.5597000000000003"/>
  </r>
  <r>
    <x v="4"/>
    <x v="0"/>
    <n v="427.55999999999995"/>
    <n v="5.5597000000000003"/>
  </r>
  <r>
    <x v="5"/>
    <x v="0"/>
    <n v="855.11999999999989"/>
    <n v="5.2824999999999998"/>
  </r>
  <r>
    <x v="5"/>
    <x v="0"/>
    <n v="427.55999999999995"/>
    <n v="5.2824999999999998"/>
  </r>
  <r>
    <x v="5"/>
    <x v="0"/>
    <n v="1282.68"/>
    <n v="5.2824999999999998"/>
  </r>
  <r>
    <x v="5"/>
    <x v="0"/>
    <n v="855.11999999999989"/>
    <n v="5.2824999999999998"/>
  </r>
  <r>
    <x v="6"/>
    <x v="0"/>
    <n v="1710.2399999999998"/>
    <n v="5.0419999999999998"/>
  </r>
  <r>
    <x v="0"/>
    <x v="0"/>
    <n v="2007.6"/>
    <n v="5.1744000000000003"/>
  </r>
  <r>
    <x v="0"/>
    <x v="0"/>
    <n v="2007.6"/>
    <n v="5.1744000000000003"/>
  </r>
  <r>
    <x v="0"/>
    <x v="0"/>
    <n v="1084.104"/>
    <n v="5.1744000000000003"/>
  </r>
  <r>
    <x v="0"/>
    <x v="0"/>
    <n v="923.49599999999987"/>
    <n v="5.1744000000000003"/>
  </r>
  <r>
    <x v="1"/>
    <x v="0"/>
    <n v="1405.32"/>
    <n v="5.3615000000000004"/>
  </r>
  <r>
    <x v="1"/>
    <x v="0"/>
    <n v="1405.32"/>
    <n v="5.3615000000000004"/>
  </r>
  <r>
    <x v="1"/>
    <x v="0"/>
    <n v="2208.36"/>
    <n v="5.3615000000000004"/>
  </r>
  <r>
    <x v="1"/>
    <x v="0"/>
    <n v="2810.64"/>
    <n v="5.3615000000000004"/>
  </r>
  <r>
    <x v="1"/>
    <x v="0"/>
    <n v="1405.32"/>
    <n v="5.3615000000000004"/>
  </r>
  <r>
    <x v="1"/>
    <x v="0"/>
    <n v="5520.9"/>
    <n v="5.3615000000000004"/>
  </r>
  <r>
    <x v="2"/>
    <x v="0"/>
    <n v="1304.94"/>
    <n v="5.4043999999999999"/>
  </r>
  <r>
    <x v="3"/>
    <x v="0"/>
    <n v="1184.4839999999999"/>
    <n v="5.6341999999999999"/>
  </r>
  <r>
    <x v="3"/>
    <x v="0"/>
    <n v="1606.08"/>
    <n v="5.6341999999999999"/>
  </r>
  <r>
    <x v="3"/>
    <x v="0"/>
    <n v="1204.56"/>
    <n v="5.6341999999999999"/>
  </r>
  <r>
    <x v="3"/>
    <x v="0"/>
    <n v="1706.46"/>
    <n v="5.6341999999999999"/>
  </r>
  <r>
    <x v="3"/>
    <x v="0"/>
    <n v="3011.3999999999996"/>
    <n v="5.6341999999999999"/>
  </r>
  <r>
    <x v="3"/>
    <x v="0"/>
    <n v="2509.5"/>
    <n v="5.6341999999999999"/>
  </r>
  <r>
    <x v="4"/>
    <x v="0"/>
    <n v="2007.6"/>
    <n v="5.5597000000000003"/>
  </r>
  <r>
    <x v="4"/>
    <x v="0"/>
    <n v="1104.18"/>
    <n v="5.5597000000000003"/>
  </r>
  <r>
    <x v="4"/>
    <x v="0"/>
    <n v="1304.94"/>
    <n v="5.5597000000000003"/>
  </r>
  <r>
    <x v="5"/>
    <x v="0"/>
    <n v="2007.6"/>
    <n v="5.2824999999999998"/>
  </r>
  <r>
    <x v="5"/>
    <x v="0"/>
    <n v="2007.6"/>
    <n v="5.2824999999999998"/>
  </r>
  <r>
    <x v="6"/>
    <x v="0"/>
    <n v="2007.6"/>
    <n v="5.0419999999999998"/>
  </r>
  <r>
    <x v="6"/>
    <x v="0"/>
    <n v="2007.6"/>
    <n v="5.0419999999999998"/>
  </r>
  <r>
    <x v="0"/>
    <x v="0"/>
    <n v="233.93999999999997"/>
    <n v="5.1744000000000003"/>
  </r>
  <r>
    <x v="0"/>
    <x v="0"/>
    <n v="249.536"/>
    <n v="5.1744000000000003"/>
  </r>
  <r>
    <x v="0"/>
    <x v="0"/>
    <n v="311.92"/>
    <n v="5.1744000000000003"/>
  </r>
  <r>
    <x v="1"/>
    <x v="0"/>
    <n v="171.55600000000001"/>
    <n v="5.3615000000000004"/>
  </r>
  <r>
    <x v="4"/>
    <x v="0"/>
    <n v="233.93999999999997"/>
    <n v="5.5597000000000003"/>
  </r>
  <r>
    <x v="5"/>
    <x v="0"/>
    <n v="171.55600000000001"/>
    <n v="5.2824999999999998"/>
  </r>
  <r>
    <x v="0"/>
    <x v="0"/>
    <n v="2176.5520000000001"/>
    <n v="5.1744000000000003"/>
  </r>
  <r>
    <x v="0"/>
    <x v="0"/>
    <n v="2176.5520000000001"/>
    <n v="5.1744000000000003"/>
  </r>
  <r>
    <x v="1"/>
    <x v="0"/>
    <n v="4353.1040000000003"/>
    <n v="5.3615000000000004"/>
  </r>
  <r>
    <x v="4"/>
    <x v="0"/>
    <n v="2176.5520000000001"/>
    <n v="5.5597000000000003"/>
  </r>
  <r>
    <x v="4"/>
    <x v="0"/>
    <n v="2176.5520000000001"/>
    <n v="5.5597000000000003"/>
  </r>
  <r>
    <x v="4"/>
    <x v="0"/>
    <n v="2176.5520000000001"/>
    <n v="5.5597000000000003"/>
  </r>
  <r>
    <x v="5"/>
    <x v="0"/>
    <n v="2176.5520000000001"/>
    <n v="5.2824999999999998"/>
  </r>
  <r>
    <x v="5"/>
    <x v="0"/>
    <n v="4353.1040000000003"/>
    <n v="5.2824999999999998"/>
  </r>
  <r>
    <x v="1"/>
    <x v="0"/>
    <n v="637.69999999999993"/>
    <n v="5.3615000000000004"/>
  </r>
  <r>
    <x v="1"/>
    <x v="0"/>
    <n v="1275.3999999999999"/>
    <n v="5.3615000000000004"/>
  </r>
  <r>
    <x v="1"/>
    <x v="0"/>
    <n v="637.69999999999993"/>
    <n v="5.3615000000000004"/>
  </r>
  <r>
    <x v="1"/>
    <x v="0"/>
    <n v="765.24"/>
    <n v="5.3615000000000004"/>
  </r>
  <r>
    <x v="1"/>
    <x v="0"/>
    <n v="510.15999999999991"/>
    <n v="5.3615000000000004"/>
  </r>
  <r>
    <x v="1"/>
    <x v="0"/>
    <n v="510.15999999999991"/>
    <n v="5.3615000000000004"/>
  </r>
  <r>
    <x v="1"/>
    <x v="0"/>
    <n v="510.15999999999991"/>
    <n v="5.3615000000000004"/>
  </r>
  <r>
    <x v="2"/>
    <x v="0"/>
    <n v="1020.3199999999998"/>
    <n v="5.4043999999999999"/>
  </r>
  <r>
    <x v="2"/>
    <x v="0"/>
    <n v="127.53999999999998"/>
    <n v="5.4043999999999999"/>
  </r>
  <r>
    <x v="2"/>
    <x v="0"/>
    <n v="382.62"/>
    <n v="5.4043999999999999"/>
  </r>
  <r>
    <x v="2"/>
    <x v="0"/>
    <n v="841.7639999999999"/>
    <n v="5.4043999999999999"/>
  </r>
  <r>
    <x v="2"/>
    <x v="0"/>
    <n v="2168.1799999999998"/>
    <n v="5.4043999999999999"/>
  </r>
  <r>
    <x v="3"/>
    <x v="0"/>
    <n v="867.27199999999993"/>
    <n v="5.6341999999999999"/>
  </r>
  <r>
    <x v="3"/>
    <x v="0"/>
    <n v="510.15999999999991"/>
    <n v="5.6341999999999999"/>
  </r>
  <r>
    <x v="3"/>
    <x v="0"/>
    <n v="1020.3199999999998"/>
    <n v="5.6341999999999999"/>
  </r>
  <r>
    <x v="5"/>
    <x v="0"/>
    <n v="1020.3199999999998"/>
    <n v="5.2824999999999998"/>
  </r>
  <r>
    <x v="5"/>
    <x v="0"/>
    <n v="892.78"/>
    <n v="5.2824999999999998"/>
  </r>
  <r>
    <x v="5"/>
    <x v="0"/>
    <n v="1147.8599999999999"/>
    <n v="5.2824999999999998"/>
  </r>
  <r>
    <x v="6"/>
    <x v="0"/>
    <n v="816.25599999999986"/>
    <n v="5.0419999999999998"/>
  </r>
  <r>
    <x v="0"/>
    <x v="0"/>
    <n v="2503.1999999999998"/>
    <n v="5.1744000000000003"/>
  </r>
  <r>
    <x v="0"/>
    <x v="0"/>
    <n v="3337.6"/>
    <n v="5.1744000000000003"/>
  </r>
  <r>
    <x v="1"/>
    <x v="0"/>
    <n v="2002.56"/>
    <n v="5.3615000000000004"/>
  </r>
  <r>
    <x v="1"/>
    <x v="0"/>
    <n v="3671.3599999999997"/>
    <n v="5.3615000000000004"/>
  </r>
  <r>
    <x v="1"/>
    <x v="0"/>
    <n v="2169.4399999999996"/>
    <n v="5.3615000000000004"/>
  </r>
  <r>
    <x v="2"/>
    <x v="0"/>
    <n v="1919.12"/>
    <n v="5.4043999999999999"/>
  </r>
  <r>
    <x v="2"/>
    <x v="0"/>
    <n v="2169.4399999999996"/>
    <n v="5.4043999999999999"/>
  </r>
  <r>
    <x v="3"/>
    <x v="0"/>
    <n v="3671.3599999999997"/>
    <n v="5.6341999999999999"/>
  </r>
  <r>
    <x v="3"/>
    <x v="0"/>
    <n v="1835.6799999999998"/>
    <n v="5.6341999999999999"/>
  </r>
  <r>
    <x v="3"/>
    <x v="0"/>
    <n v="2169.4399999999996"/>
    <n v="5.6341999999999999"/>
  </r>
  <r>
    <x v="3"/>
    <x v="0"/>
    <n v="2503.1999999999998"/>
    <n v="5.6341999999999999"/>
  </r>
  <r>
    <x v="3"/>
    <x v="0"/>
    <n v="1919.12"/>
    <n v="5.6341999999999999"/>
  </r>
  <r>
    <x v="4"/>
    <x v="0"/>
    <n v="1835.6799999999998"/>
    <n v="5.5597000000000003"/>
  </r>
  <r>
    <x v="5"/>
    <x v="0"/>
    <n v="3337.6"/>
    <n v="5.2824999999999998"/>
  </r>
  <r>
    <x v="5"/>
    <x v="0"/>
    <n v="3337.6"/>
    <n v="5.2824999999999998"/>
  </r>
  <r>
    <x v="5"/>
    <x v="0"/>
    <n v="2503.1999999999998"/>
    <n v="5.2824999999999998"/>
  </r>
  <r>
    <x v="0"/>
    <x v="0"/>
    <n v="9492"/>
    <n v="5.1744000000000003"/>
  </r>
  <r>
    <x v="0"/>
    <x v="0"/>
    <n v="12656"/>
    <n v="5.1744000000000003"/>
  </r>
  <r>
    <x v="1"/>
    <x v="0"/>
    <n v="15819.999999999998"/>
    <n v="5.3615000000000004"/>
  </r>
  <r>
    <x v="1"/>
    <x v="0"/>
    <n v="9492"/>
    <n v="5.3615000000000004"/>
  </r>
  <r>
    <x v="1"/>
    <x v="0"/>
    <n v="9492"/>
    <n v="5.3615000000000004"/>
  </r>
  <r>
    <x v="2"/>
    <x v="0"/>
    <n v="9492"/>
    <n v="5.4043999999999999"/>
  </r>
  <r>
    <x v="2"/>
    <x v="0"/>
    <n v="9492"/>
    <n v="5.4043999999999999"/>
  </r>
  <r>
    <x v="2"/>
    <x v="0"/>
    <n v="9492"/>
    <n v="5.4043999999999999"/>
  </r>
  <r>
    <x v="3"/>
    <x v="0"/>
    <n v="9492"/>
    <n v="5.6341999999999999"/>
  </r>
  <r>
    <x v="3"/>
    <x v="0"/>
    <n v="9492"/>
    <n v="5.6341999999999999"/>
  </r>
  <r>
    <x v="3"/>
    <x v="0"/>
    <n v="9492"/>
    <n v="5.6341999999999999"/>
  </r>
  <r>
    <x v="3"/>
    <x v="0"/>
    <n v="9492"/>
    <n v="5.6341999999999999"/>
  </r>
  <r>
    <x v="3"/>
    <x v="0"/>
    <n v="15819.999999999998"/>
    <n v="5.6341999999999999"/>
  </r>
  <r>
    <x v="3"/>
    <x v="0"/>
    <n v="12656"/>
    <n v="5.6341999999999999"/>
  </r>
  <r>
    <x v="3"/>
    <x v="0"/>
    <n v="9492"/>
    <n v="5.6341999999999999"/>
  </r>
  <r>
    <x v="4"/>
    <x v="0"/>
    <n v="9492"/>
    <n v="5.5597000000000003"/>
  </r>
  <r>
    <x v="5"/>
    <x v="0"/>
    <n v="4366.32"/>
    <n v="5.2824999999999998"/>
  </r>
  <r>
    <x v="5"/>
    <x v="0"/>
    <n v="5125.6799999999994"/>
    <n v="5.2824999999999998"/>
  </r>
  <r>
    <x v="5"/>
    <x v="0"/>
    <n v="15819.999999999998"/>
    <n v="5.2824999999999998"/>
  </r>
  <r>
    <x v="5"/>
    <x v="0"/>
    <n v="15819.999999999998"/>
    <n v="5.2824999999999998"/>
  </r>
  <r>
    <x v="6"/>
    <x v="0"/>
    <n v="9492"/>
    <n v="5.0419999999999998"/>
  </r>
  <r>
    <x v="0"/>
    <x v="0"/>
    <n v="336.42"/>
    <n v="5.1744000000000003"/>
  </r>
  <r>
    <x v="0"/>
    <x v="0"/>
    <n v="224.27999999999997"/>
    <n v="5.1744000000000003"/>
  </r>
  <r>
    <x v="2"/>
    <x v="0"/>
    <n v="313.99199999999996"/>
    <n v="5.4043999999999999"/>
  </r>
  <r>
    <x v="3"/>
    <x v="0"/>
    <n v="313.99199999999996"/>
    <n v="5.6341999999999999"/>
  </r>
  <r>
    <x v="5"/>
    <x v="0"/>
    <n v="650.41199999999992"/>
    <n v="5.2824999999999998"/>
  </r>
  <r>
    <x v="5"/>
    <x v="0"/>
    <n v="112.13999999999999"/>
    <n v="5.2824999999999998"/>
  </r>
  <r>
    <x v="0"/>
    <x v="0"/>
    <n v="1156.3999999999999"/>
    <n v="5.1744000000000003"/>
  </r>
  <r>
    <x v="0"/>
    <x v="0"/>
    <n v="3469.2"/>
    <n v="5.1744000000000003"/>
  </r>
  <r>
    <x v="0"/>
    <x v="0"/>
    <n v="1156.3999999999999"/>
    <n v="5.1744000000000003"/>
  </r>
  <r>
    <x v="0"/>
    <x v="0"/>
    <n v="1156.3999999999999"/>
    <n v="5.1744000000000003"/>
  </r>
  <r>
    <x v="0"/>
    <x v="0"/>
    <n v="1156.3999999999999"/>
    <n v="5.1744000000000003"/>
  </r>
  <r>
    <x v="0"/>
    <x v="0"/>
    <n v="1156.3999999999999"/>
    <n v="5.1744000000000003"/>
  </r>
  <r>
    <x v="0"/>
    <x v="0"/>
    <n v="1156.3999999999999"/>
    <n v="5.1744000000000003"/>
  </r>
  <r>
    <x v="0"/>
    <x v="0"/>
    <n v="1156.3999999999999"/>
    <n v="5.1744000000000003"/>
  </r>
  <r>
    <x v="0"/>
    <x v="0"/>
    <n v="2312.7999999999997"/>
    <n v="5.1744000000000003"/>
  </r>
  <r>
    <x v="1"/>
    <x v="0"/>
    <n v="3469.2"/>
    <n v="5.3615000000000004"/>
  </r>
  <r>
    <x v="1"/>
    <x v="0"/>
    <n v="2312.7999999999997"/>
    <n v="5.3615000000000004"/>
  </r>
  <r>
    <x v="1"/>
    <x v="0"/>
    <n v="3469.2"/>
    <n v="5.3615000000000004"/>
  </r>
  <r>
    <x v="1"/>
    <x v="0"/>
    <n v="2312.7999999999997"/>
    <n v="5.3615000000000004"/>
  </r>
  <r>
    <x v="1"/>
    <x v="0"/>
    <n v="6938.4"/>
    <n v="5.3615000000000004"/>
  </r>
  <r>
    <x v="2"/>
    <x v="0"/>
    <n v="4625.5999999999995"/>
    <n v="5.4043999999999999"/>
  </r>
  <r>
    <x v="2"/>
    <x v="0"/>
    <n v="2312.7999999999997"/>
    <n v="5.4043999999999999"/>
  </r>
  <r>
    <x v="2"/>
    <x v="0"/>
    <n v="3469.2"/>
    <n v="5.4043999999999999"/>
  </r>
  <r>
    <x v="3"/>
    <x v="0"/>
    <n v="2312.7999999999997"/>
    <n v="5.6341999999999999"/>
  </r>
  <r>
    <x v="3"/>
    <x v="0"/>
    <n v="1410.808"/>
    <n v="5.6341999999999999"/>
  </r>
  <r>
    <x v="3"/>
    <x v="0"/>
    <n v="2243.4159999999997"/>
    <n v="5.6341999999999999"/>
  </r>
  <r>
    <x v="3"/>
    <x v="0"/>
    <n v="1410.808"/>
    <n v="5.6341999999999999"/>
  </r>
  <r>
    <x v="3"/>
    <x v="0"/>
    <n v="2058.3919999999998"/>
    <n v="5.6341999999999999"/>
  </r>
  <r>
    <x v="3"/>
    <x v="0"/>
    <n v="2312.7999999999997"/>
    <n v="5.6341999999999999"/>
  </r>
  <r>
    <x v="3"/>
    <x v="0"/>
    <n v="3469.2"/>
    <n v="5.6341999999999999"/>
  </r>
  <r>
    <x v="3"/>
    <x v="0"/>
    <n v="901.99199999999985"/>
    <n v="5.6341999999999999"/>
  </r>
  <r>
    <x v="3"/>
    <x v="0"/>
    <n v="2312.7999999999997"/>
    <n v="5.6341999999999999"/>
  </r>
  <r>
    <x v="3"/>
    <x v="0"/>
    <n v="1156.3999999999999"/>
    <n v="5.6341999999999999"/>
  </r>
  <r>
    <x v="3"/>
    <x v="0"/>
    <n v="2312.7999999999997"/>
    <n v="5.6341999999999999"/>
  </r>
  <r>
    <x v="3"/>
    <x v="0"/>
    <n v="3469.2"/>
    <n v="5.6341999999999999"/>
  </r>
  <r>
    <x v="3"/>
    <x v="0"/>
    <n v="2312.7999999999997"/>
    <n v="5.6341999999999999"/>
  </r>
  <r>
    <x v="3"/>
    <x v="0"/>
    <n v="2312.7999999999997"/>
    <n v="5.6341999999999999"/>
  </r>
  <r>
    <x v="3"/>
    <x v="0"/>
    <n v="1480.1919999999998"/>
    <n v="5.6341999999999999"/>
  </r>
  <r>
    <x v="3"/>
    <x v="0"/>
    <n v="832.60799999999995"/>
    <n v="5.6341999999999999"/>
  </r>
  <r>
    <x v="3"/>
    <x v="0"/>
    <n v="69.384"/>
    <n v="5.6341999999999999"/>
  </r>
  <r>
    <x v="4"/>
    <x v="0"/>
    <n v="393.17599999999993"/>
    <n v="5.5597000000000003"/>
  </r>
  <r>
    <x v="4"/>
    <x v="0"/>
    <n v="1156.3999999999999"/>
    <n v="5.5597000000000003"/>
  </r>
  <r>
    <x v="4"/>
    <x v="0"/>
    <n v="1156.3999999999999"/>
    <n v="5.5597000000000003"/>
  </r>
  <r>
    <x v="4"/>
    <x v="0"/>
    <n v="2312.7999999999997"/>
    <n v="5.5597000000000003"/>
  </r>
  <r>
    <x v="4"/>
    <x v="0"/>
    <n v="1272.04"/>
    <n v="5.5597000000000003"/>
  </r>
  <r>
    <x v="4"/>
    <x v="0"/>
    <n v="2197.16"/>
    <n v="5.5597000000000003"/>
  </r>
  <r>
    <x v="4"/>
    <x v="0"/>
    <n v="763.22399999999993"/>
    <n v="5.5597000000000003"/>
  </r>
  <r>
    <x v="4"/>
    <x v="0"/>
    <n v="2312.7999999999997"/>
    <n v="5.5597000000000003"/>
  </r>
  <r>
    <x v="5"/>
    <x v="0"/>
    <n v="1156.3999999999999"/>
    <n v="5.2824999999999998"/>
  </r>
  <r>
    <x v="5"/>
    <x v="0"/>
    <n v="1156.3999999999999"/>
    <n v="5.2824999999999998"/>
  </r>
  <r>
    <x v="5"/>
    <x v="0"/>
    <n v="2312.7999999999997"/>
    <n v="5.2824999999999998"/>
  </r>
  <r>
    <x v="5"/>
    <x v="0"/>
    <n v="1156.3999999999999"/>
    <n v="5.2824999999999998"/>
  </r>
  <r>
    <x v="5"/>
    <x v="0"/>
    <n v="2197.16"/>
    <n v="5.2824999999999998"/>
  </r>
  <r>
    <x v="5"/>
    <x v="0"/>
    <n v="115.63999999999999"/>
    <n v="5.2824999999999998"/>
  </r>
  <r>
    <x v="5"/>
    <x v="0"/>
    <n v="1156.3999999999999"/>
    <n v="5.2824999999999998"/>
  </r>
  <r>
    <x v="5"/>
    <x v="0"/>
    <n v="1156.3999999999999"/>
    <n v="5.2824999999999998"/>
  </r>
  <r>
    <x v="5"/>
    <x v="0"/>
    <n v="2012.136"/>
    <n v="5.2824999999999998"/>
  </r>
  <r>
    <x v="5"/>
    <x v="0"/>
    <n v="300.66399999999999"/>
    <n v="5.2824999999999998"/>
  </r>
  <r>
    <x v="5"/>
    <x v="0"/>
    <n v="1156.3999999999999"/>
    <n v="5.2824999999999998"/>
  </r>
  <r>
    <x v="6"/>
    <x v="0"/>
    <n v="1156.3999999999999"/>
    <n v="5.0419999999999998"/>
  </r>
  <r>
    <x v="6"/>
    <x v="0"/>
    <n v="1156.3999999999999"/>
    <n v="5.0419999999999998"/>
  </r>
  <r>
    <x v="6"/>
    <x v="0"/>
    <n v="1156.3999999999999"/>
    <n v="5.0419999999999998"/>
  </r>
  <r>
    <x v="6"/>
    <x v="0"/>
    <n v="1156.3999999999999"/>
    <n v="5.0419999999999998"/>
  </r>
  <r>
    <x v="6"/>
    <x v="0"/>
    <n v="1156.3999999999999"/>
    <n v="5.0419999999999998"/>
  </r>
  <r>
    <x v="6"/>
    <x v="0"/>
    <n v="3469.2"/>
    <n v="5.0419999999999998"/>
  </r>
  <r>
    <x v="0"/>
    <x v="0"/>
    <n v="6798.4"/>
    <n v="5.1744000000000003"/>
  </r>
  <r>
    <x v="0"/>
    <x v="0"/>
    <n v="13596.8"/>
    <n v="5.1744000000000003"/>
  </r>
  <r>
    <x v="0"/>
    <x v="0"/>
    <n v="6798.4"/>
    <n v="5.1744000000000003"/>
  </r>
  <r>
    <x v="1"/>
    <x v="0"/>
    <n v="6798.4"/>
    <n v="5.3615000000000004"/>
  </r>
  <r>
    <x v="1"/>
    <x v="0"/>
    <n v="6798.4"/>
    <n v="5.3615000000000004"/>
  </r>
  <r>
    <x v="1"/>
    <x v="0"/>
    <n v="10197.599999999999"/>
    <n v="5.3615000000000004"/>
  </r>
  <r>
    <x v="1"/>
    <x v="0"/>
    <n v="6798.4"/>
    <n v="5.3615000000000004"/>
  </r>
  <r>
    <x v="1"/>
    <x v="0"/>
    <n v="13596.8"/>
    <n v="5.3615000000000004"/>
  </r>
  <r>
    <x v="2"/>
    <x v="0"/>
    <n v="6798.4"/>
    <n v="5.4043999999999999"/>
  </r>
  <r>
    <x v="2"/>
    <x v="0"/>
    <n v="6798.4"/>
    <n v="5.4043999999999999"/>
  </r>
  <r>
    <x v="2"/>
    <x v="0"/>
    <n v="6798.4"/>
    <n v="5.4043999999999999"/>
  </r>
  <r>
    <x v="3"/>
    <x v="0"/>
    <n v="6798.4"/>
    <n v="5.6341999999999999"/>
  </r>
  <r>
    <x v="3"/>
    <x v="0"/>
    <n v="10197.599999999999"/>
    <n v="5.6341999999999999"/>
  </r>
  <r>
    <x v="3"/>
    <x v="0"/>
    <n v="6798.4"/>
    <n v="5.6341999999999999"/>
  </r>
  <r>
    <x v="3"/>
    <x v="0"/>
    <n v="6798.4"/>
    <n v="5.6341999999999999"/>
  </r>
  <r>
    <x v="3"/>
    <x v="0"/>
    <n v="13596.8"/>
    <n v="5.6341999999999999"/>
  </r>
  <r>
    <x v="3"/>
    <x v="0"/>
    <n v="6798.4"/>
    <n v="5.6341999999999999"/>
  </r>
  <r>
    <x v="3"/>
    <x v="0"/>
    <n v="6798.4"/>
    <n v="5.6341999999999999"/>
  </r>
  <r>
    <x v="4"/>
    <x v="0"/>
    <n v="6798.4"/>
    <n v="5.5597000000000003"/>
  </r>
  <r>
    <x v="4"/>
    <x v="0"/>
    <n v="6798.4"/>
    <n v="5.5597000000000003"/>
  </r>
  <r>
    <x v="5"/>
    <x v="0"/>
    <n v="6798.4"/>
    <n v="5.2824999999999998"/>
  </r>
  <r>
    <x v="5"/>
    <x v="0"/>
    <n v="13596.8"/>
    <n v="5.2824999999999998"/>
  </r>
  <r>
    <x v="5"/>
    <x v="0"/>
    <n v="6798.4"/>
    <n v="5.2824999999999998"/>
  </r>
  <r>
    <x v="6"/>
    <x v="0"/>
    <n v="6798.4"/>
    <n v="5.0419999999999998"/>
  </r>
  <r>
    <x v="0"/>
    <x v="0"/>
    <n v="269.36"/>
    <n v="5.1744000000000003"/>
  </r>
  <r>
    <x v="0"/>
    <x v="0"/>
    <n v="175.084"/>
    <n v="5.1744000000000003"/>
  </r>
  <r>
    <x v="1"/>
    <x v="0"/>
    <n v="94.275999999999996"/>
    <n v="5.3615000000000004"/>
  </r>
  <r>
    <x v="1"/>
    <x v="0"/>
    <n v="53.871999999999993"/>
    <n v="5.3615000000000004"/>
  </r>
  <r>
    <x v="2"/>
    <x v="0"/>
    <n v="404.04"/>
    <n v="5.4043999999999999"/>
  </r>
  <r>
    <x v="2"/>
    <x v="0"/>
    <n v="188.55199999999999"/>
    <n v="5.4043999999999999"/>
  </r>
  <r>
    <x v="2"/>
    <x v="0"/>
    <n v="161.61599999999999"/>
    <n v="5.4043999999999999"/>
  </r>
  <r>
    <x v="3"/>
    <x v="0"/>
    <n v="161.61599999999999"/>
    <n v="5.6341999999999999"/>
  </r>
  <r>
    <x v="3"/>
    <x v="0"/>
    <n v="404.04"/>
    <n v="5.6341999999999999"/>
  </r>
  <r>
    <x v="4"/>
    <x v="0"/>
    <n v="269.36"/>
    <n v="5.5597000000000003"/>
  </r>
  <r>
    <x v="4"/>
    <x v="0"/>
    <n v="202.02"/>
    <n v="5.5597000000000003"/>
  </r>
  <r>
    <x v="4"/>
    <x v="0"/>
    <n v="538.72"/>
    <n v="5.5597000000000003"/>
  </r>
  <r>
    <x v="5"/>
    <x v="0"/>
    <n v="336.7"/>
    <n v="5.2824999999999998"/>
  </r>
  <r>
    <x v="5"/>
    <x v="0"/>
    <n v="202.02"/>
    <n v="5.2824999999999998"/>
  </r>
  <r>
    <x v="6"/>
    <x v="0"/>
    <n v="202.02"/>
    <n v="5.0419999999999998"/>
  </r>
  <r>
    <x v="6"/>
    <x v="0"/>
    <n v="148.14799999999997"/>
    <n v="5.0419999999999998"/>
  </r>
  <r>
    <x v="6"/>
    <x v="0"/>
    <n v="175.084"/>
    <n v="5.0419999999999998"/>
  </r>
  <r>
    <x v="0"/>
    <x v="0"/>
    <n v="2100"/>
    <n v="5.1744000000000003"/>
  </r>
  <r>
    <x v="0"/>
    <x v="0"/>
    <n v="5250"/>
    <n v="5.1744000000000003"/>
  </r>
  <r>
    <x v="0"/>
    <x v="0"/>
    <n v="4200"/>
    <n v="5.1744000000000003"/>
  </r>
  <r>
    <x v="1"/>
    <x v="0"/>
    <n v="1050"/>
    <n v="5.3615000000000004"/>
  </r>
  <r>
    <x v="1"/>
    <x v="0"/>
    <n v="944.99999999999989"/>
    <n v="5.3615000000000004"/>
  </r>
  <r>
    <x v="1"/>
    <x v="0"/>
    <n v="1281"/>
    <n v="5.3615000000000004"/>
  </r>
  <r>
    <x v="1"/>
    <x v="0"/>
    <n v="1260"/>
    <n v="5.3615000000000004"/>
  </r>
  <r>
    <x v="2"/>
    <x v="0"/>
    <n v="5145"/>
    <n v="5.4043999999999999"/>
  </r>
  <r>
    <x v="2"/>
    <x v="0"/>
    <n v="1323"/>
    <n v="5.4043999999999999"/>
  </r>
  <r>
    <x v="2"/>
    <x v="0"/>
    <n v="1260"/>
    <n v="5.4043999999999999"/>
  </r>
  <r>
    <x v="2"/>
    <x v="0"/>
    <n v="1260"/>
    <n v="5.4043999999999999"/>
  </r>
  <r>
    <x v="2"/>
    <x v="0"/>
    <n v="986.99999999999989"/>
    <n v="5.4043999999999999"/>
  </r>
  <r>
    <x v="2"/>
    <x v="0"/>
    <n v="5460"/>
    <n v="5.4043999999999999"/>
  </r>
  <r>
    <x v="3"/>
    <x v="0"/>
    <n v="1365"/>
    <n v="5.6341999999999999"/>
  </r>
  <r>
    <x v="3"/>
    <x v="0"/>
    <n v="1575"/>
    <n v="5.6341999999999999"/>
  </r>
  <r>
    <x v="3"/>
    <x v="0"/>
    <n v="944.99999999999989"/>
    <n v="5.6341999999999999"/>
  </r>
  <r>
    <x v="3"/>
    <x v="0"/>
    <n v="1470"/>
    <n v="5.6341999999999999"/>
  </r>
  <r>
    <x v="3"/>
    <x v="0"/>
    <n v="1512"/>
    <n v="5.6341999999999999"/>
  </r>
  <r>
    <x v="3"/>
    <x v="0"/>
    <n v="1260"/>
    <n v="5.6341999999999999"/>
  </r>
  <r>
    <x v="4"/>
    <x v="0"/>
    <n v="2100"/>
    <n v="5.5597000000000003"/>
  </r>
  <r>
    <x v="4"/>
    <x v="0"/>
    <n v="1260"/>
    <n v="5.5597000000000003"/>
  </r>
  <r>
    <x v="5"/>
    <x v="0"/>
    <n v="2100"/>
    <n v="5.2824999999999998"/>
  </r>
  <r>
    <x v="5"/>
    <x v="0"/>
    <n v="3150"/>
    <n v="5.2824999999999998"/>
  </r>
  <r>
    <x v="5"/>
    <x v="0"/>
    <n v="4200"/>
    <n v="5.2824999999999998"/>
  </r>
  <r>
    <x v="6"/>
    <x v="0"/>
    <n v="4200"/>
    <n v="5.0419999999999998"/>
  </r>
  <r>
    <x v="0"/>
    <x v="0"/>
    <n v="8894.7599999999984"/>
    <n v="5.1744000000000003"/>
  </r>
  <r>
    <x v="0"/>
    <x v="0"/>
    <n v="8894.7599999999984"/>
    <n v="5.1744000000000003"/>
  </r>
  <r>
    <x v="0"/>
    <x v="0"/>
    <n v="8894.7599999999984"/>
    <n v="5.1744000000000003"/>
  </r>
  <r>
    <x v="1"/>
    <x v="0"/>
    <n v="3557.904"/>
    <n v="5.3615000000000004"/>
  </r>
  <r>
    <x v="1"/>
    <x v="0"/>
    <n v="3557.904"/>
    <n v="5.3615000000000004"/>
  </r>
  <r>
    <x v="1"/>
    <x v="0"/>
    <n v="4743.8719999999994"/>
    <n v="5.3615000000000004"/>
  </r>
  <r>
    <x v="1"/>
    <x v="0"/>
    <n v="5336.8559999999998"/>
    <n v="5.3615000000000004"/>
  </r>
  <r>
    <x v="1"/>
    <x v="0"/>
    <n v="4150.8879999999999"/>
    <n v="5.3615000000000004"/>
  </r>
  <r>
    <x v="2"/>
    <x v="0"/>
    <n v="8301.7759999999998"/>
    <n v="5.4043999999999999"/>
  </r>
  <r>
    <x v="2"/>
    <x v="0"/>
    <n v="4150.8879999999999"/>
    <n v="5.4043999999999999"/>
  </r>
  <r>
    <x v="2"/>
    <x v="0"/>
    <n v="5336.8559999999998"/>
    <n v="5.4043999999999999"/>
  </r>
  <r>
    <x v="3"/>
    <x v="0"/>
    <n v="7115.808"/>
    <n v="5.6341999999999999"/>
  </r>
  <r>
    <x v="3"/>
    <x v="0"/>
    <n v="9487.7439999999988"/>
    <n v="5.6341999999999999"/>
  </r>
  <r>
    <x v="3"/>
    <x v="0"/>
    <n v="7115.808"/>
    <n v="5.6341999999999999"/>
  </r>
  <r>
    <x v="3"/>
    <x v="0"/>
    <n v="4743.8719999999994"/>
    <n v="5.6341999999999999"/>
  </r>
  <r>
    <x v="3"/>
    <x v="0"/>
    <n v="6522.8239999999996"/>
    <n v="5.6341999999999999"/>
  </r>
  <r>
    <x v="3"/>
    <x v="0"/>
    <n v="10080.727999999999"/>
    <n v="5.6341999999999999"/>
  </r>
  <r>
    <x v="3"/>
    <x v="0"/>
    <n v="6522.8239999999996"/>
    <n v="5.6341999999999999"/>
  </r>
  <r>
    <x v="3"/>
    <x v="0"/>
    <n v="2964.92"/>
    <n v="5.6341999999999999"/>
  </r>
  <r>
    <x v="4"/>
    <x v="0"/>
    <n v="7115.808"/>
    <n v="5.5597000000000003"/>
  </r>
  <r>
    <x v="4"/>
    <x v="0"/>
    <n v="7115.808"/>
    <n v="5.5597000000000003"/>
  </r>
  <r>
    <x v="4"/>
    <x v="0"/>
    <n v="7115.808"/>
    <n v="5.5597000000000003"/>
  </r>
  <r>
    <x v="4"/>
    <x v="0"/>
    <n v="7115.808"/>
    <n v="5.5597000000000003"/>
  </r>
  <r>
    <x v="5"/>
    <x v="0"/>
    <n v="8894.7599999999984"/>
    <n v="5.2824999999999998"/>
  </r>
  <r>
    <x v="5"/>
    <x v="0"/>
    <n v="17789.519999999997"/>
    <n v="5.2824999999999998"/>
  </r>
  <r>
    <x v="6"/>
    <x v="0"/>
    <n v="8894.7599999999984"/>
    <n v="5.0419999999999998"/>
  </r>
  <r>
    <x v="0"/>
    <x v="0"/>
    <n v="1201.1999999999998"/>
    <n v="5.1744000000000003"/>
  </r>
  <r>
    <x v="0"/>
    <x v="0"/>
    <n v="1201.1999999999998"/>
    <n v="5.1744000000000003"/>
  </r>
  <r>
    <x v="0"/>
    <x v="0"/>
    <n v="1201.1999999999998"/>
    <n v="5.1744000000000003"/>
  </r>
  <r>
    <x v="1"/>
    <x v="0"/>
    <n v="720.71999999999991"/>
    <n v="5.3615000000000004"/>
  </r>
  <r>
    <x v="1"/>
    <x v="0"/>
    <n v="1441.4399999999998"/>
    <n v="5.3615000000000004"/>
  </r>
  <r>
    <x v="1"/>
    <x v="0"/>
    <n v="720.71999999999991"/>
    <n v="5.3615000000000004"/>
  </r>
  <r>
    <x v="1"/>
    <x v="0"/>
    <n v="600.59999999999991"/>
    <n v="5.3615000000000004"/>
  </r>
  <r>
    <x v="1"/>
    <x v="0"/>
    <n v="984.98399999999981"/>
    <n v="5.3615000000000004"/>
  </r>
  <r>
    <x v="1"/>
    <x v="0"/>
    <n v="3603.6"/>
    <n v="5.3615000000000004"/>
  </r>
  <r>
    <x v="2"/>
    <x v="0"/>
    <n v="1393.3919999999998"/>
    <n v="5.4043999999999999"/>
  </r>
  <r>
    <x v="2"/>
    <x v="0"/>
    <n v="984.98399999999981"/>
    <n v="5.4043999999999999"/>
  </r>
  <r>
    <x v="3"/>
    <x v="0"/>
    <n v="960.95999999999992"/>
    <n v="5.6341999999999999"/>
  </r>
  <r>
    <x v="3"/>
    <x v="0"/>
    <n v="960.95999999999992"/>
    <n v="5.6341999999999999"/>
  </r>
  <r>
    <x v="3"/>
    <x v="0"/>
    <n v="1393.3919999999998"/>
    <n v="5.6341999999999999"/>
  </r>
  <r>
    <x v="3"/>
    <x v="0"/>
    <n v="1081.08"/>
    <n v="5.6341999999999999"/>
  </r>
  <r>
    <x v="3"/>
    <x v="0"/>
    <n v="2402.3999999999996"/>
    <n v="5.6341999999999999"/>
  </r>
  <r>
    <x v="3"/>
    <x v="0"/>
    <n v="1777.7759999999998"/>
    <n v="5.6341999999999999"/>
  </r>
  <r>
    <x v="3"/>
    <x v="0"/>
    <n v="792.79199999999992"/>
    <n v="5.6341999999999999"/>
  </r>
  <r>
    <x v="3"/>
    <x v="0"/>
    <n v="1681.68"/>
    <n v="5.6341999999999999"/>
  </r>
  <r>
    <x v="3"/>
    <x v="0"/>
    <n v="1441.4399999999998"/>
    <n v="5.6341999999999999"/>
  </r>
  <r>
    <x v="3"/>
    <x v="0"/>
    <n v="1441.4399999999998"/>
    <n v="5.6341999999999999"/>
  </r>
  <r>
    <x v="3"/>
    <x v="0"/>
    <n v="1081.08"/>
    <n v="5.6341999999999999"/>
  </r>
  <r>
    <x v="3"/>
    <x v="0"/>
    <n v="1201.1999999999998"/>
    <n v="5.6341999999999999"/>
  </r>
  <r>
    <x v="3"/>
    <x v="0"/>
    <n v="648.64799999999991"/>
    <n v="5.6341999999999999"/>
  </r>
  <r>
    <x v="3"/>
    <x v="0"/>
    <n v="192.19199999999998"/>
    <n v="5.6341999999999999"/>
  </r>
  <r>
    <x v="3"/>
    <x v="0"/>
    <n v="1969.9679999999996"/>
    <n v="5.6341999999999999"/>
  </r>
  <r>
    <x v="4"/>
    <x v="0"/>
    <n v="1081.08"/>
    <n v="5.5597000000000003"/>
  </r>
  <r>
    <x v="5"/>
    <x v="0"/>
    <n v="2402.3999999999996"/>
    <n v="5.2824999999999998"/>
  </r>
  <r>
    <x v="5"/>
    <x v="0"/>
    <n v="3603.6"/>
    <n v="5.2824999999999998"/>
  </r>
  <r>
    <x v="5"/>
    <x v="0"/>
    <n v="1201.1999999999998"/>
    <n v="5.2824999999999998"/>
  </r>
  <r>
    <x v="5"/>
    <x v="0"/>
    <n v="2690.6880000000001"/>
    <n v="5.2824999999999998"/>
  </r>
  <r>
    <x v="5"/>
    <x v="0"/>
    <n v="912.91200000000003"/>
    <n v="5.2824999999999998"/>
  </r>
  <r>
    <x v="6"/>
    <x v="0"/>
    <n v="4804.7999999999993"/>
    <n v="5.0419999999999998"/>
  </r>
  <r>
    <x v="0"/>
    <x v="0"/>
    <n v="1800.3999999999999"/>
    <n v="5.1744000000000003"/>
  </r>
  <r>
    <x v="0"/>
    <x v="0"/>
    <n v="1800.3999999999999"/>
    <n v="5.1744000000000003"/>
  </r>
  <r>
    <x v="1"/>
    <x v="0"/>
    <n v="900.19999999999993"/>
    <n v="5.3615000000000004"/>
  </r>
  <r>
    <x v="1"/>
    <x v="0"/>
    <n v="1620.3600000000001"/>
    <n v="5.3615000000000004"/>
  </r>
  <r>
    <x v="1"/>
    <x v="0"/>
    <n v="5059.1239999999998"/>
    <n v="5.3615000000000004"/>
  </r>
  <r>
    <x v="1"/>
    <x v="0"/>
    <n v="1800.3999999999999"/>
    <n v="5.3615000000000004"/>
  </r>
  <r>
    <x v="1"/>
    <x v="0"/>
    <n v="2412.5360000000001"/>
    <n v="5.3615000000000004"/>
  </r>
  <r>
    <x v="2"/>
    <x v="0"/>
    <n v="1260.28"/>
    <n v="5.4043999999999999"/>
  </r>
  <r>
    <x v="2"/>
    <x v="0"/>
    <n v="2250.5"/>
    <n v="5.4043999999999999"/>
  </r>
  <r>
    <x v="2"/>
    <x v="0"/>
    <n v="1260.28"/>
    <n v="5.4043999999999999"/>
  </r>
  <r>
    <x v="2"/>
    <x v="0"/>
    <n v="1314.2919999999999"/>
    <n v="5.4043999999999999"/>
  </r>
  <r>
    <x v="3"/>
    <x v="0"/>
    <n v="1134.252"/>
    <n v="5.6341999999999999"/>
  </r>
  <r>
    <x v="3"/>
    <x v="0"/>
    <n v="2340.52"/>
    <n v="5.6341999999999999"/>
  </r>
  <r>
    <x v="3"/>
    <x v="0"/>
    <n v="1818.4039999999998"/>
    <n v="5.6341999999999999"/>
  </r>
  <r>
    <x v="3"/>
    <x v="0"/>
    <n v="2250.5"/>
    <n v="5.6341999999999999"/>
  </r>
  <r>
    <x v="3"/>
    <x v="0"/>
    <n v="1260.28"/>
    <n v="5.6341999999999999"/>
  </r>
  <r>
    <x v="3"/>
    <x v="0"/>
    <n v="1080.24"/>
    <n v="5.6341999999999999"/>
  </r>
  <r>
    <x v="3"/>
    <x v="0"/>
    <n v="1062.2359999999999"/>
    <n v="5.6341999999999999"/>
  </r>
  <r>
    <x v="3"/>
    <x v="0"/>
    <n v="3330.74"/>
    <n v="5.6341999999999999"/>
  </r>
  <r>
    <x v="3"/>
    <x v="0"/>
    <n v="4501"/>
    <n v="5.6341999999999999"/>
  </r>
  <r>
    <x v="3"/>
    <x v="0"/>
    <n v="1980.4399999999998"/>
    <n v="5.6341999999999999"/>
  </r>
  <r>
    <x v="3"/>
    <x v="0"/>
    <n v="2700.6"/>
    <n v="5.6341999999999999"/>
  </r>
  <r>
    <x v="3"/>
    <x v="0"/>
    <n v="918.20399999999995"/>
    <n v="5.6341999999999999"/>
  </r>
  <r>
    <x v="4"/>
    <x v="0"/>
    <n v="1170.26"/>
    <n v="5.5597000000000003"/>
  </r>
  <r>
    <x v="4"/>
    <x v="0"/>
    <n v="1080.24"/>
    <n v="5.5597000000000003"/>
  </r>
  <r>
    <x v="4"/>
    <x v="0"/>
    <n v="1296.2879999999998"/>
    <n v="5.5597000000000003"/>
  </r>
  <r>
    <x v="5"/>
    <x v="0"/>
    <n v="6301.4"/>
    <n v="5.2824999999999998"/>
  </r>
  <r>
    <x v="5"/>
    <x v="0"/>
    <n v="1800.3999999999999"/>
    <n v="5.2824999999999998"/>
  </r>
  <r>
    <x v="0"/>
    <x v="0"/>
    <n v="309.12"/>
    <n v="5.1744000000000003"/>
  </r>
  <r>
    <x v="1"/>
    <x v="0"/>
    <n v="349.44"/>
    <n v="5.3615000000000004"/>
  </r>
  <r>
    <x v="1"/>
    <x v="0"/>
    <n v="672"/>
    <n v="5.3615000000000004"/>
  </r>
  <r>
    <x v="1"/>
    <x v="0"/>
    <n v="215.04"/>
    <n v="5.3615000000000004"/>
  </r>
  <r>
    <x v="1"/>
    <x v="0"/>
    <n v="336"/>
    <n v="5.3615000000000004"/>
  </r>
  <r>
    <x v="1"/>
    <x v="0"/>
    <n v="645.12"/>
    <n v="5.3615000000000004"/>
  </r>
  <r>
    <x v="1"/>
    <x v="0"/>
    <n v="403.2"/>
    <n v="5.3615000000000004"/>
  </r>
  <r>
    <x v="2"/>
    <x v="0"/>
    <n v="241.92"/>
    <n v="5.4043999999999999"/>
  </r>
  <r>
    <x v="3"/>
    <x v="0"/>
    <n v="309.12"/>
    <n v="5.6341999999999999"/>
  </r>
  <r>
    <x v="3"/>
    <x v="0"/>
    <n v="336"/>
    <n v="5.6341999999999999"/>
  </r>
  <r>
    <x v="3"/>
    <x v="0"/>
    <n v="241.92"/>
    <n v="5.6341999999999999"/>
  </r>
  <r>
    <x v="3"/>
    <x v="0"/>
    <n v="241.92"/>
    <n v="5.6341999999999999"/>
  </r>
  <r>
    <x v="4"/>
    <x v="0"/>
    <n v="336"/>
    <n v="5.5597000000000003"/>
  </r>
  <r>
    <x v="5"/>
    <x v="0"/>
    <n v="268.79999999999995"/>
    <n v="5.2824999999999998"/>
  </r>
  <r>
    <x v="5"/>
    <x v="0"/>
    <n v="403.2"/>
    <n v="5.2824999999999998"/>
  </r>
  <r>
    <x v="5"/>
    <x v="0"/>
    <n v="268.79999999999995"/>
    <n v="5.2824999999999998"/>
  </r>
  <r>
    <x v="6"/>
    <x v="0"/>
    <n v="268.79999999999995"/>
    <n v="5.0419999999999998"/>
  </r>
  <r>
    <x v="1"/>
    <x v="0"/>
    <n v="136.91999999999999"/>
    <n v="5.3615000000000004"/>
  </r>
  <r>
    <x v="1"/>
    <x v="0"/>
    <n v="136.91999999999999"/>
    <n v="5.3615000000000004"/>
  </r>
  <r>
    <x v="2"/>
    <x v="0"/>
    <n v="136.91999999999999"/>
    <n v="5.4043999999999999"/>
  </r>
  <r>
    <x v="2"/>
    <x v="0"/>
    <n v="27.383999999999997"/>
    <n v="5.4043999999999999"/>
  </r>
  <r>
    <x v="3"/>
    <x v="0"/>
    <n v="136.91999999999999"/>
    <n v="5.6341999999999999"/>
  </r>
  <r>
    <x v="3"/>
    <x v="0"/>
    <n v="136.91999999999999"/>
    <n v="5.6341999999999999"/>
  </r>
  <r>
    <x v="3"/>
    <x v="0"/>
    <n v="273.83999999999997"/>
    <n v="5.6341999999999999"/>
  </r>
  <r>
    <x v="4"/>
    <x v="0"/>
    <n v="273.83999999999997"/>
    <n v="5.5597000000000003"/>
  </r>
  <r>
    <x v="5"/>
    <x v="0"/>
    <n v="136.91999999999999"/>
    <n v="5.2824999999999998"/>
  </r>
  <r>
    <x v="6"/>
    <x v="0"/>
    <n v="273.83999999999997"/>
    <n v="5.0419999999999998"/>
  </r>
  <r>
    <x v="6"/>
    <x v="0"/>
    <n v="273.83999999999997"/>
    <n v="5.0419999999999998"/>
  </r>
  <r>
    <x v="0"/>
    <x v="0"/>
    <n v="1142.876"/>
    <n v="5.1744000000000003"/>
  </r>
  <r>
    <x v="0"/>
    <x v="0"/>
    <n v="1306.144"/>
    <n v="5.1744000000000003"/>
  </r>
  <r>
    <x v="1"/>
    <x v="0"/>
    <n v="1306.144"/>
    <n v="5.3615000000000004"/>
  </r>
  <r>
    <x v="2"/>
    <x v="0"/>
    <n v="1142.876"/>
    <n v="5.4043999999999999"/>
  </r>
  <r>
    <x v="2"/>
    <x v="0"/>
    <n v="979.60799999999995"/>
    <n v="5.4043999999999999"/>
  </r>
  <r>
    <x v="2"/>
    <x v="0"/>
    <n v="979.60799999999995"/>
    <n v="5.4043999999999999"/>
  </r>
  <r>
    <x v="3"/>
    <x v="0"/>
    <n v="979.60799999999995"/>
    <n v="5.6341999999999999"/>
  </r>
  <r>
    <x v="3"/>
    <x v="0"/>
    <n v="1142.876"/>
    <n v="5.6341999999999999"/>
  </r>
  <r>
    <x v="3"/>
    <x v="0"/>
    <n v="979.60799999999995"/>
    <n v="5.6341999999999999"/>
  </r>
  <r>
    <x v="4"/>
    <x v="0"/>
    <n v="979.60799999999995"/>
    <n v="5.5597000000000003"/>
  </r>
  <r>
    <x v="5"/>
    <x v="0"/>
    <n v="979.60799999999995"/>
    <n v="5.2824999999999998"/>
  </r>
  <r>
    <x v="5"/>
    <x v="0"/>
    <n v="979.60799999999995"/>
    <n v="5.2824999999999998"/>
  </r>
  <r>
    <x v="6"/>
    <x v="0"/>
    <n v="1142.876"/>
    <n v="5.0419999999999998"/>
  </r>
  <r>
    <x v="6"/>
    <x v="0"/>
    <n v="1142.876"/>
    <n v="5.0419999999999998"/>
  </r>
  <r>
    <x v="0"/>
    <x v="0"/>
    <n v="3978.7999999999997"/>
    <n v="5.1744000000000003"/>
  </r>
  <r>
    <x v="1"/>
    <x v="0"/>
    <n v="2148.5520000000001"/>
    <n v="5.3615000000000004"/>
  </r>
  <r>
    <x v="1"/>
    <x v="0"/>
    <n v="1750.672"/>
    <n v="5.3615000000000004"/>
  </r>
  <r>
    <x v="1"/>
    <x v="0"/>
    <n v="2387.2799999999997"/>
    <n v="5.3615000000000004"/>
  </r>
  <r>
    <x v="1"/>
    <x v="0"/>
    <n v="2785.16"/>
    <n v="5.3615000000000004"/>
  </r>
  <r>
    <x v="1"/>
    <x v="0"/>
    <n v="4854.1359999999995"/>
    <n v="5.3615000000000004"/>
  </r>
  <r>
    <x v="2"/>
    <x v="0"/>
    <n v="1830.2479999999998"/>
    <n v="5.4043999999999999"/>
  </r>
  <r>
    <x v="2"/>
    <x v="0"/>
    <n v="1750.672"/>
    <n v="5.4043999999999999"/>
  </r>
  <r>
    <x v="2"/>
    <x v="0"/>
    <n v="7957.5999999999995"/>
    <n v="5.4043999999999999"/>
  </r>
  <r>
    <x v="2"/>
    <x v="0"/>
    <n v="1830.2479999999998"/>
    <n v="5.4043999999999999"/>
  </r>
  <r>
    <x v="3"/>
    <x v="0"/>
    <n v="1671.096"/>
    <n v="5.6341999999999999"/>
  </r>
  <r>
    <x v="3"/>
    <x v="0"/>
    <n v="1830.2479999999998"/>
    <n v="5.6341999999999999"/>
  </r>
  <r>
    <x v="3"/>
    <x v="0"/>
    <n v="1671.096"/>
    <n v="5.6341999999999999"/>
  </r>
  <r>
    <x v="3"/>
    <x v="0"/>
    <n v="1989.3999999999999"/>
    <n v="5.6341999999999999"/>
  </r>
  <r>
    <x v="3"/>
    <x v="0"/>
    <n v="2546.4319999999998"/>
    <n v="5.6341999999999999"/>
  </r>
  <r>
    <x v="3"/>
    <x v="0"/>
    <n v="1989.3999999999999"/>
    <n v="5.6341999999999999"/>
  </r>
  <r>
    <x v="3"/>
    <x v="0"/>
    <n v="1671.096"/>
    <n v="5.6341999999999999"/>
  </r>
  <r>
    <x v="3"/>
    <x v="0"/>
    <n v="1909.8240000000001"/>
    <n v="5.6341999999999999"/>
  </r>
  <r>
    <x v="4"/>
    <x v="0"/>
    <n v="2148.5520000000001"/>
    <n v="5.5597000000000003"/>
  </r>
  <r>
    <x v="4"/>
    <x v="0"/>
    <n v="1989.3999999999999"/>
    <n v="5.5597000000000003"/>
  </r>
  <r>
    <x v="4"/>
    <x v="0"/>
    <n v="3978.7999999999997"/>
    <n v="5.5597000000000003"/>
  </r>
  <r>
    <x v="4"/>
    <x v="0"/>
    <n v="2228.1279999999997"/>
    <n v="5.5597000000000003"/>
  </r>
  <r>
    <x v="4"/>
    <x v="0"/>
    <n v="2387.2799999999997"/>
    <n v="5.5597000000000003"/>
  </r>
  <r>
    <x v="5"/>
    <x v="0"/>
    <n v="7957.5999999999995"/>
    <n v="5.2824999999999998"/>
  </r>
  <r>
    <x v="5"/>
    <x v="0"/>
    <n v="3978.7999999999997"/>
    <n v="5.2824999999999998"/>
  </r>
  <r>
    <x v="5"/>
    <x v="0"/>
    <n v="3978.7999999999997"/>
    <n v="5.2824999999999998"/>
  </r>
  <r>
    <x v="6"/>
    <x v="0"/>
    <n v="3978.7999999999997"/>
    <n v="5.0419999999999998"/>
  </r>
  <r>
    <x v="6"/>
    <x v="0"/>
    <n v="3978.7999999999997"/>
    <n v="5.0419999999999998"/>
  </r>
  <r>
    <x v="6"/>
    <x v="0"/>
    <n v="3978.7999999999997"/>
    <n v="5.0419999999999998"/>
  </r>
  <r>
    <x v="6"/>
    <x v="0"/>
    <n v="3978.7999999999997"/>
    <n v="5.0419999999999998"/>
  </r>
  <r>
    <x v="0"/>
    <x v="0"/>
    <n v="7145.5999999999995"/>
    <n v="5.1744000000000003"/>
  </r>
  <r>
    <x v="0"/>
    <x v="0"/>
    <n v="14291.199999999999"/>
    <n v="5.1744000000000003"/>
  </r>
  <r>
    <x v="0"/>
    <x v="0"/>
    <n v="14291.199999999999"/>
    <n v="5.1744000000000003"/>
  </r>
  <r>
    <x v="1"/>
    <x v="0"/>
    <n v="10718.4"/>
    <n v="5.3615000000000004"/>
  </r>
  <r>
    <x v="1"/>
    <x v="0"/>
    <n v="7145.5999999999995"/>
    <n v="5.3615000000000004"/>
  </r>
  <r>
    <x v="1"/>
    <x v="0"/>
    <n v="14291.199999999999"/>
    <n v="5.3615000000000004"/>
  </r>
  <r>
    <x v="1"/>
    <x v="0"/>
    <n v="7145.5999999999995"/>
    <n v="5.3615000000000004"/>
  </r>
  <r>
    <x v="1"/>
    <x v="0"/>
    <n v="17864"/>
    <n v="5.3615000000000004"/>
  </r>
  <r>
    <x v="2"/>
    <x v="0"/>
    <n v="10718.4"/>
    <n v="5.4043999999999999"/>
  </r>
  <r>
    <x v="2"/>
    <x v="0"/>
    <n v="7145.5999999999995"/>
    <n v="5.4043999999999999"/>
  </r>
  <r>
    <x v="3"/>
    <x v="0"/>
    <n v="7145.5999999999995"/>
    <n v="5.6341999999999999"/>
  </r>
  <r>
    <x v="3"/>
    <x v="0"/>
    <n v="7145.5999999999995"/>
    <n v="5.6341999999999999"/>
  </r>
  <r>
    <x v="3"/>
    <x v="0"/>
    <n v="7145.5999999999995"/>
    <n v="5.6341999999999999"/>
  </r>
  <r>
    <x v="3"/>
    <x v="0"/>
    <n v="10718.4"/>
    <n v="5.6341999999999999"/>
  </r>
  <r>
    <x v="3"/>
    <x v="0"/>
    <n v="14291.199999999999"/>
    <n v="5.6341999999999999"/>
  </r>
  <r>
    <x v="3"/>
    <x v="0"/>
    <n v="7145.5999999999995"/>
    <n v="5.6341999999999999"/>
  </r>
  <r>
    <x v="3"/>
    <x v="0"/>
    <n v="7145.5999999999995"/>
    <n v="5.6341999999999999"/>
  </r>
  <r>
    <x v="4"/>
    <x v="0"/>
    <n v="7145.5999999999995"/>
    <n v="5.5597000000000003"/>
  </r>
  <r>
    <x v="4"/>
    <x v="0"/>
    <n v="7145.5999999999995"/>
    <n v="5.5597000000000003"/>
  </r>
  <r>
    <x v="5"/>
    <x v="0"/>
    <n v="7145.5999999999995"/>
    <n v="5.2824999999999998"/>
  </r>
  <r>
    <x v="5"/>
    <x v="0"/>
    <n v="7145.5999999999995"/>
    <n v="5.2824999999999998"/>
  </r>
  <r>
    <x v="5"/>
    <x v="0"/>
    <n v="7145.5999999999995"/>
    <n v="5.2824999999999998"/>
  </r>
  <r>
    <x v="0"/>
    <x v="0"/>
    <n v="680.4"/>
    <n v="5.1744000000000003"/>
  </r>
  <r>
    <x v="0"/>
    <x v="0"/>
    <n v="680.4"/>
    <n v="5.1744000000000003"/>
  </r>
  <r>
    <x v="0"/>
    <x v="0"/>
    <n v="680.4"/>
    <n v="5.1744000000000003"/>
  </r>
  <r>
    <x v="1"/>
    <x v="0"/>
    <n v="680.4"/>
    <n v="5.3615000000000004"/>
  </r>
  <r>
    <x v="1"/>
    <x v="0"/>
    <n v="680.4"/>
    <n v="5.3615000000000004"/>
  </r>
  <r>
    <x v="1"/>
    <x v="0"/>
    <n v="680.4"/>
    <n v="5.3615000000000004"/>
  </r>
  <r>
    <x v="1"/>
    <x v="0"/>
    <n v="680.4"/>
    <n v="5.3615000000000004"/>
  </r>
  <r>
    <x v="1"/>
    <x v="0"/>
    <n v="2041.1999999999998"/>
    <n v="5.3615000000000004"/>
  </r>
  <r>
    <x v="1"/>
    <x v="0"/>
    <n v="680.4"/>
    <n v="5.3615000000000004"/>
  </r>
  <r>
    <x v="1"/>
    <x v="0"/>
    <n v="680.4"/>
    <n v="5.3615000000000004"/>
  </r>
  <r>
    <x v="2"/>
    <x v="0"/>
    <n v="680.4"/>
    <n v="5.4043999999999999"/>
  </r>
  <r>
    <x v="3"/>
    <x v="0"/>
    <n v="680.4"/>
    <n v="5.6341999999999999"/>
  </r>
  <r>
    <x v="3"/>
    <x v="0"/>
    <n v="680.4"/>
    <n v="5.6341999999999999"/>
  </r>
  <r>
    <x v="3"/>
    <x v="0"/>
    <n v="680.4"/>
    <n v="5.6341999999999999"/>
  </r>
  <r>
    <x v="3"/>
    <x v="0"/>
    <n v="680.4"/>
    <n v="5.6341999999999999"/>
  </r>
  <r>
    <x v="3"/>
    <x v="0"/>
    <n v="680.4"/>
    <n v="5.6341999999999999"/>
  </r>
  <r>
    <x v="3"/>
    <x v="0"/>
    <n v="2041.1999999999998"/>
    <n v="5.6341999999999999"/>
  </r>
  <r>
    <x v="3"/>
    <x v="0"/>
    <n v="680.4"/>
    <n v="5.6341999999999999"/>
  </r>
  <r>
    <x v="3"/>
    <x v="0"/>
    <n v="680.4"/>
    <n v="5.6341999999999999"/>
  </r>
  <r>
    <x v="3"/>
    <x v="0"/>
    <n v="680.4"/>
    <n v="5.6341999999999999"/>
  </r>
  <r>
    <x v="4"/>
    <x v="0"/>
    <n v="680.4"/>
    <n v="5.5597000000000003"/>
  </r>
  <r>
    <x v="4"/>
    <x v="0"/>
    <n v="680.4"/>
    <n v="5.5597000000000003"/>
  </r>
  <r>
    <x v="4"/>
    <x v="0"/>
    <n v="680.4"/>
    <n v="5.5597000000000003"/>
  </r>
  <r>
    <x v="4"/>
    <x v="0"/>
    <n v="680.4"/>
    <n v="5.5597000000000003"/>
  </r>
  <r>
    <x v="5"/>
    <x v="0"/>
    <n v="680.4"/>
    <n v="5.2824999999999998"/>
  </r>
  <r>
    <x v="5"/>
    <x v="0"/>
    <n v="680.4"/>
    <n v="5.2824999999999998"/>
  </r>
  <r>
    <x v="5"/>
    <x v="0"/>
    <n v="680.4"/>
    <n v="5.2824999999999998"/>
  </r>
  <r>
    <x v="6"/>
    <x v="0"/>
    <n v="680.4"/>
    <n v="5.0419999999999998"/>
  </r>
  <r>
    <x v="6"/>
    <x v="0"/>
    <n v="680.4"/>
    <n v="5.0419999999999998"/>
  </r>
  <r>
    <x v="6"/>
    <x v="0"/>
    <n v="680.4"/>
    <n v="5.0419999999999998"/>
  </r>
  <r>
    <x v="6"/>
    <x v="0"/>
    <n v="680.4"/>
    <n v="5.0419999999999998"/>
  </r>
  <r>
    <x v="6"/>
    <x v="0"/>
    <n v="680.4"/>
    <n v="5.0419999999999998"/>
  </r>
  <r>
    <x v="0"/>
    <x v="0"/>
    <n v="1794.5759999999998"/>
    <n v="5.1744000000000003"/>
  </r>
  <r>
    <x v="1"/>
    <x v="0"/>
    <n v="3589.1519999999996"/>
    <n v="5.3615000000000004"/>
  </r>
  <r>
    <x v="3"/>
    <x v="0"/>
    <n v="2691.864"/>
    <n v="5.6341999999999999"/>
  </r>
  <r>
    <x v="5"/>
    <x v="0"/>
    <n v="2691.864"/>
    <n v="5.2824999999999998"/>
  </r>
  <r>
    <x v="5"/>
    <x v="0"/>
    <n v="1794.5759999999998"/>
    <n v="5.2824999999999998"/>
  </r>
  <r>
    <x v="3"/>
    <x v="0"/>
    <n v="1568"/>
    <n v="5.6341999999999999"/>
  </r>
  <r>
    <x v="3"/>
    <x v="0"/>
    <n v="1568"/>
    <n v="5.6341999999999999"/>
  </r>
  <r>
    <x v="4"/>
    <x v="0"/>
    <n v="3136"/>
    <n v="5.5597000000000003"/>
  </r>
  <r>
    <x v="6"/>
    <x v="0"/>
    <n v="1568"/>
    <n v="5.0419999999999998"/>
  </r>
  <r>
    <x v="0"/>
    <x v="0"/>
    <n v="482.99999999999994"/>
    <n v="5.1744000000000003"/>
  </r>
  <r>
    <x v="1"/>
    <x v="0"/>
    <n v="714.84"/>
    <n v="5.3615000000000004"/>
  </r>
  <r>
    <x v="1"/>
    <x v="0"/>
    <n v="579.59999999999991"/>
    <n v="5.3615000000000004"/>
  </r>
  <r>
    <x v="1"/>
    <x v="0"/>
    <n v="482.99999999999994"/>
    <n v="5.3615000000000004"/>
  </r>
  <r>
    <x v="1"/>
    <x v="0"/>
    <n v="888.71999999999991"/>
    <n v="5.3615000000000004"/>
  </r>
  <r>
    <x v="2"/>
    <x v="0"/>
    <n v="386.4"/>
    <n v="5.4043999999999999"/>
  </r>
  <r>
    <x v="2"/>
    <x v="0"/>
    <n v="347.76"/>
    <n v="5.4043999999999999"/>
  </r>
  <r>
    <x v="3"/>
    <x v="0"/>
    <n v="425.04"/>
    <n v="5.6341999999999999"/>
  </r>
  <r>
    <x v="3"/>
    <x v="0"/>
    <n v="347.76"/>
    <n v="5.6341999999999999"/>
  </r>
  <r>
    <x v="4"/>
    <x v="0"/>
    <n v="386.4"/>
    <n v="5.5597000000000003"/>
  </r>
  <r>
    <x v="4"/>
    <x v="0"/>
    <n v="386.4"/>
    <n v="5.5597000000000003"/>
  </r>
  <r>
    <x v="4"/>
    <x v="0"/>
    <n v="347.76"/>
    <n v="5.5597000000000003"/>
  </r>
  <r>
    <x v="5"/>
    <x v="0"/>
    <n v="386.4"/>
    <n v="5.2824999999999998"/>
  </r>
  <r>
    <x v="6"/>
    <x v="0"/>
    <n v="482.99999999999994"/>
    <n v="5.0419999999999998"/>
  </r>
  <r>
    <x v="0"/>
    <x v="0"/>
    <n v="1003.6039999999999"/>
    <n v="5.1744000000000003"/>
  </r>
  <r>
    <x v="1"/>
    <x v="0"/>
    <n v="2007.2079999999999"/>
    <n v="5.3615000000000004"/>
  </r>
  <r>
    <x v="2"/>
    <x v="0"/>
    <n v="1003.6039999999999"/>
    <n v="5.4043999999999999"/>
  </r>
  <r>
    <x v="3"/>
    <x v="0"/>
    <n v="1003.6039999999999"/>
    <n v="5.6341999999999999"/>
  </r>
  <r>
    <x v="3"/>
    <x v="0"/>
    <n v="1003.6039999999999"/>
    <n v="5.6341999999999999"/>
  </r>
  <r>
    <x v="4"/>
    <x v="0"/>
    <n v="1003.6039999999999"/>
    <n v="5.5597000000000003"/>
  </r>
  <r>
    <x v="4"/>
    <x v="0"/>
    <n v="1003.6039999999999"/>
    <n v="5.5597000000000003"/>
  </r>
  <r>
    <x v="4"/>
    <x v="0"/>
    <n v="1003.6039999999999"/>
    <n v="5.5597000000000003"/>
  </r>
  <r>
    <x v="5"/>
    <x v="0"/>
    <n v="1003.6039999999999"/>
    <n v="5.2824999999999998"/>
  </r>
  <r>
    <x v="5"/>
    <x v="0"/>
    <n v="2007.2079999999999"/>
    <n v="5.2824999999999998"/>
  </r>
  <r>
    <x v="6"/>
    <x v="0"/>
    <n v="1003.6039999999999"/>
    <n v="5.0419999999999998"/>
  </r>
  <r>
    <x v="2"/>
    <x v="0"/>
    <n v="1478.3999999999999"/>
    <n v="5.4043999999999999"/>
  </r>
  <r>
    <x v="5"/>
    <x v="0"/>
    <n v="1478.3999999999999"/>
    <n v="5.2824999999999998"/>
  </r>
  <r>
    <x v="0"/>
    <x v="0"/>
    <n v="2095.2959999999998"/>
    <n v="5.1744000000000003"/>
  </r>
  <r>
    <x v="0"/>
    <x v="0"/>
    <n v="1920.6879999999999"/>
    <n v="5.1744000000000003"/>
  </r>
  <r>
    <x v="0"/>
    <x v="0"/>
    <n v="3142.944"/>
    <n v="5.1744000000000003"/>
  </r>
  <r>
    <x v="0"/>
    <x v="0"/>
    <n v="1746.08"/>
    <n v="5.1744000000000003"/>
  </r>
  <r>
    <x v="1"/>
    <x v="0"/>
    <n v="174.60799999999998"/>
    <n v="5.3615000000000004"/>
  </r>
  <r>
    <x v="1"/>
    <x v="0"/>
    <n v="523.82399999999996"/>
    <n v="5.3615000000000004"/>
  </r>
  <r>
    <x v="1"/>
    <x v="0"/>
    <n v="349.21599999999995"/>
    <n v="5.3615000000000004"/>
  </r>
  <r>
    <x v="1"/>
    <x v="0"/>
    <n v="873.04"/>
    <n v="5.3615000000000004"/>
  </r>
  <r>
    <x v="1"/>
    <x v="0"/>
    <n v="523.82399999999996"/>
    <n v="5.3615000000000004"/>
  </r>
  <r>
    <x v="1"/>
    <x v="0"/>
    <n v="349.21599999999995"/>
    <n v="5.3615000000000004"/>
  </r>
  <r>
    <x v="1"/>
    <x v="0"/>
    <n v="349.21599999999995"/>
    <n v="5.3615000000000004"/>
  </r>
  <r>
    <x v="2"/>
    <x v="0"/>
    <n v="349.21599999999995"/>
    <n v="5.4043999999999999"/>
  </r>
  <r>
    <x v="2"/>
    <x v="0"/>
    <n v="698.4319999999999"/>
    <n v="5.4043999999999999"/>
  </r>
  <r>
    <x v="2"/>
    <x v="0"/>
    <n v="349.21599999999995"/>
    <n v="5.4043999999999999"/>
  </r>
  <r>
    <x v="2"/>
    <x v="0"/>
    <n v="873.04"/>
    <n v="5.4043999999999999"/>
  </r>
  <r>
    <x v="3"/>
    <x v="0"/>
    <n v="2269.9039999999995"/>
    <n v="5.6341999999999999"/>
  </r>
  <r>
    <x v="3"/>
    <x v="0"/>
    <n v="174.60799999999998"/>
    <n v="5.6341999999999999"/>
  </r>
  <r>
    <x v="3"/>
    <x v="0"/>
    <n v="174.60799999999998"/>
    <n v="5.6341999999999999"/>
  </r>
  <r>
    <x v="3"/>
    <x v="0"/>
    <n v="873.04"/>
    <n v="5.6341999999999999"/>
  </r>
  <r>
    <x v="3"/>
    <x v="0"/>
    <n v="174.60799999999998"/>
    <n v="5.6341999999999999"/>
  </r>
  <r>
    <x v="3"/>
    <x v="0"/>
    <n v="174.60799999999998"/>
    <n v="5.6341999999999999"/>
  </r>
  <r>
    <x v="3"/>
    <x v="0"/>
    <n v="873.04"/>
    <n v="5.6341999999999999"/>
  </r>
  <r>
    <x v="3"/>
    <x v="0"/>
    <n v="349.21599999999995"/>
    <n v="5.6341999999999999"/>
  </r>
  <r>
    <x v="3"/>
    <x v="0"/>
    <n v="349.21599999999995"/>
    <n v="5.6341999999999999"/>
  </r>
  <r>
    <x v="3"/>
    <x v="0"/>
    <n v="349.21599999999995"/>
    <n v="5.6341999999999999"/>
  </r>
  <r>
    <x v="3"/>
    <x v="0"/>
    <n v="174.60799999999998"/>
    <n v="5.6341999999999999"/>
  </r>
  <r>
    <x v="4"/>
    <x v="0"/>
    <n v="349.21599999999995"/>
    <n v="5.5597000000000003"/>
  </r>
  <r>
    <x v="4"/>
    <x v="0"/>
    <n v="174.60799999999998"/>
    <n v="5.5597000000000003"/>
  </r>
  <r>
    <x v="4"/>
    <x v="0"/>
    <n v="698.4319999999999"/>
    <n v="5.5597000000000003"/>
  </r>
  <r>
    <x v="5"/>
    <x v="0"/>
    <n v="873.04"/>
    <n v="5.2824999999999998"/>
  </r>
  <r>
    <x v="5"/>
    <x v="0"/>
    <n v="2619.12"/>
    <n v="5.2824999999999998"/>
  </r>
  <r>
    <x v="5"/>
    <x v="0"/>
    <n v="523.82399999999996"/>
    <n v="5.2824999999999998"/>
  </r>
  <r>
    <x v="5"/>
    <x v="0"/>
    <n v="3492.16"/>
    <n v="5.2824999999999998"/>
  </r>
  <r>
    <x v="5"/>
    <x v="0"/>
    <n v="1920.6879999999999"/>
    <n v="5.2824999999999998"/>
  </r>
  <r>
    <x v="5"/>
    <x v="0"/>
    <n v="1396.8639999999998"/>
    <n v="5.2824999999999998"/>
  </r>
  <r>
    <x v="5"/>
    <x v="0"/>
    <n v="174.60799999999998"/>
    <n v="5.2824999999999998"/>
  </r>
  <r>
    <x v="6"/>
    <x v="0"/>
    <n v="1746.08"/>
    <n v="5.0419999999999998"/>
  </r>
  <r>
    <x v="6"/>
    <x v="0"/>
    <n v="698.4319999999999"/>
    <n v="5.0419999999999998"/>
  </r>
  <r>
    <x v="6"/>
    <x v="0"/>
    <n v="2095.2959999999998"/>
    <n v="5.0419999999999998"/>
  </r>
  <r>
    <x v="6"/>
    <x v="0"/>
    <n v="174.60799999999998"/>
    <n v="5.0419999999999998"/>
  </r>
  <r>
    <x v="3"/>
    <x v="0"/>
    <n v="655.42399999999998"/>
    <n v="5.6341999999999999"/>
  </r>
  <r>
    <x v="4"/>
    <x v="0"/>
    <n v="1822.9679999999996"/>
    <n v="5.5597000000000003"/>
  </r>
  <r>
    <x v="1"/>
    <x v="0"/>
    <n v="2956.7999999999997"/>
    <n v="5.3615000000000004"/>
  </r>
  <r>
    <x v="4"/>
    <x v="0"/>
    <n v="2956.7999999999997"/>
    <n v="5.5597000000000003"/>
  </r>
  <r>
    <x v="0"/>
    <x v="0"/>
    <n v="106.176"/>
    <n v="5.1744000000000003"/>
  </r>
  <r>
    <x v="0"/>
    <x v="0"/>
    <n v="176.96"/>
    <n v="5.1744000000000003"/>
  </r>
  <r>
    <x v="0"/>
    <x v="0"/>
    <n v="141.56799999999998"/>
    <n v="5.1744000000000003"/>
  </r>
  <r>
    <x v="0"/>
    <x v="0"/>
    <n v="88.48"/>
    <n v="5.1744000000000003"/>
  </r>
  <r>
    <x v="0"/>
    <x v="0"/>
    <n v="88.48"/>
    <n v="5.1744000000000003"/>
  </r>
  <r>
    <x v="3"/>
    <x v="0"/>
    <n v="300.83199999999999"/>
    <n v="5.6341999999999999"/>
  </r>
  <r>
    <x v="4"/>
    <x v="0"/>
    <n v="70.783999999999992"/>
    <n v="5.5597000000000003"/>
  </r>
  <r>
    <x v="0"/>
    <x v="0"/>
    <n v="236.03999999999996"/>
    <n v="5.1744000000000003"/>
  </r>
  <r>
    <x v="0"/>
    <x v="0"/>
    <n v="157.35999999999999"/>
    <n v="5.1744000000000003"/>
  </r>
  <r>
    <x v="3"/>
    <x v="0"/>
    <n v="236.03999999999996"/>
    <n v="5.6341999999999999"/>
  </r>
  <r>
    <x v="0"/>
    <x v="0"/>
    <n v="396.9"/>
    <n v="5.1744000000000003"/>
  </r>
  <r>
    <x v="1"/>
    <x v="0"/>
    <n v="370.44"/>
    <n v="5.3615000000000004"/>
  </r>
  <r>
    <x v="3"/>
    <x v="0"/>
    <n v="396.9"/>
    <n v="5.6341999999999999"/>
  </r>
  <r>
    <x v="1"/>
    <x v="0"/>
    <n v="3689.0559999999996"/>
    <n v="5.3615000000000004"/>
  </r>
  <r>
    <x v="3"/>
    <x v="0"/>
    <n v="1844.5279999999998"/>
    <n v="5.6341999999999999"/>
  </r>
  <r>
    <x v="3"/>
    <x v="0"/>
    <n v="1844.5279999999998"/>
    <n v="5.6341999999999999"/>
  </r>
  <r>
    <x v="3"/>
    <x v="0"/>
    <n v="1844.5279999999998"/>
    <n v="5.6341999999999999"/>
  </r>
  <r>
    <x v="4"/>
    <x v="0"/>
    <n v="1844.5279999999998"/>
    <n v="5.5597000000000003"/>
  </r>
  <r>
    <x v="5"/>
    <x v="0"/>
    <n v="1844.5279999999998"/>
    <n v="5.2824999999999998"/>
  </r>
  <r>
    <x v="5"/>
    <x v="0"/>
    <n v="1844.5279999999998"/>
    <n v="5.2824999999999998"/>
  </r>
  <r>
    <x v="6"/>
    <x v="0"/>
    <n v="1844.5279999999998"/>
    <n v="5.0419999999999998"/>
  </r>
  <r>
    <x v="0"/>
    <x v="0"/>
    <n v="354.9"/>
    <n v="5.1744000000000003"/>
  </r>
  <r>
    <x v="0"/>
    <x v="0"/>
    <n v="260.26"/>
    <n v="5.1744000000000003"/>
  </r>
  <r>
    <x v="4"/>
    <x v="0"/>
    <n v="449.54"/>
    <n v="5.5597000000000003"/>
  </r>
  <r>
    <x v="4"/>
    <x v="0"/>
    <n v="212.93999999999997"/>
    <n v="5.5597000000000003"/>
  </r>
  <r>
    <x v="5"/>
    <x v="0"/>
    <n v="236.6"/>
    <n v="5.2824999999999998"/>
  </r>
  <r>
    <x v="5"/>
    <x v="0"/>
    <n v="165.61999999999998"/>
    <n v="5.2824999999999998"/>
  </r>
  <r>
    <x v="0"/>
    <x v="0"/>
    <n v="255.77999999999997"/>
    <n v="5.1744000000000003"/>
  </r>
  <r>
    <x v="0"/>
    <x v="0"/>
    <n v="341.03999999999996"/>
    <n v="5.1744000000000003"/>
  </r>
  <r>
    <x v="1"/>
    <x v="0"/>
    <n v="341.03999999999996"/>
    <n v="5.3615000000000004"/>
  </r>
  <r>
    <x v="2"/>
    <x v="0"/>
    <n v="221.67599999999999"/>
    <n v="5.4043999999999999"/>
  </r>
  <r>
    <x v="2"/>
    <x v="0"/>
    <n v="426.29999999999995"/>
    <n v="5.4043999999999999"/>
  </r>
  <r>
    <x v="3"/>
    <x v="0"/>
    <n v="341.03999999999996"/>
    <n v="5.6341999999999999"/>
  </r>
  <r>
    <x v="3"/>
    <x v="0"/>
    <n v="306.93599999999998"/>
    <n v="5.6341999999999999"/>
  </r>
  <r>
    <x v="3"/>
    <x v="0"/>
    <n v="255.77999999999997"/>
    <n v="5.6341999999999999"/>
  </r>
  <r>
    <x v="3"/>
    <x v="0"/>
    <n v="511.55999999999995"/>
    <n v="5.6341999999999999"/>
  </r>
  <r>
    <x v="4"/>
    <x v="0"/>
    <n v="221.67599999999999"/>
    <n v="5.5597000000000003"/>
  </r>
  <r>
    <x v="4"/>
    <x v="0"/>
    <n v="255.77999999999997"/>
    <n v="5.5597000000000003"/>
  </r>
  <r>
    <x v="5"/>
    <x v="0"/>
    <n v="596.81999999999994"/>
    <n v="5.2824999999999998"/>
  </r>
  <r>
    <x v="1"/>
    <x v="0"/>
    <n v="442.17599999999993"/>
    <n v="5.3615000000000004"/>
  </r>
  <r>
    <x v="5"/>
    <x v="0"/>
    <n v="442.17599999999993"/>
    <n v="5.2824999999999998"/>
  </r>
  <r>
    <x v="6"/>
    <x v="0"/>
    <n v="442.17599999999993"/>
    <n v="5.0419999999999998"/>
  </r>
  <r>
    <x v="1"/>
    <x v="0"/>
    <n v="424.9"/>
    <n v="5.3615000000000004"/>
  </r>
  <r>
    <x v="1"/>
    <x v="0"/>
    <n v="849.8"/>
    <n v="5.3615000000000004"/>
  </r>
  <r>
    <x v="1"/>
    <x v="0"/>
    <n v="424.9"/>
    <n v="5.3615000000000004"/>
  </r>
  <r>
    <x v="2"/>
    <x v="0"/>
    <n v="254.93999999999997"/>
    <n v="5.4043999999999999"/>
  </r>
  <r>
    <x v="2"/>
    <x v="0"/>
    <n v="305.928"/>
    <n v="5.4043999999999999"/>
  </r>
  <r>
    <x v="2"/>
    <x v="0"/>
    <n v="679.84"/>
    <n v="5.4043999999999999"/>
  </r>
  <r>
    <x v="3"/>
    <x v="0"/>
    <n v="2039.5199999999998"/>
    <n v="5.6341999999999999"/>
  </r>
  <r>
    <x v="3"/>
    <x v="0"/>
    <n v="254.93999999999997"/>
    <n v="5.6341999999999999"/>
  </r>
  <r>
    <x v="3"/>
    <x v="0"/>
    <n v="424.9"/>
    <n v="5.6341999999999999"/>
  </r>
  <r>
    <x v="3"/>
    <x v="0"/>
    <n v="1699.6"/>
    <n v="5.6341999999999999"/>
  </r>
  <r>
    <x v="3"/>
    <x v="0"/>
    <n v="594.8599999999999"/>
    <n v="5.6341999999999999"/>
  </r>
  <r>
    <x v="5"/>
    <x v="0"/>
    <n v="1019.7599999999999"/>
    <n v="5.2824999999999998"/>
  </r>
  <r>
    <x v="5"/>
    <x v="0"/>
    <n v="1801.5759999999998"/>
    <n v="5.2824999999999998"/>
  </r>
  <r>
    <x v="5"/>
    <x v="0"/>
    <n v="339.92"/>
    <n v="5.2824999999999998"/>
  </r>
  <r>
    <x v="3"/>
    <x v="0"/>
    <n v="244.02"/>
    <n v="5.6341999999999999"/>
  </r>
  <r>
    <x v="4"/>
    <x v="0"/>
    <n v="244.02"/>
    <n v="5.5597000000000003"/>
  </r>
  <r>
    <x v="5"/>
    <x v="0"/>
    <n v="406.7"/>
    <n v="5.2824999999999998"/>
  </r>
  <r>
    <x v="5"/>
    <x v="0"/>
    <n v="292.82399999999996"/>
    <n v="5.2824999999999998"/>
  </r>
  <r>
    <x v="0"/>
    <x v="0"/>
    <n v="166.04"/>
    <n v="5.1744000000000003"/>
  </r>
  <r>
    <x v="1"/>
    <x v="0"/>
    <n v="83.02"/>
    <n v="5.3615000000000004"/>
  </r>
  <r>
    <x v="1"/>
    <x v="0"/>
    <n v="166.04"/>
    <n v="5.3615000000000004"/>
  </r>
  <r>
    <x v="2"/>
    <x v="0"/>
    <n v="249.06"/>
    <n v="5.4043999999999999"/>
  </r>
  <r>
    <x v="2"/>
    <x v="0"/>
    <n v="830.19999999999993"/>
    <n v="5.4043999999999999"/>
  </r>
  <r>
    <x v="3"/>
    <x v="0"/>
    <n v="215.852"/>
    <n v="5.6341999999999999"/>
  </r>
  <r>
    <x v="3"/>
    <x v="0"/>
    <n v="498.12"/>
    <n v="5.6341999999999999"/>
  </r>
  <r>
    <x v="3"/>
    <x v="0"/>
    <n v="215.852"/>
    <n v="5.6341999999999999"/>
  </r>
  <r>
    <x v="3"/>
    <x v="0"/>
    <n v="83.02"/>
    <n v="5.6341999999999999"/>
  </r>
  <r>
    <x v="3"/>
    <x v="0"/>
    <n v="166.04"/>
    <n v="5.6341999999999999"/>
  </r>
  <r>
    <x v="3"/>
    <x v="0"/>
    <n v="415.09999999999997"/>
    <n v="5.6341999999999999"/>
  </r>
  <r>
    <x v="3"/>
    <x v="0"/>
    <n v="215.852"/>
    <n v="5.6341999999999999"/>
  </r>
  <r>
    <x v="3"/>
    <x v="0"/>
    <n v="83.02"/>
    <n v="5.6341999999999999"/>
  </r>
  <r>
    <x v="4"/>
    <x v="0"/>
    <n v="415.09999999999997"/>
    <n v="5.5597000000000003"/>
  </r>
  <r>
    <x v="5"/>
    <x v="0"/>
    <n v="215.852"/>
    <n v="5.2824999999999998"/>
  </r>
  <r>
    <x v="5"/>
    <x v="0"/>
    <n v="83.02"/>
    <n v="5.2824999999999998"/>
  </r>
  <r>
    <x v="0"/>
    <x v="0"/>
    <n v="133.28"/>
    <n v="5.1744000000000003"/>
  </r>
  <r>
    <x v="1"/>
    <x v="0"/>
    <n v="66.64"/>
    <n v="5.3615000000000004"/>
  </r>
  <r>
    <x v="1"/>
    <x v="0"/>
    <n v="66.64"/>
    <n v="5.3615000000000004"/>
  </r>
  <r>
    <x v="3"/>
    <x v="0"/>
    <n v="133.28"/>
    <n v="5.6341999999999999"/>
  </r>
  <r>
    <x v="3"/>
    <x v="0"/>
    <n v="66.64"/>
    <n v="5.6341999999999999"/>
  </r>
  <r>
    <x v="3"/>
    <x v="0"/>
    <n v="66.64"/>
    <n v="5.6341999999999999"/>
  </r>
  <r>
    <x v="4"/>
    <x v="0"/>
    <n v="66.64"/>
    <n v="5.5597000000000003"/>
  </r>
  <r>
    <x v="5"/>
    <x v="0"/>
    <n v="133.28"/>
    <n v="5.2824999999999998"/>
  </r>
  <r>
    <x v="5"/>
    <x v="0"/>
    <n v="66.64"/>
    <n v="5.2824999999999998"/>
  </r>
  <r>
    <x v="5"/>
    <x v="0"/>
    <n v="66.64"/>
    <n v="5.2824999999999998"/>
  </r>
  <r>
    <x v="6"/>
    <x v="0"/>
    <n v="66.64"/>
    <n v="5.0419999999999998"/>
  </r>
  <r>
    <x v="0"/>
    <x v="0"/>
    <n v="242.59199999999998"/>
    <n v="5.1744000000000003"/>
  </r>
  <r>
    <x v="1"/>
    <x v="0"/>
    <n v="242.59199999999998"/>
    <n v="5.3615000000000004"/>
  </r>
  <r>
    <x v="1"/>
    <x v="0"/>
    <n v="121.29599999999999"/>
    <n v="5.3615000000000004"/>
  </r>
  <r>
    <x v="2"/>
    <x v="0"/>
    <n v="242.59199999999998"/>
    <n v="5.4043999999999999"/>
  </r>
  <r>
    <x v="2"/>
    <x v="0"/>
    <n v="121.29599999999999"/>
    <n v="5.4043999999999999"/>
  </r>
  <r>
    <x v="2"/>
    <x v="0"/>
    <n v="121.29599999999999"/>
    <n v="5.4043999999999999"/>
  </r>
  <r>
    <x v="2"/>
    <x v="0"/>
    <n v="121.29599999999999"/>
    <n v="5.4043999999999999"/>
  </r>
  <r>
    <x v="2"/>
    <x v="0"/>
    <n v="363.88799999999998"/>
    <n v="5.4043999999999999"/>
  </r>
  <r>
    <x v="2"/>
    <x v="0"/>
    <n v="1940.7359999999999"/>
    <n v="5.4043999999999999"/>
  </r>
  <r>
    <x v="3"/>
    <x v="0"/>
    <n v="121.29599999999999"/>
    <n v="5.6341999999999999"/>
  </r>
  <r>
    <x v="3"/>
    <x v="0"/>
    <n v="242.59199999999998"/>
    <n v="5.6341999999999999"/>
  </r>
  <r>
    <x v="3"/>
    <x v="0"/>
    <n v="242.59199999999998"/>
    <n v="5.6341999999999999"/>
  </r>
  <r>
    <x v="3"/>
    <x v="0"/>
    <n v="363.88799999999998"/>
    <n v="5.6341999999999999"/>
  </r>
  <r>
    <x v="3"/>
    <x v="0"/>
    <n v="121.29599999999999"/>
    <n v="5.6341999999999999"/>
  </r>
  <r>
    <x v="4"/>
    <x v="0"/>
    <n v="121.29599999999999"/>
    <n v="5.5597000000000003"/>
  </r>
  <r>
    <x v="4"/>
    <x v="0"/>
    <n v="242.59199999999998"/>
    <n v="5.5597000000000003"/>
  </r>
  <r>
    <x v="4"/>
    <x v="0"/>
    <n v="242.59199999999998"/>
    <n v="5.5597000000000003"/>
  </r>
  <r>
    <x v="4"/>
    <x v="0"/>
    <n v="121.29599999999999"/>
    <n v="5.5597000000000003"/>
  </r>
  <r>
    <x v="4"/>
    <x v="0"/>
    <n v="242.59199999999998"/>
    <n v="5.5597000000000003"/>
  </r>
  <r>
    <x v="5"/>
    <x v="0"/>
    <n v="485.18399999999997"/>
    <n v="5.2824999999999998"/>
  </r>
  <r>
    <x v="5"/>
    <x v="0"/>
    <n v="242.59199999999998"/>
    <n v="5.2824999999999998"/>
  </r>
  <r>
    <x v="6"/>
    <x v="0"/>
    <n v="485.18399999999997"/>
    <n v="5.0419999999999998"/>
  </r>
  <r>
    <x v="6"/>
    <x v="0"/>
    <n v="242.59199999999998"/>
    <n v="5.0419999999999998"/>
  </r>
  <r>
    <x v="0"/>
    <x v="0"/>
    <n v="500.55599999999998"/>
    <n v="5.1744000000000003"/>
  </r>
  <r>
    <x v="2"/>
    <x v="0"/>
    <n v="667.40800000000002"/>
    <n v="5.4043999999999999"/>
  </r>
  <r>
    <x v="3"/>
    <x v="0"/>
    <n v="834.25999999999988"/>
    <n v="5.6341999999999999"/>
  </r>
  <r>
    <x v="4"/>
    <x v="0"/>
    <n v="500.55599999999998"/>
    <n v="5.5597000000000003"/>
  </r>
  <r>
    <x v="2"/>
    <x v="0"/>
    <n v="521.13599999999997"/>
    <n v="5.4043999999999999"/>
  </r>
  <r>
    <x v="2"/>
    <x v="0"/>
    <n v="144.76"/>
    <n v="5.4043999999999999"/>
  </r>
  <r>
    <x v="3"/>
    <x v="0"/>
    <n v="144.76"/>
    <n v="5.6341999999999999"/>
  </r>
  <r>
    <x v="3"/>
    <x v="0"/>
    <n v="144.76"/>
    <n v="5.6341999999999999"/>
  </r>
  <r>
    <x v="3"/>
    <x v="0"/>
    <n v="144.76"/>
    <n v="5.6341999999999999"/>
  </r>
  <r>
    <x v="4"/>
    <x v="0"/>
    <n v="115.80799999999999"/>
    <n v="5.5597000000000003"/>
  </r>
  <r>
    <x v="5"/>
    <x v="0"/>
    <n v="289.52"/>
    <n v="5.2824999999999998"/>
  </r>
  <r>
    <x v="5"/>
    <x v="0"/>
    <n v="144.76"/>
    <n v="5.2824999999999998"/>
  </r>
  <r>
    <x v="6"/>
    <x v="0"/>
    <n v="289.52"/>
    <n v="5.0419999999999998"/>
  </r>
  <r>
    <x v="3"/>
    <x v="0"/>
    <n v="2073.5679999999998"/>
    <n v="5.6341999999999999"/>
  </r>
  <r>
    <x v="5"/>
    <x v="0"/>
    <n v="2073.5679999999998"/>
    <n v="5.2824999999999998"/>
  </r>
  <r>
    <x v="5"/>
    <x v="0"/>
    <n v="2073.5679999999998"/>
    <n v="5.2824999999999998"/>
  </r>
  <r>
    <x v="1"/>
    <x v="0"/>
    <n v="1419.9639999999999"/>
    <n v="5.3615000000000004"/>
  </r>
  <r>
    <x v="6"/>
    <x v="0"/>
    <n v="1419.9639999999999"/>
    <n v="5.0419999999999998"/>
  </r>
  <r>
    <x v="2"/>
    <x v="0"/>
    <n v="20.58"/>
    <n v="5.4043999999999999"/>
  </r>
  <r>
    <x v="2"/>
    <x v="0"/>
    <n v="2469.6"/>
    <n v="5.4043999999999999"/>
  </r>
  <r>
    <x v="2"/>
    <x v="0"/>
    <n v="308.7"/>
    <n v="5.4043999999999999"/>
  </r>
  <r>
    <x v="3"/>
    <x v="0"/>
    <n v="308.7"/>
    <n v="5.6341999999999999"/>
  </r>
  <r>
    <x v="3"/>
    <x v="0"/>
    <n v="2160.8999999999996"/>
    <n v="5.6341999999999999"/>
  </r>
  <r>
    <x v="3"/>
    <x v="0"/>
    <n v="61.739999999999995"/>
    <n v="5.6341999999999999"/>
  </r>
  <r>
    <x v="3"/>
    <x v="0"/>
    <n v="308.7"/>
    <n v="5.6341999999999999"/>
  </r>
  <r>
    <x v="3"/>
    <x v="0"/>
    <n v="308.7"/>
    <n v="5.6341999999999999"/>
  </r>
  <r>
    <x v="3"/>
    <x v="0"/>
    <n v="2366.6999999999998"/>
    <n v="5.6341999999999999"/>
  </r>
  <r>
    <x v="3"/>
    <x v="0"/>
    <n v="308.7"/>
    <n v="5.6341999999999999"/>
  </r>
  <r>
    <x v="3"/>
    <x v="0"/>
    <n v="308.7"/>
    <n v="5.6341999999999999"/>
  </r>
  <r>
    <x v="3"/>
    <x v="0"/>
    <n v="411.59999999999997"/>
    <n v="5.6341999999999999"/>
  </r>
  <r>
    <x v="4"/>
    <x v="0"/>
    <n v="2058"/>
    <n v="5.5597000000000003"/>
  </r>
  <r>
    <x v="5"/>
    <x v="0"/>
    <n v="1029"/>
    <n v="5.2824999999999998"/>
  </r>
  <r>
    <x v="5"/>
    <x v="0"/>
    <n v="4116"/>
    <n v="5.2824999999999998"/>
  </r>
  <r>
    <x v="5"/>
    <x v="0"/>
    <n v="1029"/>
    <n v="5.2824999999999998"/>
  </r>
  <r>
    <x v="1"/>
    <x v="0"/>
    <n v="2024.4279999999999"/>
    <n v="5.3615000000000004"/>
  </r>
  <r>
    <x v="3"/>
    <x v="0"/>
    <n v="2024.4279999999999"/>
    <n v="5.6341999999999999"/>
  </r>
  <r>
    <x v="0"/>
    <x v="0"/>
    <n v="8175.9999999999991"/>
    <n v="5.1744000000000003"/>
  </r>
  <r>
    <x v="0"/>
    <x v="0"/>
    <n v="8175.9999999999991"/>
    <n v="5.1744000000000003"/>
  </r>
  <r>
    <x v="0"/>
    <x v="0"/>
    <n v="4087.9999999999995"/>
    <n v="5.1744000000000003"/>
  </r>
  <r>
    <x v="1"/>
    <x v="0"/>
    <n v="12264"/>
    <n v="5.3615000000000004"/>
  </r>
  <r>
    <x v="2"/>
    <x v="0"/>
    <n v="4087.9999999999995"/>
    <n v="5.4043999999999999"/>
  </r>
  <r>
    <x v="3"/>
    <x v="0"/>
    <n v="8175.9999999999991"/>
    <n v="5.6341999999999999"/>
  </r>
  <r>
    <x v="4"/>
    <x v="0"/>
    <n v="8175.9999999999991"/>
    <n v="5.5597000000000003"/>
  </r>
  <r>
    <x v="4"/>
    <x v="0"/>
    <n v="16351.999999999998"/>
    <n v="5.5597000000000003"/>
  </r>
  <r>
    <x v="5"/>
    <x v="0"/>
    <n v="8175.9999999999991"/>
    <n v="5.2824999999999998"/>
  </r>
  <r>
    <x v="5"/>
    <x v="0"/>
    <n v="16351.999999999998"/>
    <n v="5.2824999999999998"/>
  </r>
  <r>
    <x v="1"/>
    <x v="0"/>
    <n v="500.91999999999996"/>
    <n v="5.3615000000000004"/>
  </r>
  <r>
    <x v="2"/>
    <x v="0"/>
    <n v="500.91999999999996"/>
    <n v="5.4043999999999999"/>
  </r>
  <r>
    <x v="0"/>
    <x v="0"/>
    <n v="16856"/>
    <n v="5.1744000000000003"/>
  </r>
  <r>
    <x v="3"/>
    <x v="0"/>
    <n v="8428"/>
    <n v="5.6341999999999999"/>
  </r>
  <r>
    <x v="3"/>
    <x v="0"/>
    <n v="16856"/>
    <n v="5.6341999999999999"/>
  </r>
  <r>
    <x v="4"/>
    <x v="0"/>
    <n v="8428"/>
    <n v="5.5597000000000003"/>
  </r>
  <r>
    <x v="5"/>
    <x v="0"/>
    <n v="16856"/>
    <n v="5.2824999999999998"/>
  </r>
  <r>
    <x v="0"/>
    <x v="0"/>
    <n v="641.9"/>
    <n v="5.1744000000000003"/>
  </r>
  <r>
    <x v="1"/>
    <x v="0"/>
    <n v="715.25999999999988"/>
    <n v="5.3615000000000004"/>
  </r>
  <r>
    <x v="3"/>
    <x v="0"/>
    <n v="641.9"/>
    <n v="5.6341999999999999"/>
  </r>
  <r>
    <x v="4"/>
    <x v="0"/>
    <n v="733.59999999999991"/>
    <n v="5.5597000000000003"/>
  </r>
  <r>
    <x v="5"/>
    <x v="0"/>
    <n v="916.99999999999989"/>
    <n v="5.2824999999999998"/>
  </r>
  <r>
    <x v="5"/>
    <x v="0"/>
    <n v="1283.8"/>
    <n v="5.2824999999999998"/>
  </r>
  <r>
    <x v="3"/>
    <x v="0"/>
    <n v="720.91600000000005"/>
    <n v="5.6341999999999999"/>
  </r>
  <r>
    <x v="3"/>
    <x v="0"/>
    <n v="1003.6039999999999"/>
    <n v="5.6341999999999999"/>
  </r>
  <r>
    <x v="3"/>
    <x v="0"/>
    <n v="1003.6039999999999"/>
    <n v="5.6341999999999999"/>
  </r>
  <r>
    <x v="4"/>
    <x v="0"/>
    <n v="1003.6039999999999"/>
    <n v="5.5597000000000003"/>
  </r>
  <r>
    <x v="6"/>
    <x v="0"/>
    <n v="1003.6039999999999"/>
    <n v="5.0419999999999998"/>
  </r>
  <r>
    <x v="3"/>
    <x v="0"/>
    <n v="805"/>
    <n v="5.6341999999999999"/>
  </r>
  <r>
    <x v="1"/>
    <x v="0"/>
    <n v="1690.5839999999998"/>
    <n v="5.3615000000000004"/>
  </r>
  <r>
    <x v="1"/>
    <x v="0"/>
    <n v="845.29199999999992"/>
    <n v="5.3615000000000004"/>
  </r>
  <r>
    <x v="1"/>
    <x v="0"/>
    <n v="845.29199999999992"/>
    <n v="5.3615000000000004"/>
  </r>
  <r>
    <x v="0"/>
    <x v="0"/>
    <n v="486.108"/>
    <n v="5.1744000000000003"/>
  </r>
  <r>
    <x v="1"/>
    <x v="0"/>
    <n v="486.108"/>
    <n v="5.3615000000000004"/>
  </r>
  <r>
    <x v="1"/>
    <x v="0"/>
    <n v="486.108"/>
    <n v="5.3615000000000004"/>
  </r>
  <r>
    <x v="2"/>
    <x v="0"/>
    <n v="2268.5039999999999"/>
    <n v="5.4043999999999999"/>
  </r>
  <r>
    <x v="3"/>
    <x v="0"/>
    <n v="810.18000000000006"/>
    <n v="5.6341999999999999"/>
  </r>
  <r>
    <x v="3"/>
    <x v="0"/>
    <n v="648.14399999999989"/>
    <n v="5.6341999999999999"/>
  </r>
  <r>
    <x v="5"/>
    <x v="0"/>
    <n v="486.108"/>
    <n v="5.2824999999999998"/>
  </r>
  <r>
    <x v="0"/>
    <x v="0"/>
    <n v="17.948"/>
    <n v="5.1744000000000003"/>
  </r>
  <r>
    <x v="1"/>
    <x v="0"/>
    <n v="89.739999999999981"/>
    <n v="5.3615000000000004"/>
  </r>
  <r>
    <x v="2"/>
    <x v="0"/>
    <n v="17.948"/>
    <n v="5.4043999999999999"/>
  </r>
  <r>
    <x v="3"/>
    <x v="0"/>
    <n v="17.948"/>
    <n v="5.6341999999999999"/>
  </r>
  <r>
    <x v="5"/>
    <x v="0"/>
    <n v="53.844000000000001"/>
    <n v="5.2824999999999998"/>
  </r>
  <r>
    <x v="6"/>
    <x v="0"/>
    <n v="53.844000000000001"/>
    <n v="5.0419999999999998"/>
  </r>
  <r>
    <x v="4"/>
    <x v="0"/>
    <n v="1626.8"/>
    <n v="5.5597000000000003"/>
  </r>
  <r>
    <x v="0"/>
    <x v="0"/>
    <n v="134.39999999999998"/>
    <n v="5.1744000000000003"/>
  </r>
  <r>
    <x v="3"/>
    <x v="0"/>
    <n v="322.56"/>
    <n v="5.6341999999999999"/>
  </r>
  <r>
    <x v="0"/>
    <x v="0"/>
    <n v="522.70399999999995"/>
    <n v="5.1744000000000003"/>
  </r>
  <r>
    <x v="0"/>
    <x v="0"/>
    <n v="522.70399999999995"/>
    <n v="5.1744000000000003"/>
  </r>
  <r>
    <x v="0"/>
    <x v="0"/>
    <n v="1176.0839999999998"/>
    <n v="5.1744000000000003"/>
  </r>
  <r>
    <x v="0"/>
    <x v="0"/>
    <n v="1045.4079999999999"/>
    <n v="5.1744000000000003"/>
  </r>
  <r>
    <x v="1"/>
    <x v="0"/>
    <n v="1568.1119999999999"/>
    <n v="5.3615000000000004"/>
  </r>
  <r>
    <x v="1"/>
    <x v="0"/>
    <n v="914.73199999999997"/>
    <n v="5.3615000000000004"/>
  </r>
  <r>
    <x v="1"/>
    <x v="0"/>
    <n v="392.02799999999996"/>
    <n v="5.3615000000000004"/>
  </r>
  <r>
    <x v="1"/>
    <x v="0"/>
    <n v="784.05599999999993"/>
    <n v="5.3615000000000004"/>
  </r>
  <r>
    <x v="2"/>
    <x v="0"/>
    <n v="1045.4079999999999"/>
    <n v="5.4043999999999999"/>
  </r>
  <r>
    <x v="2"/>
    <x v="0"/>
    <n v="914.73199999999997"/>
    <n v="5.4043999999999999"/>
  </r>
  <r>
    <x v="3"/>
    <x v="0"/>
    <n v="522.70399999999995"/>
    <n v="5.6341999999999999"/>
  </r>
  <r>
    <x v="4"/>
    <x v="0"/>
    <n v="522.70399999999995"/>
    <n v="5.5597000000000003"/>
  </r>
  <r>
    <x v="4"/>
    <x v="0"/>
    <n v="522.70399999999995"/>
    <n v="5.5597000000000003"/>
  </r>
  <r>
    <x v="5"/>
    <x v="0"/>
    <n v="522.70399999999995"/>
    <n v="5.2824999999999998"/>
  </r>
  <r>
    <x v="5"/>
    <x v="0"/>
    <n v="653.38"/>
    <n v="5.2824999999999998"/>
  </r>
  <r>
    <x v="6"/>
    <x v="0"/>
    <n v="784.05599999999993"/>
    <n v="5.0419999999999998"/>
  </r>
  <r>
    <x v="6"/>
    <x v="0"/>
    <n v="1829.4639999999999"/>
    <n v="5.0419999999999998"/>
  </r>
  <r>
    <x v="6"/>
    <x v="0"/>
    <n v="522.70399999999995"/>
    <n v="5.0419999999999998"/>
  </r>
  <r>
    <x v="0"/>
    <x v="0"/>
    <n v="322.56"/>
    <n v="5.1744000000000003"/>
  </r>
  <r>
    <x v="6"/>
    <x v="0"/>
    <n v="164.92"/>
    <n v="5.0419999999999998"/>
  </r>
  <r>
    <x v="5"/>
    <x v="0"/>
    <n v="61.599999999999994"/>
    <n v="5.2824999999999998"/>
  </r>
  <r>
    <x v="6"/>
    <x v="0"/>
    <n v="61.599999999999994"/>
    <n v="5.0419999999999998"/>
  </r>
  <r>
    <x v="0"/>
    <x v="0"/>
    <n v="2511.88"/>
    <n v="5.1744000000000003"/>
  </r>
  <r>
    <x v="0"/>
    <x v="0"/>
    <n v="5023.76"/>
    <n v="5.1744000000000003"/>
  </r>
  <r>
    <x v="0"/>
    <x v="0"/>
    <n v="5023.76"/>
    <n v="5.1744000000000003"/>
  </r>
  <r>
    <x v="0"/>
    <x v="0"/>
    <n v="7535.64"/>
    <n v="5.1744000000000003"/>
  </r>
  <r>
    <x v="0"/>
    <x v="0"/>
    <n v="5166.4480000000003"/>
    <n v="5.1744000000000003"/>
  </r>
  <r>
    <x v="0"/>
    <x v="0"/>
    <n v="7749.6719999999987"/>
    <n v="5.1744000000000003"/>
  </r>
  <r>
    <x v="0"/>
    <x v="0"/>
    <n v="2583.2240000000002"/>
    <n v="5.1744000000000003"/>
  </r>
  <r>
    <x v="0"/>
    <x v="0"/>
    <n v="5166.4480000000003"/>
    <n v="5.1744000000000003"/>
  </r>
  <r>
    <x v="0"/>
    <x v="0"/>
    <n v="275.18399999999997"/>
    <n v="5.1744000000000003"/>
  </r>
  <r>
    <x v="0"/>
    <x v="0"/>
    <n v="481.572"/>
    <n v="5.1744000000000003"/>
  </r>
  <r>
    <x v="0"/>
    <x v="0"/>
    <n v="343.97999999999996"/>
    <n v="5.1744000000000003"/>
  </r>
  <r>
    <x v="1"/>
    <x v="0"/>
    <n v="252.25199999999998"/>
    <n v="5.3615000000000004"/>
  </r>
  <r>
    <x v="1"/>
    <x v="0"/>
    <n v="343.97999999999996"/>
    <n v="5.3615000000000004"/>
  </r>
  <r>
    <x v="1"/>
    <x v="0"/>
    <n v="2293.1999999999998"/>
    <n v="5.3615000000000004"/>
  </r>
  <r>
    <x v="1"/>
    <x v="0"/>
    <n v="573.29999999999995"/>
    <n v="5.3615000000000004"/>
  </r>
  <r>
    <x v="1"/>
    <x v="0"/>
    <n v="343.97999999999996"/>
    <n v="5.3615000000000004"/>
  </r>
  <r>
    <x v="2"/>
    <x v="0"/>
    <n v="298.11599999999999"/>
    <n v="5.4043999999999999"/>
  </r>
  <r>
    <x v="3"/>
    <x v="0"/>
    <n v="298.11599999999999"/>
    <n v="5.6341999999999999"/>
  </r>
  <r>
    <x v="3"/>
    <x v="0"/>
    <n v="642.09599999999989"/>
    <n v="5.6341999999999999"/>
  </r>
  <r>
    <x v="3"/>
    <x v="0"/>
    <n v="687.95999999999992"/>
    <n v="5.6341999999999999"/>
  </r>
  <r>
    <x v="3"/>
    <x v="0"/>
    <n v="458.64"/>
    <n v="5.6341999999999999"/>
  </r>
  <r>
    <x v="4"/>
    <x v="0"/>
    <n v="275.18399999999997"/>
    <n v="5.5597000000000003"/>
  </r>
  <r>
    <x v="4"/>
    <x v="0"/>
    <n v="298.11599999999999"/>
    <n v="5.5597000000000003"/>
  </r>
  <r>
    <x v="4"/>
    <x v="0"/>
    <n v="504.50399999999996"/>
    <n v="5.5597000000000003"/>
  </r>
  <r>
    <x v="4"/>
    <x v="0"/>
    <n v="687.95999999999992"/>
    <n v="5.5597000000000003"/>
  </r>
  <r>
    <x v="4"/>
    <x v="0"/>
    <n v="1375.9199999999998"/>
    <n v="5.5597000000000003"/>
  </r>
  <r>
    <x v="4"/>
    <x v="0"/>
    <n v="687.95999999999992"/>
    <n v="5.5597000000000003"/>
  </r>
  <r>
    <x v="4"/>
    <x v="0"/>
    <n v="687.95999999999992"/>
    <n v="5.5597000000000003"/>
  </r>
  <r>
    <x v="5"/>
    <x v="0"/>
    <n v="573.29999999999995"/>
    <n v="5.2824999999999998"/>
  </r>
  <r>
    <x v="5"/>
    <x v="0"/>
    <n v="298.11599999999999"/>
    <n v="5.2824999999999998"/>
  </r>
  <r>
    <x v="5"/>
    <x v="0"/>
    <n v="366.91199999999998"/>
    <n v="5.2824999999999998"/>
  </r>
  <r>
    <x v="6"/>
    <x v="0"/>
    <n v="481.572"/>
    <n v="5.0419999999999998"/>
  </r>
  <r>
    <x v="0"/>
    <x v="0"/>
    <n v="4003.9999999999995"/>
    <n v="5.1744000000000003"/>
  </r>
  <r>
    <x v="0"/>
    <x v="0"/>
    <n v="4003.9999999999995"/>
    <n v="5.1744000000000003"/>
  </r>
  <r>
    <x v="0"/>
    <x v="0"/>
    <n v="4003.9999999999995"/>
    <n v="5.1744000000000003"/>
  </r>
  <r>
    <x v="0"/>
    <x v="0"/>
    <n v="4003.9999999999995"/>
    <n v="5.1744000000000003"/>
  </r>
  <r>
    <x v="0"/>
    <x v="0"/>
    <n v="4003.9999999999995"/>
    <n v="5.1744000000000003"/>
  </r>
  <r>
    <x v="0"/>
    <x v="0"/>
    <n v="4003.9999999999995"/>
    <n v="5.1744000000000003"/>
  </r>
  <r>
    <x v="0"/>
    <x v="0"/>
    <n v="4003.9999999999995"/>
    <n v="5.1744000000000003"/>
  </r>
  <r>
    <x v="0"/>
    <x v="0"/>
    <n v="4003.9999999999995"/>
    <n v="5.1744000000000003"/>
  </r>
  <r>
    <x v="0"/>
    <x v="0"/>
    <n v="4003.9999999999995"/>
    <n v="5.1744000000000003"/>
  </r>
  <r>
    <x v="1"/>
    <x v="0"/>
    <n v="8007.9999999999991"/>
    <n v="5.3615000000000004"/>
  </r>
  <r>
    <x v="1"/>
    <x v="0"/>
    <n v="8007.9999999999991"/>
    <n v="5.3615000000000004"/>
  </r>
  <r>
    <x v="1"/>
    <x v="0"/>
    <n v="16015.999999999998"/>
    <n v="5.3615000000000004"/>
  </r>
  <r>
    <x v="1"/>
    <x v="0"/>
    <n v="8007.9999999999991"/>
    <n v="5.3615000000000004"/>
  </r>
  <r>
    <x v="1"/>
    <x v="0"/>
    <n v="8007.9999999999991"/>
    <n v="5.3615000000000004"/>
  </r>
  <r>
    <x v="2"/>
    <x v="0"/>
    <n v="12012"/>
    <n v="5.4043999999999999"/>
  </r>
  <r>
    <x v="2"/>
    <x v="0"/>
    <n v="8007.9999999999991"/>
    <n v="5.4043999999999999"/>
  </r>
  <r>
    <x v="2"/>
    <x v="0"/>
    <n v="8007.9999999999991"/>
    <n v="5.4043999999999999"/>
  </r>
  <r>
    <x v="2"/>
    <x v="0"/>
    <n v="8007.9999999999991"/>
    <n v="5.4043999999999999"/>
  </r>
  <r>
    <x v="3"/>
    <x v="0"/>
    <n v="4003.9999999999995"/>
    <n v="5.6341999999999999"/>
  </r>
  <r>
    <x v="3"/>
    <x v="0"/>
    <n v="4003.9999999999995"/>
    <n v="5.6341999999999999"/>
  </r>
  <r>
    <x v="3"/>
    <x v="0"/>
    <n v="4003.9999999999995"/>
    <n v="5.6341999999999999"/>
  </r>
  <r>
    <x v="3"/>
    <x v="0"/>
    <n v="4003.9999999999995"/>
    <n v="5.6341999999999999"/>
  </r>
  <r>
    <x v="3"/>
    <x v="0"/>
    <n v="4003.9999999999995"/>
    <n v="5.6341999999999999"/>
  </r>
  <r>
    <x v="3"/>
    <x v="0"/>
    <n v="12012"/>
    <n v="5.6341999999999999"/>
  </r>
  <r>
    <x v="3"/>
    <x v="0"/>
    <n v="8007.9999999999991"/>
    <n v="5.6341999999999999"/>
  </r>
  <r>
    <x v="3"/>
    <x v="0"/>
    <n v="8007.9999999999991"/>
    <n v="5.6341999999999999"/>
  </r>
  <r>
    <x v="3"/>
    <x v="0"/>
    <n v="4003.9999999999995"/>
    <n v="5.6341999999999999"/>
  </r>
  <r>
    <x v="3"/>
    <x v="0"/>
    <n v="12012"/>
    <n v="5.6341999999999999"/>
  </r>
  <r>
    <x v="3"/>
    <x v="0"/>
    <n v="4003.9999999999995"/>
    <n v="5.6341999999999999"/>
  </r>
  <r>
    <x v="3"/>
    <x v="0"/>
    <n v="4003.9999999999995"/>
    <n v="5.6341999999999999"/>
  </r>
  <r>
    <x v="3"/>
    <x v="0"/>
    <n v="4003.9999999999995"/>
    <n v="5.6341999999999999"/>
  </r>
  <r>
    <x v="3"/>
    <x v="0"/>
    <n v="8007.9999999999991"/>
    <n v="5.6341999999999999"/>
  </r>
  <r>
    <x v="4"/>
    <x v="0"/>
    <n v="4003.9999999999995"/>
    <n v="5.5597000000000003"/>
  </r>
  <r>
    <x v="4"/>
    <x v="0"/>
    <n v="4003.9999999999995"/>
    <n v="5.5597000000000003"/>
  </r>
  <r>
    <x v="4"/>
    <x v="0"/>
    <n v="4003.9999999999995"/>
    <n v="5.5597000000000003"/>
  </r>
  <r>
    <x v="4"/>
    <x v="0"/>
    <n v="4003.9999999999995"/>
    <n v="5.5597000000000003"/>
  </r>
  <r>
    <x v="4"/>
    <x v="0"/>
    <n v="4003.9999999999995"/>
    <n v="5.5597000000000003"/>
  </r>
  <r>
    <x v="4"/>
    <x v="0"/>
    <n v="4003.9999999999995"/>
    <n v="5.5597000000000003"/>
  </r>
  <r>
    <x v="5"/>
    <x v="0"/>
    <n v="4003.9999999999995"/>
    <n v="5.2824999999999998"/>
  </r>
  <r>
    <x v="5"/>
    <x v="0"/>
    <n v="8007.9999999999991"/>
    <n v="5.2824999999999998"/>
  </r>
  <r>
    <x v="5"/>
    <x v="0"/>
    <n v="8007.9999999999991"/>
    <n v="5.2824999999999998"/>
  </r>
  <r>
    <x v="5"/>
    <x v="0"/>
    <n v="4003.9999999999995"/>
    <n v="5.2824999999999998"/>
  </r>
  <r>
    <x v="5"/>
    <x v="0"/>
    <n v="4003.9999999999995"/>
    <n v="5.2824999999999998"/>
  </r>
  <r>
    <x v="5"/>
    <x v="0"/>
    <n v="4003.9999999999995"/>
    <n v="5.2824999999999998"/>
  </r>
  <r>
    <x v="5"/>
    <x v="0"/>
    <n v="4003.9999999999995"/>
    <n v="5.2824999999999998"/>
  </r>
  <r>
    <x v="5"/>
    <x v="0"/>
    <n v="4003.9999999999995"/>
    <n v="5.2824999999999998"/>
  </r>
  <r>
    <x v="5"/>
    <x v="0"/>
    <n v="4003.9999999999995"/>
    <n v="5.2824999999999998"/>
  </r>
  <r>
    <x v="5"/>
    <x v="0"/>
    <n v="4003.9999999999995"/>
    <n v="5.2824999999999998"/>
  </r>
  <r>
    <x v="6"/>
    <x v="0"/>
    <n v="4003.9999999999995"/>
    <n v="5.0419999999999998"/>
  </r>
  <r>
    <x v="6"/>
    <x v="0"/>
    <n v="4003.9999999999995"/>
    <n v="5.0419999999999998"/>
  </r>
  <r>
    <x v="6"/>
    <x v="0"/>
    <n v="4003.9999999999995"/>
    <n v="5.0419999999999998"/>
  </r>
  <r>
    <x v="6"/>
    <x v="0"/>
    <n v="4003.9999999999995"/>
    <n v="5.0419999999999998"/>
  </r>
  <r>
    <x v="6"/>
    <x v="0"/>
    <n v="4003.9999999999995"/>
    <n v="5.0419999999999998"/>
  </r>
  <r>
    <x v="6"/>
    <x v="0"/>
    <n v="4003.9999999999995"/>
    <n v="5.0419999999999998"/>
  </r>
  <r>
    <x v="0"/>
    <x v="0"/>
    <n v="322.78399999999999"/>
    <n v="5.1744000000000003"/>
  </r>
  <r>
    <x v="1"/>
    <x v="0"/>
    <n v="564.87199999999996"/>
    <n v="5.3615000000000004"/>
  </r>
  <r>
    <x v="1"/>
    <x v="0"/>
    <n v="242.08799999999997"/>
    <n v="5.3615000000000004"/>
  </r>
  <r>
    <x v="1"/>
    <x v="0"/>
    <n v="403.47999999999996"/>
    <n v="5.3615000000000004"/>
  </r>
  <r>
    <x v="1"/>
    <x v="0"/>
    <n v="242.08799999999997"/>
    <n v="5.3615000000000004"/>
  </r>
  <r>
    <x v="2"/>
    <x v="0"/>
    <n v="887.65599999999995"/>
    <n v="5.4043999999999999"/>
  </r>
  <r>
    <x v="2"/>
    <x v="0"/>
    <n v="403.47999999999996"/>
    <n v="5.4043999999999999"/>
  </r>
  <r>
    <x v="2"/>
    <x v="0"/>
    <n v="645.56799999999998"/>
    <n v="5.4043999999999999"/>
  </r>
  <r>
    <x v="3"/>
    <x v="0"/>
    <n v="322.78399999999999"/>
    <n v="5.6341999999999999"/>
  </r>
  <r>
    <x v="3"/>
    <x v="0"/>
    <n v="242.08799999999997"/>
    <n v="5.6341999999999999"/>
  </r>
  <r>
    <x v="4"/>
    <x v="0"/>
    <n v="322.78399999999999"/>
    <n v="5.5597000000000003"/>
  </r>
  <r>
    <x v="5"/>
    <x v="0"/>
    <n v="242.08799999999997"/>
    <n v="5.2824999999999998"/>
  </r>
  <r>
    <x v="5"/>
    <x v="0"/>
    <n v="403.47999999999996"/>
    <n v="5.2824999999999998"/>
  </r>
  <r>
    <x v="6"/>
    <x v="0"/>
    <n v="322.78399999999999"/>
    <n v="5.0419999999999998"/>
  </r>
  <r>
    <x v="6"/>
    <x v="0"/>
    <n v="322.78399999999999"/>
    <n v="5.0419999999999998"/>
  </r>
  <r>
    <x v="1"/>
    <x v="0"/>
    <n v="5649.5879999999997"/>
    <n v="5.3615000000000004"/>
  </r>
  <r>
    <x v="5"/>
    <x v="0"/>
    <n v="5649.5879999999997"/>
    <n v="5.2824999999999998"/>
  </r>
  <r>
    <x v="0"/>
    <x v="0"/>
    <n v="371.44799999999998"/>
    <n v="5.1744000000000003"/>
  </r>
  <r>
    <x v="1"/>
    <x v="0"/>
    <n v="371.44799999999998"/>
    <n v="5.3615000000000004"/>
  </r>
  <r>
    <x v="1"/>
    <x v="0"/>
    <n v="371.44799999999998"/>
    <n v="5.3615000000000004"/>
  </r>
  <r>
    <x v="3"/>
    <x v="0"/>
    <n v="371.44799999999998"/>
    <n v="5.6341999999999999"/>
  </r>
  <r>
    <x v="3"/>
    <x v="0"/>
    <n v="371.44799999999998"/>
    <n v="5.6341999999999999"/>
  </r>
  <r>
    <x v="0"/>
    <x v="0"/>
    <n v="2365.636"/>
    <n v="5.1744000000000003"/>
  </r>
  <r>
    <x v="1"/>
    <x v="0"/>
    <n v="1091.8319999999999"/>
    <n v="5.3615000000000004"/>
  </r>
  <r>
    <x v="1"/>
    <x v="0"/>
    <n v="3275.4959999999996"/>
    <n v="5.3615000000000004"/>
  </r>
  <r>
    <x v="2"/>
    <x v="0"/>
    <n v="2911.5519999999997"/>
    <n v="5.4043999999999999"/>
  </r>
  <r>
    <x v="3"/>
    <x v="0"/>
    <n v="4731.2719999999999"/>
    <n v="5.6341999999999999"/>
  </r>
  <r>
    <x v="3"/>
    <x v="0"/>
    <n v="6369.0199999999995"/>
    <n v="5.6341999999999999"/>
  </r>
  <r>
    <x v="3"/>
    <x v="0"/>
    <n v="2001.6919999999998"/>
    <n v="5.6341999999999999"/>
  </r>
  <r>
    <x v="4"/>
    <x v="0"/>
    <n v="3821.4119999999998"/>
    <n v="5.5597000000000003"/>
  </r>
  <r>
    <x v="6"/>
    <x v="0"/>
    <n v="4549.2999999999993"/>
    <n v="5.0419999999999998"/>
  </r>
  <r>
    <x v="6"/>
    <x v="0"/>
    <n v="5459.16"/>
    <n v="5.0419999999999998"/>
  </r>
  <r>
    <x v="0"/>
    <x v="0"/>
    <n v="883.34400000000005"/>
    <n v="5.1744000000000003"/>
  </r>
  <r>
    <x v="0"/>
    <x v="0"/>
    <n v="1325.0160000000001"/>
    <n v="5.1744000000000003"/>
  </r>
  <r>
    <x v="0"/>
    <x v="0"/>
    <n v="1325.0160000000001"/>
    <n v="5.1744000000000003"/>
  </r>
  <r>
    <x v="1"/>
    <x v="0"/>
    <n v="441.67200000000003"/>
    <n v="5.3615000000000004"/>
  </r>
  <r>
    <x v="2"/>
    <x v="0"/>
    <n v="1545.8520000000001"/>
    <n v="5.4043999999999999"/>
  </r>
  <r>
    <x v="2"/>
    <x v="0"/>
    <n v="883.34400000000005"/>
    <n v="5.4043999999999999"/>
  </r>
  <r>
    <x v="2"/>
    <x v="0"/>
    <n v="883.34400000000005"/>
    <n v="5.4043999999999999"/>
  </r>
  <r>
    <x v="3"/>
    <x v="0"/>
    <n v="1104.18"/>
    <n v="5.6341999999999999"/>
  </r>
  <r>
    <x v="3"/>
    <x v="0"/>
    <n v="1104.18"/>
    <n v="5.6341999999999999"/>
  </r>
  <r>
    <x v="4"/>
    <x v="0"/>
    <n v="662.50800000000004"/>
    <n v="5.5597000000000003"/>
  </r>
  <r>
    <x v="4"/>
    <x v="0"/>
    <n v="1325.0160000000001"/>
    <n v="5.5597000000000003"/>
  </r>
  <r>
    <x v="5"/>
    <x v="0"/>
    <n v="1104.18"/>
    <n v="5.2824999999999998"/>
  </r>
  <r>
    <x v="6"/>
    <x v="0"/>
    <n v="1104.18"/>
    <n v="5.0419999999999998"/>
  </r>
  <r>
    <x v="0"/>
    <x v="0"/>
    <n v="354.536"/>
    <n v="5.1744000000000003"/>
  </r>
  <r>
    <x v="3"/>
    <x v="0"/>
    <n v="409.08"/>
    <n v="5.6341999999999999"/>
  </r>
  <r>
    <x v="3"/>
    <x v="0"/>
    <n v="409.08"/>
    <n v="5.6341999999999999"/>
  </r>
  <r>
    <x v="3"/>
    <x v="0"/>
    <n v="409.08"/>
    <n v="5.6341999999999999"/>
  </r>
  <r>
    <x v="3"/>
    <x v="0"/>
    <n v="409.08"/>
    <n v="5.6341999999999999"/>
  </r>
  <r>
    <x v="4"/>
    <x v="0"/>
    <n v="409.08"/>
    <n v="5.5597000000000003"/>
  </r>
  <r>
    <x v="4"/>
    <x v="0"/>
    <n v="46.955999999999996"/>
    <n v="5.5597000000000003"/>
  </r>
  <r>
    <x v="6"/>
    <x v="0"/>
    <n v="234.77999999999997"/>
    <n v="5.0419999999999998"/>
  </r>
  <r>
    <x v="3"/>
    <x v="0"/>
    <n v="211.12"/>
    <n v="5.6341999999999999"/>
  </r>
  <r>
    <x v="3"/>
    <x v="0"/>
    <n v="105.56"/>
    <n v="5.6341999999999999"/>
  </r>
  <r>
    <x v="3"/>
    <x v="0"/>
    <n v="211.12"/>
    <n v="5.6341999999999999"/>
  </r>
  <r>
    <x v="3"/>
    <x v="0"/>
    <n v="105.56"/>
    <n v="5.6341999999999999"/>
  </r>
  <r>
    <x v="4"/>
    <x v="0"/>
    <n v="211.12"/>
    <n v="5.5597000000000003"/>
  </r>
  <r>
    <x v="4"/>
    <x v="0"/>
    <n v="105.56"/>
    <n v="5.5597000000000003"/>
  </r>
  <r>
    <x v="5"/>
    <x v="0"/>
    <n v="105.56"/>
    <n v="5.2824999999999998"/>
  </r>
  <r>
    <x v="6"/>
    <x v="0"/>
    <n v="105.56"/>
    <n v="5.0419999999999998"/>
  </r>
  <r>
    <x v="1"/>
    <x v="0"/>
    <n v="472.83599999999996"/>
    <n v="5.3615000000000004"/>
  </r>
  <r>
    <x v="1"/>
    <x v="0"/>
    <n v="315.22399999999999"/>
    <n v="5.3615000000000004"/>
  </r>
  <r>
    <x v="1"/>
    <x v="0"/>
    <n v="472.83599999999996"/>
    <n v="5.3615000000000004"/>
  </r>
  <r>
    <x v="2"/>
    <x v="0"/>
    <n v="788.06"/>
    <n v="5.4043999999999999"/>
  </r>
  <r>
    <x v="2"/>
    <x v="0"/>
    <n v="157.61199999999999"/>
    <n v="5.4043999999999999"/>
  </r>
  <r>
    <x v="4"/>
    <x v="0"/>
    <n v="157.61199999999999"/>
    <n v="5.5597000000000003"/>
  </r>
  <r>
    <x v="5"/>
    <x v="0"/>
    <n v="315.22399999999999"/>
    <n v="5.2824999999999998"/>
  </r>
  <r>
    <x v="5"/>
    <x v="0"/>
    <n v="1891.3439999999998"/>
    <n v="5.2824999999999998"/>
  </r>
  <r>
    <x v="4"/>
    <x v="0"/>
    <n v="46.255999999999993"/>
    <n v="5.5597000000000003"/>
  </r>
  <r>
    <x v="5"/>
    <x v="0"/>
    <n v="69.384"/>
    <n v="5.2824999999999998"/>
  </r>
  <r>
    <x v="5"/>
    <x v="0"/>
    <n v="69.384"/>
    <n v="5.2824999999999998"/>
  </r>
  <r>
    <x v="6"/>
    <x v="0"/>
    <n v="69.384"/>
    <n v="5.0419999999999998"/>
  </r>
  <r>
    <x v="5"/>
    <x v="0"/>
    <n v="36.764000000000003"/>
    <n v="5.2824999999999998"/>
  </r>
  <r>
    <x v="0"/>
    <x v="0"/>
    <n v="149.66"/>
    <n v="5.1744000000000003"/>
  </r>
  <r>
    <x v="1"/>
    <x v="0"/>
    <n v="299.32"/>
    <n v="5.3615000000000004"/>
  </r>
  <r>
    <x v="2"/>
    <x v="0"/>
    <n v="149.66"/>
    <n v="5.4043999999999999"/>
  </r>
  <r>
    <x v="2"/>
    <x v="0"/>
    <n v="149.66"/>
    <n v="5.4043999999999999"/>
  </r>
  <r>
    <x v="3"/>
    <x v="0"/>
    <n v="149.66"/>
    <n v="5.6341999999999999"/>
  </r>
  <r>
    <x v="3"/>
    <x v="0"/>
    <n v="149.66"/>
    <n v="5.6341999999999999"/>
  </r>
  <r>
    <x v="3"/>
    <x v="0"/>
    <n v="149.66"/>
    <n v="5.6341999999999999"/>
  </r>
  <r>
    <x v="4"/>
    <x v="0"/>
    <n v="149.66"/>
    <n v="5.5597000000000003"/>
  </r>
  <r>
    <x v="4"/>
    <x v="0"/>
    <n v="149.66"/>
    <n v="5.5597000000000003"/>
  </r>
  <r>
    <x v="4"/>
    <x v="0"/>
    <n v="299.32"/>
    <n v="5.5597000000000003"/>
  </r>
  <r>
    <x v="5"/>
    <x v="0"/>
    <n v="448.97999999999996"/>
    <n v="5.2824999999999998"/>
  </r>
  <r>
    <x v="6"/>
    <x v="0"/>
    <n v="299.32"/>
    <n v="5.0419999999999998"/>
  </r>
  <r>
    <x v="0"/>
    <x v="0"/>
    <n v="270.64799999999997"/>
    <n v="5.1744000000000003"/>
  </r>
  <r>
    <x v="5"/>
    <x v="0"/>
    <n v="60.143999999999998"/>
    <n v="5.2824999999999998"/>
  </r>
  <r>
    <x v="0"/>
    <x v="0"/>
    <n v="490.14"/>
    <n v="5.1744000000000003"/>
  </r>
  <r>
    <x v="0"/>
    <x v="0"/>
    <n v="490.14"/>
    <n v="5.1744000000000003"/>
  </r>
  <r>
    <x v="1"/>
    <x v="0"/>
    <n v="5899.74"/>
    <n v="5.3615000000000004"/>
  </r>
  <r>
    <x v="2"/>
    <x v="0"/>
    <n v="3933.16"/>
    <n v="5.4043999999999999"/>
  </r>
  <r>
    <x v="3"/>
    <x v="0"/>
    <n v="5899.74"/>
    <n v="5.6341999999999999"/>
  </r>
  <r>
    <x v="3"/>
    <x v="0"/>
    <n v="7866.32"/>
    <n v="5.6341999999999999"/>
  </r>
  <r>
    <x v="3"/>
    <x v="0"/>
    <n v="3933.16"/>
    <n v="5.6341999999999999"/>
  </r>
  <r>
    <x v="3"/>
    <x v="0"/>
    <n v="7866.32"/>
    <n v="5.6341999999999999"/>
  </r>
  <r>
    <x v="4"/>
    <x v="0"/>
    <n v="5899.74"/>
    <n v="5.5597000000000003"/>
  </r>
  <r>
    <x v="5"/>
    <x v="0"/>
    <n v="5899.74"/>
    <n v="5.2824999999999998"/>
  </r>
  <r>
    <x v="6"/>
    <x v="0"/>
    <n v="3933.16"/>
    <n v="5.0419999999999998"/>
  </r>
  <r>
    <x v="6"/>
    <x v="0"/>
    <n v="3933.16"/>
    <n v="5.0419999999999998"/>
  </r>
  <r>
    <x v="1"/>
    <x v="0"/>
    <n v="480.62"/>
    <n v="5.3615000000000004"/>
  </r>
  <r>
    <x v="4"/>
    <x v="0"/>
    <n v="480.62"/>
    <n v="5.5597000000000003"/>
  </r>
  <r>
    <x v="4"/>
    <x v="0"/>
    <n v="1441.8600000000001"/>
    <n v="5.5597000000000003"/>
  </r>
  <r>
    <x v="6"/>
    <x v="0"/>
    <n v="480.62"/>
    <n v="5.0419999999999998"/>
  </r>
  <r>
    <x v="6"/>
    <x v="0"/>
    <n v="480.62"/>
    <n v="5.0419999999999998"/>
  </r>
  <r>
    <x v="6"/>
    <x v="0"/>
    <n v="480.62"/>
    <n v="5.0419999999999998"/>
  </r>
  <r>
    <x v="0"/>
    <x v="0"/>
    <n v="480.62"/>
    <n v="5.1744000000000003"/>
  </r>
  <r>
    <x v="1"/>
    <x v="0"/>
    <n v="84.14"/>
    <n v="5.3615000000000004"/>
  </r>
  <r>
    <x v="1"/>
    <x v="0"/>
    <n v="168.28"/>
    <n v="5.3615000000000004"/>
  </r>
  <r>
    <x v="3"/>
    <x v="0"/>
    <n v="168.28"/>
    <n v="5.6341999999999999"/>
  </r>
  <r>
    <x v="5"/>
    <x v="0"/>
    <n v="168.28"/>
    <n v="5.2824999999999998"/>
  </r>
  <r>
    <x v="0"/>
    <x v="0"/>
    <n v="329.67199999999997"/>
    <n v="5.1744000000000003"/>
  </r>
  <r>
    <x v="5"/>
    <x v="0"/>
    <n v="329.67199999999997"/>
    <n v="5.2824999999999998"/>
  </r>
  <r>
    <x v="2"/>
    <x v="0"/>
    <n v="542.3599999999999"/>
    <n v="5.4043999999999999"/>
  </r>
  <r>
    <x v="6"/>
    <x v="0"/>
    <n v="3236.7999999999997"/>
    <n v="5.0419999999999998"/>
  </r>
  <r>
    <x v="6"/>
    <x v="0"/>
    <n v="3933.16"/>
    <n v="5.0419999999999998"/>
  </r>
  <r>
    <x v="6"/>
    <x v="0"/>
    <n v="3933.16"/>
    <n v="5.0419999999999998"/>
  </r>
  <r>
    <x v="1"/>
    <x v="0"/>
    <n v="480.62"/>
    <n v="5.3615000000000004"/>
  </r>
  <r>
    <x v="4"/>
    <x v="0"/>
    <n v="480.62"/>
    <n v="5.5597000000000003"/>
  </r>
  <r>
    <x v="4"/>
    <x v="0"/>
    <n v="1441.8600000000001"/>
    <n v="5.5597000000000003"/>
  </r>
  <r>
    <x v="6"/>
    <x v="0"/>
    <n v="480.62"/>
    <n v="5.0419999999999998"/>
  </r>
  <r>
    <x v="6"/>
    <x v="0"/>
    <n v="480.62"/>
    <n v="5.0419999999999998"/>
  </r>
  <r>
    <x v="6"/>
    <x v="0"/>
    <n v="480.62"/>
    <n v="5.0419999999999998"/>
  </r>
  <r>
    <x v="0"/>
    <x v="0"/>
    <n v="480.62"/>
    <n v="5.1744000000000003"/>
  </r>
  <r>
    <x v="1"/>
    <x v="0"/>
    <n v="84.14"/>
    <n v="5.3615000000000004"/>
  </r>
  <r>
    <x v="1"/>
    <x v="0"/>
    <n v="168.28"/>
    <n v="5.3615000000000004"/>
  </r>
  <r>
    <x v="3"/>
    <x v="0"/>
    <n v="168.28"/>
    <n v="5.6341999999999999"/>
  </r>
  <r>
    <x v="5"/>
    <x v="0"/>
    <n v="168.28"/>
    <n v="5.2824999999999998"/>
  </r>
  <r>
    <x v="0"/>
    <x v="0"/>
    <n v="329.67199999999997"/>
    <n v="5.1744000000000003"/>
  </r>
  <r>
    <x v="5"/>
    <x v="0"/>
    <n v="329.67199999999997"/>
    <n v="5.2824999999999998"/>
  </r>
  <r>
    <x v="2"/>
    <x v="0"/>
    <n v="542.3599999999999"/>
    <n v="5.4043999999999999"/>
  </r>
  <r>
    <x v="2"/>
    <x v="0"/>
    <n v="11002.88"/>
    <n v="5.4043999999999999"/>
  </r>
  <r>
    <x v="6"/>
    <x v="0"/>
    <n v="3236.7999999999997"/>
    <n v="5.0419999999999998"/>
  </r>
  <r>
    <x v="0"/>
    <x v="0"/>
    <n v="1006.236"/>
    <n v="5.1744000000000003"/>
  </r>
  <r>
    <x v="1"/>
    <x v="0"/>
    <n v="1829.5199999999998"/>
    <n v="5.3615000000000004"/>
  </r>
  <r>
    <x v="1"/>
    <x v="0"/>
    <n v="1006.236"/>
    <n v="5.3615000000000004"/>
  </r>
  <r>
    <x v="1"/>
    <x v="0"/>
    <n v="1555.0919999999999"/>
    <n v="5.3615000000000004"/>
  </r>
  <r>
    <x v="1"/>
    <x v="0"/>
    <n v="1555.0919999999999"/>
    <n v="5.3615000000000004"/>
  </r>
  <r>
    <x v="2"/>
    <x v="0"/>
    <n v="1006.236"/>
    <n v="5.4043999999999999"/>
  </r>
  <r>
    <x v="2"/>
    <x v="0"/>
    <n v="1097.712"/>
    <n v="5.4043999999999999"/>
  </r>
  <r>
    <x v="3"/>
    <x v="0"/>
    <n v="1097.712"/>
    <n v="5.6341999999999999"/>
  </r>
  <r>
    <x v="3"/>
    <x v="0"/>
    <n v="1097.712"/>
    <n v="5.6341999999999999"/>
  </r>
  <r>
    <x v="3"/>
    <x v="0"/>
    <n v="1006.236"/>
    <n v="5.6341999999999999"/>
  </r>
  <r>
    <x v="3"/>
    <x v="0"/>
    <n v="1189.1879999999999"/>
    <n v="5.6341999999999999"/>
  </r>
  <r>
    <x v="4"/>
    <x v="0"/>
    <n v="1097.712"/>
    <n v="5.5597000000000003"/>
  </r>
  <r>
    <x v="4"/>
    <x v="0"/>
    <n v="1006.236"/>
    <n v="5.5597000000000003"/>
  </r>
  <r>
    <x v="4"/>
    <x v="0"/>
    <n v="1189.1879999999999"/>
    <n v="5.5597000000000003"/>
  </r>
  <r>
    <x v="4"/>
    <x v="0"/>
    <n v="1006.236"/>
    <n v="5.5597000000000003"/>
  </r>
  <r>
    <x v="5"/>
    <x v="0"/>
    <n v="1006.236"/>
    <n v="5.2824999999999998"/>
  </r>
  <r>
    <x v="6"/>
    <x v="0"/>
    <n v="1646.5679999999998"/>
    <n v="5.0419999999999998"/>
  </r>
  <r>
    <x v="6"/>
    <x v="0"/>
    <n v="1280.664"/>
    <n v="5.0419999999999998"/>
  </r>
  <r>
    <x v="0"/>
    <x v="0"/>
    <n v="477.73599999999999"/>
    <n v="5.1744000000000003"/>
  </r>
  <r>
    <x v="1"/>
    <x v="0"/>
    <n v="440.02"/>
    <n v="5.3615000000000004"/>
  </r>
  <r>
    <x v="1"/>
    <x v="0"/>
    <n v="565.74"/>
    <n v="5.3615000000000004"/>
  </r>
  <r>
    <x v="1"/>
    <x v="0"/>
    <n v="314.29999999999995"/>
    <n v="5.3615000000000004"/>
  </r>
  <r>
    <x v="1"/>
    <x v="0"/>
    <n v="377.15999999999997"/>
    <n v="5.3615000000000004"/>
  </r>
  <r>
    <x v="2"/>
    <x v="0"/>
    <n v="276.584"/>
    <n v="5.4043999999999999"/>
  </r>
  <r>
    <x v="2"/>
    <x v="0"/>
    <n v="377.15999999999997"/>
    <n v="5.4043999999999999"/>
  </r>
  <r>
    <x v="3"/>
    <x v="0"/>
    <n v="377.15999999999997"/>
    <n v="5.6341999999999999"/>
  </r>
  <r>
    <x v="3"/>
    <x v="0"/>
    <n v="502.87999999999994"/>
    <n v="5.6341999999999999"/>
  </r>
  <r>
    <x v="3"/>
    <x v="0"/>
    <n v="301.72800000000001"/>
    <n v="5.6341999999999999"/>
  </r>
  <r>
    <x v="3"/>
    <x v="0"/>
    <n v="314.29999999999995"/>
    <n v="5.6341999999999999"/>
  </r>
  <r>
    <x v="4"/>
    <x v="0"/>
    <n v="440.02"/>
    <n v="5.5597000000000003"/>
  </r>
  <r>
    <x v="5"/>
    <x v="0"/>
    <n v="377.15999999999997"/>
    <n v="5.2824999999999998"/>
  </r>
  <r>
    <x v="5"/>
    <x v="0"/>
    <n v="440.02"/>
    <n v="5.2824999999999998"/>
  </r>
  <r>
    <x v="5"/>
    <x v="0"/>
    <n v="314.29999999999995"/>
    <n v="5.2824999999999998"/>
  </r>
  <r>
    <x v="6"/>
    <x v="0"/>
    <n v="276.584"/>
    <n v="5.0419999999999998"/>
  </r>
  <r>
    <x v="6"/>
    <x v="0"/>
    <n v="565.74"/>
    <n v="5.0419999999999998"/>
  </r>
  <r>
    <x v="0"/>
    <x v="0"/>
    <n v="1121.1199999999999"/>
    <n v="5.1744000000000003"/>
  </r>
  <r>
    <x v="1"/>
    <x v="0"/>
    <n v="980.98"/>
    <n v="5.3615000000000004"/>
  </r>
  <r>
    <x v="1"/>
    <x v="0"/>
    <n v="812.81200000000001"/>
    <n v="5.3615000000000004"/>
  </r>
  <r>
    <x v="1"/>
    <x v="0"/>
    <n v="700.69999999999993"/>
    <n v="5.3615000000000004"/>
  </r>
  <r>
    <x v="1"/>
    <x v="0"/>
    <n v="700.69999999999993"/>
    <n v="5.3615000000000004"/>
  </r>
  <r>
    <x v="1"/>
    <x v="0"/>
    <n v="952.95199999999988"/>
    <n v="5.3615000000000004"/>
  </r>
  <r>
    <x v="2"/>
    <x v="0"/>
    <n v="1345.3440000000001"/>
    <n v="5.4043999999999999"/>
  </r>
  <r>
    <x v="2"/>
    <x v="0"/>
    <n v="868.86799999999994"/>
    <n v="5.4043999999999999"/>
  </r>
  <r>
    <x v="2"/>
    <x v="0"/>
    <n v="840.84"/>
    <n v="5.4043999999999999"/>
  </r>
  <r>
    <x v="3"/>
    <x v="0"/>
    <n v="1737.7359999999999"/>
    <n v="5.6341999999999999"/>
  </r>
  <r>
    <x v="3"/>
    <x v="0"/>
    <n v="756.75599999999986"/>
    <n v="5.6341999999999999"/>
  </r>
  <r>
    <x v="3"/>
    <x v="0"/>
    <n v="728.72799999999995"/>
    <n v="5.6341999999999999"/>
  </r>
  <r>
    <x v="3"/>
    <x v="0"/>
    <n v="840.84"/>
    <n v="5.6341999999999999"/>
  </r>
  <r>
    <x v="4"/>
    <x v="0"/>
    <n v="1681.68"/>
    <n v="5.5597000000000003"/>
  </r>
  <r>
    <x v="4"/>
    <x v="0"/>
    <n v="840.84"/>
    <n v="5.5597000000000003"/>
  </r>
  <r>
    <x v="4"/>
    <x v="0"/>
    <n v="840.84"/>
    <n v="5.5597000000000003"/>
  </r>
  <r>
    <x v="4"/>
    <x v="0"/>
    <n v="700.69999999999993"/>
    <n v="5.5597000000000003"/>
  </r>
  <r>
    <x v="4"/>
    <x v="0"/>
    <n v="1009.0079999999999"/>
    <n v="5.5597000000000003"/>
  </r>
  <r>
    <x v="5"/>
    <x v="0"/>
    <n v="1121.1199999999999"/>
    <n v="5.2824999999999998"/>
  </r>
  <r>
    <x v="5"/>
    <x v="0"/>
    <n v="1121.1199999999999"/>
    <n v="5.2824999999999998"/>
  </r>
  <r>
    <x v="6"/>
    <x v="0"/>
    <n v="1121.1199999999999"/>
    <n v="5.0419999999999998"/>
  </r>
  <r>
    <x v="6"/>
    <x v="0"/>
    <n v="1121.1199999999999"/>
    <n v="5.0419999999999998"/>
  </r>
  <r>
    <x v="6"/>
    <x v="0"/>
    <n v="1121.1199999999999"/>
    <n v="5.0419999999999998"/>
  </r>
  <r>
    <x v="0"/>
    <x v="0"/>
    <n v="1245.2159999999999"/>
    <n v="5.1744000000000003"/>
  </r>
  <r>
    <x v="0"/>
    <x v="0"/>
    <n v="1245.2159999999999"/>
    <n v="5.1744000000000003"/>
  </r>
  <r>
    <x v="3"/>
    <x v="0"/>
    <n v="1245.2159999999999"/>
    <n v="5.6341999999999999"/>
  </r>
  <r>
    <x v="4"/>
    <x v="0"/>
    <n v="1245.2159999999999"/>
    <n v="5.5597000000000003"/>
  </r>
  <r>
    <x v="5"/>
    <x v="0"/>
    <n v="1245.2159999999999"/>
    <n v="5.2824999999999998"/>
  </r>
  <r>
    <x v="5"/>
    <x v="0"/>
    <n v="1245.2159999999999"/>
    <n v="5.2824999999999998"/>
  </r>
  <r>
    <x v="5"/>
    <x v="0"/>
    <n v="1245.2159999999999"/>
    <n v="5.2824999999999998"/>
  </r>
  <r>
    <x v="3"/>
    <x v="0"/>
    <n v="824.65599999999995"/>
    <n v="5.6341999999999999"/>
  </r>
  <r>
    <x v="5"/>
    <x v="0"/>
    <n v="824.65599999999995"/>
    <n v="5.2824999999999998"/>
  </r>
  <r>
    <x v="0"/>
    <x v="0"/>
    <n v="1607.1999999999998"/>
    <n v="5.1744000000000003"/>
  </r>
  <r>
    <x v="0"/>
    <x v="0"/>
    <n v="1607.1999999999998"/>
    <n v="5.1744000000000003"/>
  </r>
  <r>
    <x v="0"/>
    <x v="0"/>
    <n v="3214.3999999999996"/>
    <n v="5.1744000000000003"/>
  </r>
  <r>
    <x v="1"/>
    <x v="0"/>
    <n v="2410.7999999999997"/>
    <n v="5.3615000000000004"/>
  </r>
  <r>
    <x v="1"/>
    <x v="0"/>
    <n v="1607.1999999999998"/>
    <n v="5.3615000000000004"/>
  </r>
  <r>
    <x v="1"/>
    <x v="0"/>
    <n v="1607.1999999999998"/>
    <n v="5.3615000000000004"/>
  </r>
  <r>
    <x v="1"/>
    <x v="0"/>
    <n v="1607.1999999999998"/>
    <n v="5.3615000000000004"/>
  </r>
  <r>
    <x v="2"/>
    <x v="0"/>
    <n v="1607.1999999999998"/>
    <n v="5.4043999999999999"/>
  </r>
  <r>
    <x v="2"/>
    <x v="0"/>
    <n v="1607.1999999999998"/>
    <n v="5.4043999999999999"/>
  </r>
  <r>
    <x v="3"/>
    <x v="0"/>
    <n v="1607.1999999999998"/>
    <n v="5.6341999999999999"/>
  </r>
  <r>
    <x v="3"/>
    <x v="0"/>
    <n v="3214.3999999999996"/>
    <n v="5.6341999999999999"/>
  </r>
  <r>
    <x v="3"/>
    <x v="0"/>
    <n v="1607.1999999999998"/>
    <n v="5.6341999999999999"/>
  </r>
  <r>
    <x v="3"/>
    <x v="0"/>
    <n v="1607.1999999999998"/>
    <n v="5.6341999999999999"/>
  </r>
  <r>
    <x v="3"/>
    <x v="0"/>
    <n v="1607.1999999999998"/>
    <n v="5.6341999999999999"/>
  </r>
  <r>
    <x v="3"/>
    <x v="0"/>
    <n v="1607.1999999999998"/>
    <n v="5.6341999999999999"/>
  </r>
  <r>
    <x v="3"/>
    <x v="0"/>
    <n v="1607.1999999999998"/>
    <n v="5.6341999999999999"/>
  </r>
  <r>
    <x v="4"/>
    <x v="0"/>
    <n v="1607.1999999999998"/>
    <n v="5.5597000000000003"/>
  </r>
  <r>
    <x v="4"/>
    <x v="0"/>
    <n v="1607.1999999999998"/>
    <n v="5.5597000000000003"/>
  </r>
  <r>
    <x v="4"/>
    <x v="0"/>
    <n v="1607.1999999999998"/>
    <n v="5.5597000000000003"/>
  </r>
  <r>
    <x v="4"/>
    <x v="0"/>
    <n v="1607.1999999999998"/>
    <n v="5.5597000000000003"/>
  </r>
  <r>
    <x v="5"/>
    <x v="0"/>
    <n v="1607.1999999999998"/>
    <n v="5.2824999999999998"/>
  </r>
  <r>
    <x v="5"/>
    <x v="0"/>
    <n v="1607.1999999999998"/>
    <n v="5.2824999999999998"/>
  </r>
  <r>
    <x v="5"/>
    <x v="0"/>
    <n v="1607.1999999999998"/>
    <n v="5.2824999999999998"/>
  </r>
  <r>
    <x v="5"/>
    <x v="0"/>
    <n v="1607.1999999999998"/>
    <n v="5.2824999999999998"/>
  </r>
  <r>
    <x v="6"/>
    <x v="0"/>
    <n v="1607.1999999999998"/>
    <n v="5.0419999999999998"/>
  </r>
  <r>
    <x v="6"/>
    <x v="0"/>
    <n v="1607.1999999999998"/>
    <n v="5.0419999999999998"/>
  </r>
  <r>
    <x v="6"/>
    <x v="0"/>
    <n v="1607.1999999999998"/>
    <n v="5.0419999999999998"/>
  </r>
  <r>
    <x v="0"/>
    <x v="0"/>
    <n v="1682.1279999999999"/>
    <n v="5.1744000000000003"/>
  </r>
  <r>
    <x v="1"/>
    <x v="0"/>
    <n v="1682.1279999999999"/>
    <n v="5.3615000000000004"/>
  </r>
  <r>
    <x v="1"/>
    <x v="0"/>
    <n v="2523.192"/>
    <n v="5.3615000000000004"/>
  </r>
  <r>
    <x v="1"/>
    <x v="0"/>
    <n v="1682.1279999999999"/>
    <n v="5.3615000000000004"/>
  </r>
  <r>
    <x v="2"/>
    <x v="0"/>
    <n v="1682.1279999999999"/>
    <n v="5.4043999999999999"/>
  </r>
  <r>
    <x v="3"/>
    <x v="0"/>
    <n v="1682.1279999999999"/>
    <n v="5.6341999999999999"/>
  </r>
  <r>
    <x v="3"/>
    <x v="0"/>
    <n v="1682.1279999999999"/>
    <n v="5.6341999999999999"/>
  </r>
  <r>
    <x v="4"/>
    <x v="0"/>
    <n v="1682.1279999999999"/>
    <n v="5.5597000000000003"/>
  </r>
  <r>
    <x v="4"/>
    <x v="0"/>
    <n v="1682.1279999999999"/>
    <n v="5.5597000000000003"/>
  </r>
  <r>
    <x v="5"/>
    <x v="0"/>
    <n v="1682.1279999999999"/>
    <n v="5.2824999999999998"/>
  </r>
  <r>
    <x v="6"/>
    <x v="0"/>
    <n v="1682.1279999999999"/>
    <n v="5.0419999999999998"/>
  </r>
  <r>
    <x v="1"/>
    <x v="0"/>
    <n v="1186.444"/>
    <n v="5.3615000000000004"/>
  </r>
  <r>
    <x v="2"/>
    <x v="0"/>
    <n v="1186.444"/>
    <n v="5.4043999999999999"/>
  </r>
  <r>
    <x v="3"/>
    <x v="0"/>
    <n v="1186.444"/>
    <n v="5.6341999999999999"/>
  </r>
  <r>
    <x v="3"/>
    <x v="0"/>
    <n v="1186.444"/>
    <n v="5.6341999999999999"/>
  </r>
  <r>
    <x v="4"/>
    <x v="0"/>
    <n v="1186.444"/>
    <n v="5.5597000000000003"/>
  </r>
  <r>
    <x v="4"/>
    <x v="0"/>
    <n v="1186.444"/>
    <n v="5.5597000000000003"/>
  </r>
  <r>
    <x v="6"/>
    <x v="0"/>
    <n v="1186.444"/>
    <n v="5.0419999999999998"/>
  </r>
  <r>
    <x v="1"/>
    <x v="0"/>
    <n v="1429.3999999999999"/>
    <n v="5.3615000000000004"/>
  </r>
  <r>
    <x v="1"/>
    <x v="0"/>
    <n v="343.05599999999998"/>
    <n v="5.3615000000000004"/>
  </r>
  <r>
    <x v="2"/>
    <x v="0"/>
    <n v="457.40800000000002"/>
    <n v="5.4043999999999999"/>
  </r>
  <r>
    <x v="5"/>
    <x v="0"/>
    <n v="771.87599999999998"/>
    <n v="5.2824999999999998"/>
  </r>
  <r>
    <x v="6"/>
    <x v="0"/>
    <n v="514.58399999999995"/>
    <n v="5.0419999999999998"/>
  </r>
  <r>
    <x v="6"/>
    <x v="0"/>
    <n v="343.05599999999998"/>
    <n v="5.0419999999999998"/>
  </r>
  <r>
    <x v="0"/>
    <x v="0"/>
    <n v="233.744"/>
    <n v="5.1744000000000003"/>
  </r>
  <r>
    <x v="3"/>
    <x v="0"/>
    <n v="233.744"/>
    <n v="5.6341999999999999"/>
  </r>
  <r>
    <x v="6"/>
    <x v="0"/>
    <n v="233.744"/>
    <n v="5.0419999999999998"/>
  </r>
  <r>
    <x v="1"/>
    <x v="0"/>
    <n v="1122.6319999999998"/>
    <n v="5.3615000000000004"/>
  </r>
  <r>
    <x v="3"/>
    <x v="0"/>
    <n v="1122.6319999999998"/>
    <n v="5.6341999999999999"/>
  </r>
  <r>
    <x v="4"/>
    <x v="0"/>
    <n v="1122.6319999999998"/>
    <n v="5.5597000000000003"/>
  </r>
  <r>
    <x v="6"/>
    <x v="0"/>
    <n v="2245.2639999999997"/>
    <n v="5.0419999999999998"/>
  </r>
  <r>
    <x v="1"/>
    <x v="0"/>
    <n v="80.86399999999999"/>
    <n v="5.3615000000000004"/>
  </r>
  <r>
    <x v="4"/>
    <x v="0"/>
    <n v="80.86399999999999"/>
    <n v="5.5597000000000003"/>
  </r>
  <r>
    <x v="0"/>
    <x v="0"/>
    <n v="1354.08"/>
    <n v="5.1744000000000003"/>
  </r>
  <r>
    <x v="1"/>
    <x v="0"/>
    <n v="541.63199999999995"/>
    <n v="5.3615000000000004"/>
  </r>
  <r>
    <x v="1"/>
    <x v="0"/>
    <n v="1354.08"/>
    <n v="5.3615000000000004"/>
  </r>
  <r>
    <x v="1"/>
    <x v="0"/>
    <n v="992.99199999999985"/>
    <n v="5.3615000000000004"/>
  </r>
  <r>
    <x v="2"/>
    <x v="0"/>
    <n v="2347.0719999999997"/>
    <n v="5.4043999999999999"/>
  </r>
  <r>
    <x v="2"/>
    <x v="0"/>
    <n v="631.904"/>
    <n v="5.4043999999999999"/>
  </r>
  <r>
    <x v="3"/>
    <x v="0"/>
    <n v="1173.5359999999998"/>
    <n v="5.6341999999999999"/>
  </r>
  <r>
    <x v="3"/>
    <x v="0"/>
    <n v="1354.08"/>
    <n v="5.6341999999999999"/>
  </r>
  <r>
    <x v="5"/>
    <x v="0"/>
    <n v="812.44799999999998"/>
    <n v="5.2824999999999998"/>
  </r>
  <r>
    <x v="5"/>
    <x v="0"/>
    <n v="722.17600000000004"/>
    <n v="5.2824999999999998"/>
  </r>
  <r>
    <x v="1"/>
    <x v="0"/>
    <n v="841.48399999999992"/>
    <n v="5.3615000000000004"/>
  </r>
  <r>
    <x v="1"/>
    <x v="0"/>
    <n v="841.48399999999992"/>
    <n v="5.3615000000000004"/>
  </r>
  <r>
    <x v="2"/>
    <x v="0"/>
    <n v="841.48399999999992"/>
    <n v="5.4043999999999999"/>
  </r>
  <r>
    <x v="3"/>
    <x v="0"/>
    <n v="841.48399999999992"/>
    <n v="5.6341999999999999"/>
  </r>
  <r>
    <x v="3"/>
    <x v="0"/>
    <n v="841.48399999999992"/>
    <n v="5.6341999999999999"/>
  </r>
  <r>
    <x v="6"/>
    <x v="0"/>
    <n v="1682.9679999999998"/>
    <n v="5.0419999999999998"/>
  </r>
  <r>
    <x v="1"/>
    <x v="0"/>
    <n v="1122.6319999999998"/>
    <n v="5.3615000000000004"/>
  </r>
  <r>
    <x v="2"/>
    <x v="0"/>
    <n v="1122.6319999999998"/>
    <n v="5.4043999999999999"/>
  </r>
  <r>
    <x v="5"/>
    <x v="0"/>
    <n v="2245.2639999999997"/>
    <n v="5.2824999999999998"/>
  </r>
  <r>
    <x v="5"/>
    <x v="0"/>
    <n v="1122.6319999999998"/>
    <n v="5.2824999999999998"/>
  </r>
  <r>
    <x v="2"/>
    <x v="0"/>
    <n v="97.16"/>
    <n v="5.4043999999999999"/>
  </r>
  <r>
    <x v="0"/>
    <x v="0"/>
    <n v="2348.1079999999997"/>
    <n v="5.1744000000000003"/>
  </r>
  <r>
    <x v="0"/>
    <x v="0"/>
    <n v="2348.1079999999997"/>
    <n v="5.1744000000000003"/>
  </r>
  <r>
    <x v="1"/>
    <x v="0"/>
    <n v="2348.1079999999997"/>
    <n v="5.3615000000000004"/>
  </r>
  <r>
    <x v="2"/>
    <x v="0"/>
    <n v="2348.1079999999997"/>
    <n v="5.4043999999999999"/>
  </r>
  <r>
    <x v="3"/>
    <x v="0"/>
    <n v="2348.1079999999997"/>
    <n v="5.6341999999999999"/>
  </r>
  <r>
    <x v="3"/>
    <x v="0"/>
    <n v="2348.1079999999997"/>
    <n v="5.6341999999999999"/>
  </r>
  <r>
    <x v="6"/>
    <x v="0"/>
    <n v="2348.1079999999997"/>
    <n v="5.0419999999999998"/>
  </r>
  <r>
    <x v="1"/>
    <x v="0"/>
    <n v="962.19199999999989"/>
    <n v="5.3615000000000004"/>
  </r>
  <r>
    <x v="2"/>
    <x v="0"/>
    <n v="481.09599999999995"/>
    <n v="5.4043999999999999"/>
  </r>
  <r>
    <x v="3"/>
    <x v="0"/>
    <n v="481.09599999999995"/>
    <n v="5.6341999999999999"/>
  </r>
  <r>
    <x v="5"/>
    <x v="0"/>
    <n v="481.09599999999995"/>
    <n v="5.2824999999999998"/>
  </r>
  <r>
    <x v="6"/>
    <x v="0"/>
    <n v="481.09599999999995"/>
    <n v="5.0419999999999998"/>
  </r>
  <r>
    <x v="1"/>
    <x v="0"/>
    <n v="1125.5999999999999"/>
    <n v="5.3615000000000004"/>
  </r>
  <r>
    <x v="2"/>
    <x v="0"/>
    <n v="1125.5999999999999"/>
    <n v="5.4043999999999999"/>
  </r>
  <r>
    <x v="3"/>
    <x v="0"/>
    <n v="1125.5999999999999"/>
    <n v="5.6341999999999999"/>
  </r>
  <r>
    <x v="3"/>
    <x v="0"/>
    <n v="1125.5999999999999"/>
    <n v="5.6341999999999999"/>
  </r>
  <r>
    <x v="3"/>
    <x v="0"/>
    <n v="1125.5999999999999"/>
    <n v="5.6341999999999999"/>
  </r>
  <r>
    <x v="4"/>
    <x v="0"/>
    <n v="1125.5999999999999"/>
    <n v="5.5597000000000003"/>
  </r>
  <r>
    <x v="4"/>
    <x v="0"/>
    <n v="1125.5999999999999"/>
    <n v="5.5597000000000003"/>
  </r>
  <r>
    <x v="5"/>
    <x v="0"/>
    <n v="1125.5999999999999"/>
    <n v="5.2824999999999998"/>
  </r>
  <r>
    <x v="6"/>
    <x v="0"/>
    <n v="1125.5999999999999"/>
    <n v="5.0419999999999998"/>
  </r>
  <r>
    <x v="2"/>
    <x v="0"/>
    <n v="301.72800000000001"/>
    <n v="5.4043999999999999"/>
  </r>
  <r>
    <x v="0"/>
    <x v="0"/>
    <n v="84.559999999999988"/>
    <n v="5.1744000000000003"/>
  </r>
  <r>
    <x v="4"/>
    <x v="0"/>
    <n v="1327.8999999999999"/>
    <n v="5.5597000000000003"/>
  </r>
  <r>
    <x v="5"/>
    <x v="0"/>
    <n v="2135.056"/>
    <n v="5.2824999999999998"/>
  </r>
  <r>
    <x v="5"/>
    <x v="0"/>
    <n v="2135.056"/>
    <n v="5.2824999999999998"/>
  </r>
  <r>
    <x v="2"/>
    <x v="0"/>
    <n v="1103.172"/>
    <n v="5.4043999999999999"/>
  </r>
  <r>
    <x v="5"/>
    <x v="0"/>
    <n v="1103.172"/>
    <n v="5.2824999999999998"/>
  </r>
  <r>
    <x v="0"/>
    <x v="0"/>
    <n v="2122.4"/>
    <n v="5.1744000000000003"/>
  </r>
  <r>
    <x v="1"/>
    <x v="0"/>
    <n v="1591.8"/>
    <n v="5.3615000000000004"/>
  </r>
  <r>
    <x v="1"/>
    <x v="0"/>
    <n v="1591.8"/>
    <n v="5.3615000000000004"/>
  </r>
  <r>
    <x v="2"/>
    <x v="0"/>
    <n v="1591.8"/>
    <n v="5.4043999999999999"/>
  </r>
  <r>
    <x v="3"/>
    <x v="0"/>
    <n v="1591.8"/>
    <n v="5.6341999999999999"/>
  </r>
  <r>
    <x v="3"/>
    <x v="0"/>
    <n v="1591.8"/>
    <n v="5.6341999999999999"/>
  </r>
  <r>
    <x v="3"/>
    <x v="0"/>
    <n v="1591.8"/>
    <n v="5.6341999999999999"/>
  </r>
  <r>
    <x v="4"/>
    <x v="0"/>
    <n v="1591.8"/>
    <n v="5.5597000000000003"/>
  </r>
  <r>
    <x v="5"/>
    <x v="0"/>
    <n v="2122.4"/>
    <n v="5.2824999999999998"/>
  </r>
  <r>
    <x v="0"/>
    <x v="0"/>
    <n v="1753.9199999999998"/>
    <n v="5.1744000000000003"/>
  </r>
  <r>
    <x v="1"/>
    <x v="0"/>
    <n v="2104.7039999999997"/>
    <n v="5.3615000000000004"/>
  </r>
  <r>
    <x v="1"/>
    <x v="0"/>
    <n v="1461.6"/>
    <n v="5.3615000000000004"/>
  </r>
  <r>
    <x v="1"/>
    <x v="0"/>
    <n v="1403.136"/>
    <n v="5.3615000000000004"/>
  </r>
  <r>
    <x v="2"/>
    <x v="0"/>
    <n v="1987.7759999999998"/>
    <n v="5.4043999999999999"/>
  </r>
  <r>
    <x v="2"/>
    <x v="0"/>
    <n v="1198.5119999999999"/>
    <n v="5.4043999999999999"/>
  </r>
  <r>
    <x v="2"/>
    <x v="0"/>
    <n v="1315.44"/>
    <n v="5.4043999999999999"/>
  </r>
  <r>
    <x v="2"/>
    <x v="0"/>
    <n v="1198.5119999999999"/>
    <n v="5.4043999999999999"/>
  </r>
  <r>
    <x v="3"/>
    <x v="0"/>
    <n v="1344.672"/>
    <n v="5.6341999999999999"/>
  </r>
  <r>
    <x v="3"/>
    <x v="0"/>
    <n v="1256.9759999999999"/>
    <n v="5.6341999999999999"/>
  </r>
  <r>
    <x v="3"/>
    <x v="0"/>
    <n v="2221.6320000000001"/>
    <n v="5.6341999999999999"/>
  </r>
  <r>
    <x v="3"/>
    <x v="0"/>
    <n v="1461.6"/>
    <n v="5.6341999999999999"/>
  </r>
  <r>
    <x v="3"/>
    <x v="0"/>
    <n v="1490.8320000000001"/>
    <n v="5.6341999999999999"/>
  </r>
  <r>
    <x v="3"/>
    <x v="0"/>
    <n v="1256.9759999999999"/>
    <n v="5.6341999999999999"/>
  </r>
  <r>
    <x v="4"/>
    <x v="0"/>
    <n v="2484.7199999999998"/>
    <n v="5.5597000000000003"/>
  </r>
  <r>
    <x v="4"/>
    <x v="0"/>
    <n v="1753.9199999999998"/>
    <n v="5.5597000000000003"/>
  </r>
  <r>
    <x v="4"/>
    <x v="0"/>
    <n v="1198.5119999999999"/>
    <n v="5.5597000000000003"/>
  </r>
  <r>
    <x v="4"/>
    <x v="0"/>
    <n v="1461.6"/>
    <n v="5.5597000000000003"/>
  </r>
  <r>
    <x v="5"/>
    <x v="0"/>
    <n v="672.33600000000001"/>
    <n v="5.2824999999999998"/>
  </r>
  <r>
    <x v="5"/>
    <x v="0"/>
    <n v="2338.56"/>
    <n v="5.2824999999999998"/>
  </r>
  <r>
    <x v="5"/>
    <x v="0"/>
    <n v="1081.5839999999998"/>
    <n v="5.2824999999999998"/>
  </r>
  <r>
    <x v="6"/>
    <x v="0"/>
    <n v="1753.9199999999998"/>
    <n v="5.0419999999999998"/>
  </r>
  <r>
    <x v="0"/>
    <x v="0"/>
    <n v="1344"/>
    <n v="5.1744000000000003"/>
  </r>
  <r>
    <x v="0"/>
    <x v="0"/>
    <n v="1344"/>
    <n v="5.1744000000000003"/>
  </r>
  <r>
    <x v="0"/>
    <x v="0"/>
    <n v="1344"/>
    <n v="5.1744000000000003"/>
  </r>
  <r>
    <x v="1"/>
    <x v="0"/>
    <n v="907.19999999999993"/>
    <n v="5.3615000000000004"/>
  </r>
  <r>
    <x v="1"/>
    <x v="0"/>
    <n v="1007.9999999999999"/>
    <n v="5.3615000000000004"/>
  </r>
  <r>
    <x v="2"/>
    <x v="0"/>
    <n v="940.8"/>
    <n v="5.4043999999999999"/>
  </r>
  <r>
    <x v="2"/>
    <x v="0"/>
    <n v="1007.9999999999999"/>
    <n v="5.4043999999999999"/>
  </r>
  <r>
    <x v="2"/>
    <x v="0"/>
    <n v="907.19999999999993"/>
    <n v="5.4043999999999999"/>
  </r>
  <r>
    <x v="2"/>
    <x v="0"/>
    <n v="1075.1999999999998"/>
    <n v="5.4043999999999999"/>
  </r>
  <r>
    <x v="3"/>
    <x v="0"/>
    <n v="1176"/>
    <n v="5.6341999999999999"/>
  </r>
  <r>
    <x v="3"/>
    <x v="0"/>
    <n v="1007.9999999999999"/>
    <n v="5.6341999999999999"/>
  </r>
  <r>
    <x v="3"/>
    <x v="0"/>
    <n v="907.19999999999993"/>
    <n v="5.6341999999999999"/>
  </r>
  <r>
    <x v="3"/>
    <x v="0"/>
    <n v="1276.8"/>
    <n v="5.6341999999999999"/>
  </r>
  <r>
    <x v="3"/>
    <x v="0"/>
    <n v="840"/>
    <n v="5.6341999999999999"/>
  </r>
  <r>
    <x v="3"/>
    <x v="0"/>
    <n v="1209.5999999999999"/>
    <n v="5.6341999999999999"/>
  </r>
  <r>
    <x v="3"/>
    <x v="0"/>
    <n v="1344"/>
    <n v="5.6341999999999999"/>
  </r>
  <r>
    <x v="3"/>
    <x v="0"/>
    <n v="907.19999999999993"/>
    <n v="5.6341999999999999"/>
  </r>
  <r>
    <x v="4"/>
    <x v="0"/>
    <n v="1344"/>
    <n v="5.5597000000000003"/>
  </r>
  <r>
    <x v="4"/>
    <x v="0"/>
    <n v="571.19999999999993"/>
    <n v="5.5597000000000003"/>
  </r>
  <r>
    <x v="4"/>
    <x v="0"/>
    <n v="134.39999999999998"/>
    <n v="5.5597000000000003"/>
  </r>
  <r>
    <x v="4"/>
    <x v="0"/>
    <n v="840"/>
    <n v="5.5597000000000003"/>
  </r>
  <r>
    <x v="4"/>
    <x v="0"/>
    <n v="772.8"/>
    <n v="5.5597000000000003"/>
  </r>
  <r>
    <x v="5"/>
    <x v="0"/>
    <n v="1344"/>
    <n v="5.2824999999999998"/>
  </r>
  <r>
    <x v="5"/>
    <x v="0"/>
    <n v="1344"/>
    <n v="5.2824999999999998"/>
  </r>
  <r>
    <x v="6"/>
    <x v="0"/>
    <n v="1344"/>
    <n v="5.0419999999999998"/>
  </r>
  <r>
    <x v="6"/>
    <x v="0"/>
    <n v="1344"/>
    <n v="5.0419999999999998"/>
  </r>
  <r>
    <x v="0"/>
    <x v="0"/>
    <n v="769.60799999999995"/>
    <n v="5.1744000000000003"/>
  </r>
  <r>
    <x v="0"/>
    <x v="0"/>
    <n v="826.61599999999999"/>
    <n v="5.1744000000000003"/>
  </r>
  <r>
    <x v="0"/>
    <x v="0"/>
    <n v="684.09599999999989"/>
    <n v="5.1744000000000003"/>
  </r>
  <r>
    <x v="0"/>
    <x v="0"/>
    <n v="741.10399999999993"/>
    <n v="5.1744000000000003"/>
  </r>
  <r>
    <x v="1"/>
    <x v="0"/>
    <n v="684.09599999999989"/>
    <n v="5.3615000000000004"/>
  </r>
  <r>
    <x v="2"/>
    <x v="0"/>
    <n v="712.59999999999991"/>
    <n v="5.4043999999999999"/>
  </r>
  <r>
    <x v="2"/>
    <x v="0"/>
    <n v="598.58399999999995"/>
    <n v="5.4043999999999999"/>
  </r>
  <r>
    <x v="3"/>
    <x v="0"/>
    <n v="684.09599999999989"/>
    <n v="5.6341999999999999"/>
  </r>
  <r>
    <x v="3"/>
    <x v="0"/>
    <n v="655.59199999999987"/>
    <n v="5.6341999999999999"/>
  </r>
  <r>
    <x v="3"/>
    <x v="0"/>
    <n v="655.59199999999987"/>
    <n v="5.6341999999999999"/>
  </r>
  <r>
    <x v="3"/>
    <x v="0"/>
    <n v="997.64"/>
    <n v="5.6341999999999999"/>
  </r>
  <r>
    <x v="3"/>
    <x v="0"/>
    <n v="655.59199999999987"/>
    <n v="5.6341999999999999"/>
  </r>
  <r>
    <x v="4"/>
    <x v="0"/>
    <n v="655.59199999999987"/>
    <n v="5.5597000000000003"/>
  </r>
  <r>
    <x v="4"/>
    <x v="0"/>
    <n v="912.12799999999993"/>
    <n v="5.5597000000000003"/>
  </r>
  <r>
    <x v="4"/>
    <x v="0"/>
    <n v="826.61599999999999"/>
    <n v="5.5597000000000003"/>
  </r>
  <r>
    <x v="4"/>
    <x v="0"/>
    <n v="712.59999999999991"/>
    <n v="5.5597000000000003"/>
  </r>
  <r>
    <x v="5"/>
    <x v="0"/>
    <n v="712.59999999999991"/>
    <n v="5.2824999999999998"/>
  </r>
  <r>
    <x v="6"/>
    <x v="0"/>
    <n v="855.11999999999989"/>
    <n v="5.0419999999999998"/>
  </r>
  <r>
    <x v="6"/>
    <x v="0"/>
    <n v="826.61599999999999"/>
    <n v="5.0419999999999998"/>
  </r>
  <r>
    <x v="0"/>
    <x v="0"/>
    <n v="1694"/>
    <n v="5.1744000000000003"/>
  </r>
  <r>
    <x v="0"/>
    <x v="0"/>
    <n v="1694"/>
    <n v="5.1744000000000003"/>
  </r>
  <r>
    <x v="1"/>
    <x v="0"/>
    <n v="2541"/>
    <n v="5.3615000000000004"/>
  </r>
  <r>
    <x v="1"/>
    <x v="0"/>
    <n v="2541"/>
    <n v="5.3615000000000004"/>
  </r>
  <r>
    <x v="2"/>
    <x v="0"/>
    <n v="2541"/>
    <n v="5.4043999999999999"/>
  </r>
  <r>
    <x v="2"/>
    <x v="0"/>
    <n v="2541"/>
    <n v="5.4043999999999999"/>
  </r>
  <r>
    <x v="2"/>
    <x v="0"/>
    <n v="2541"/>
    <n v="5.4043999999999999"/>
  </r>
  <r>
    <x v="3"/>
    <x v="0"/>
    <n v="1694"/>
    <n v="5.6341999999999999"/>
  </r>
  <r>
    <x v="3"/>
    <x v="0"/>
    <n v="2541"/>
    <n v="5.6341999999999999"/>
  </r>
  <r>
    <x v="3"/>
    <x v="0"/>
    <n v="1694"/>
    <n v="5.6341999999999999"/>
  </r>
  <r>
    <x v="3"/>
    <x v="0"/>
    <n v="1694"/>
    <n v="5.6341999999999999"/>
  </r>
  <r>
    <x v="3"/>
    <x v="0"/>
    <n v="2541"/>
    <n v="5.6341999999999999"/>
  </r>
  <r>
    <x v="4"/>
    <x v="0"/>
    <n v="1694"/>
    <n v="5.5597000000000003"/>
  </r>
  <r>
    <x v="4"/>
    <x v="0"/>
    <n v="1694"/>
    <n v="5.5597000000000003"/>
  </r>
  <r>
    <x v="4"/>
    <x v="0"/>
    <n v="1694"/>
    <n v="5.5597000000000003"/>
  </r>
  <r>
    <x v="5"/>
    <x v="0"/>
    <n v="1694"/>
    <n v="5.2824999999999998"/>
  </r>
  <r>
    <x v="5"/>
    <x v="0"/>
    <n v="1694"/>
    <n v="5.2824999999999998"/>
  </r>
  <r>
    <x v="5"/>
    <x v="0"/>
    <n v="1694"/>
    <n v="5.2824999999999998"/>
  </r>
  <r>
    <x v="6"/>
    <x v="0"/>
    <n v="1694"/>
    <n v="5.0419999999999998"/>
  </r>
  <r>
    <x v="6"/>
    <x v="0"/>
    <n v="1694"/>
    <n v="5.0419999999999998"/>
  </r>
  <r>
    <x v="0"/>
    <x v="0"/>
    <n v="68.095999999999989"/>
    <n v="5.1744000000000003"/>
  </r>
  <r>
    <x v="0"/>
    <x v="0"/>
    <n v="34.047999999999995"/>
    <n v="5.1744000000000003"/>
  </r>
  <r>
    <x v="1"/>
    <x v="0"/>
    <n v="85.11999999999999"/>
    <n v="5.3615000000000004"/>
  </r>
  <r>
    <x v="1"/>
    <x v="0"/>
    <n v="85.11999999999999"/>
    <n v="5.3615000000000004"/>
  </r>
  <r>
    <x v="2"/>
    <x v="0"/>
    <n v="34.047999999999995"/>
    <n v="5.4043999999999999"/>
  </r>
  <r>
    <x v="3"/>
    <x v="0"/>
    <n v="34.047999999999995"/>
    <n v="5.6341999999999999"/>
  </r>
  <r>
    <x v="3"/>
    <x v="0"/>
    <n v="34.047999999999995"/>
    <n v="5.6341999999999999"/>
  </r>
  <r>
    <x v="4"/>
    <x v="0"/>
    <n v="85.11999999999999"/>
    <n v="5.5597000000000003"/>
  </r>
  <r>
    <x v="4"/>
    <x v="0"/>
    <n v="34.047999999999995"/>
    <n v="5.5597000000000003"/>
  </r>
  <r>
    <x v="4"/>
    <x v="0"/>
    <n v="51.071999999999996"/>
    <n v="5.5597000000000003"/>
  </r>
  <r>
    <x v="5"/>
    <x v="0"/>
    <n v="68.095999999999989"/>
    <n v="5.2824999999999998"/>
  </r>
  <r>
    <x v="5"/>
    <x v="0"/>
    <n v="51.071999999999996"/>
    <n v="5.2824999999999998"/>
  </r>
  <r>
    <x v="5"/>
    <x v="0"/>
    <n v="34.047999999999995"/>
    <n v="5.2824999999999998"/>
  </r>
  <r>
    <x v="6"/>
    <x v="0"/>
    <n v="187.26399999999998"/>
    <n v="5.0419999999999998"/>
  </r>
  <r>
    <x v="6"/>
    <x v="0"/>
    <n v="34.047999999999995"/>
    <n v="5.0419999999999998"/>
  </r>
  <r>
    <x v="0"/>
    <x v="0"/>
    <n v="1401.3999999999999"/>
    <n v="5.1744000000000003"/>
  </r>
  <r>
    <x v="0"/>
    <x v="0"/>
    <n v="2802.7999999999997"/>
    <n v="5.1744000000000003"/>
  </r>
  <r>
    <x v="0"/>
    <x v="0"/>
    <n v="1401.3999999999999"/>
    <n v="5.1744000000000003"/>
  </r>
  <r>
    <x v="0"/>
    <x v="0"/>
    <n v="1401.3999999999999"/>
    <n v="5.1744000000000003"/>
  </r>
  <r>
    <x v="1"/>
    <x v="0"/>
    <n v="2018.0159999999998"/>
    <n v="5.3615000000000004"/>
  </r>
  <r>
    <x v="1"/>
    <x v="0"/>
    <n v="980.98"/>
    <n v="5.3615000000000004"/>
  </r>
  <r>
    <x v="1"/>
    <x v="0"/>
    <n v="952.95199999999988"/>
    <n v="5.3615000000000004"/>
  </r>
  <r>
    <x v="2"/>
    <x v="0"/>
    <n v="1681.68"/>
    <n v="5.4043999999999999"/>
  </r>
  <r>
    <x v="2"/>
    <x v="0"/>
    <n v="1037.0360000000001"/>
    <n v="5.4043999999999999"/>
  </r>
  <r>
    <x v="2"/>
    <x v="0"/>
    <n v="1037.0360000000001"/>
    <n v="5.4043999999999999"/>
  </r>
  <r>
    <x v="3"/>
    <x v="0"/>
    <n v="868.86799999999994"/>
    <n v="5.6341999999999999"/>
  </r>
  <r>
    <x v="3"/>
    <x v="0"/>
    <n v="896.89599999999996"/>
    <n v="5.6341999999999999"/>
  </r>
  <r>
    <x v="3"/>
    <x v="0"/>
    <n v="1121.1199999999999"/>
    <n v="5.6341999999999999"/>
  </r>
  <r>
    <x v="3"/>
    <x v="0"/>
    <n v="1289.2879999999998"/>
    <n v="5.6341999999999999"/>
  </r>
  <r>
    <x v="3"/>
    <x v="0"/>
    <n v="980.98"/>
    <n v="5.6341999999999999"/>
  </r>
  <r>
    <x v="3"/>
    <x v="0"/>
    <n v="868.86799999999994"/>
    <n v="5.6341999999999999"/>
  </r>
  <r>
    <x v="3"/>
    <x v="0"/>
    <n v="952.95199999999988"/>
    <n v="5.6341999999999999"/>
  </r>
  <r>
    <x v="4"/>
    <x v="0"/>
    <n v="1037.0360000000001"/>
    <n v="5.5597000000000003"/>
  </r>
  <r>
    <x v="4"/>
    <x v="0"/>
    <n v="1093.0919999999999"/>
    <n v="5.5597000000000003"/>
  </r>
  <r>
    <x v="4"/>
    <x v="0"/>
    <n v="1289.2879999999998"/>
    <n v="5.5597000000000003"/>
  </r>
  <r>
    <x v="4"/>
    <x v="0"/>
    <n v="1541.5399999999997"/>
    <n v="5.5597000000000003"/>
  </r>
  <r>
    <x v="4"/>
    <x v="0"/>
    <n v="868.86799999999994"/>
    <n v="5.5597000000000003"/>
  </r>
  <r>
    <x v="4"/>
    <x v="0"/>
    <n v="1289.2879999999998"/>
    <n v="5.5597000000000003"/>
  </r>
  <r>
    <x v="5"/>
    <x v="0"/>
    <n v="1401.3999999999999"/>
    <n v="5.2824999999999998"/>
  </r>
  <r>
    <x v="5"/>
    <x v="0"/>
    <n v="1401.3999999999999"/>
    <n v="5.2824999999999998"/>
  </r>
  <r>
    <x v="5"/>
    <x v="0"/>
    <n v="980.98"/>
    <n v="5.2824999999999998"/>
  </r>
  <r>
    <x v="5"/>
    <x v="0"/>
    <n v="1401.3999999999999"/>
    <n v="5.2824999999999998"/>
  </r>
  <r>
    <x v="6"/>
    <x v="0"/>
    <n v="1401.3999999999999"/>
    <n v="5.0419999999999998"/>
  </r>
  <r>
    <x v="6"/>
    <x v="0"/>
    <n v="1401.3999999999999"/>
    <n v="5.0419999999999998"/>
  </r>
  <r>
    <x v="0"/>
    <x v="0"/>
    <n v="4087.9999999999995"/>
    <n v="5.1744000000000003"/>
  </r>
  <r>
    <x v="0"/>
    <x v="0"/>
    <n v="4087.9999999999995"/>
    <n v="5.1744000000000003"/>
  </r>
  <r>
    <x v="1"/>
    <x v="0"/>
    <n v="4087.9999999999995"/>
    <n v="5.3615000000000004"/>
  </r>
  <r>
    <x v="1"/>
    <x v="0"/>
    <n v="6540.7999999999993"/>
    <n v="5.3615000000000004"/>
  </r>
  <r>
    <x v="2"/>
    <x v="0"/>
    <n v="4087.9999999999995"/>
    <n v="5.4043999999999999"/>
  </r>
  <r>
    <x v="2"/>
    <x v="0"/>
    <n v="4087.9999999999995"/>
    <n v="5.4043999999999999"/>
  </r>
  <r>
    <x v="2"/>
    <x v="0"/>
    <n v="4905.5999999999995"/>
    <n v="5.4043999999999999"/>
  </r>
  <r>
    <x v="3"/>
    <x v="0"/>
    <n v="4087.9999999999995"/>
    <n v="5.6341999999999999"/>
  </r>
  <r>
    <x v="3"/>
    <x v="0"/>
    <n v="4087.9999999999995"/>
    <n v="5.6341999999999999"/>
  </r>
  <r>
    <x v="3"/>
    <x v="0"/>
    <n v="4905.5999999999995"/>
    <n v="5.6341999999999999"/>
  </r>
  <r>
    <x v="3"/>
    <x v="0"/>
    <n v="4087.9999999999995"/>
    <n v="5.6341999999999999"/>
  </r>
  <r>
    <x v="4"/>
    <x v="0"/>
    <n v="4087.9999999999995"/>
    <n v="5.5597000000000003"/>
  </r>
  <r>
    <x v="4"/>
    <x v="0"/>
    <n v="4087.9999999999995"/>
    <n v="5.5597000000000003"/>
  </r>
  <r>
    <x v="5"/>
    <x v="0"/>
    <n v="4087.9999999999995"/>
    <n v="5.2824999999999998"/>
  </r>
  <r>
    <x v="5"/>
    <x v="0"/>
    <n v="4087.9999999999995"/>
    <n v="5.2824999999999998"/>
  </r>
  <r>
    <x v="6"/>
    <x v="0"/>
    <n v="4087.9999999999995"/>
    <n v="5.0419999999999998"/>
  </r>
  <r>
    <x v="6"/>
    <x v="0"/>
    <n v="4087.9999999999995"/>
    <n v="5.0419999999999998"/>
  </r>
  <r>
    <x v="1"/>
    <x v="0"/>
    <n v="160.72"/>
    <n v="5.3615000000000004"/>
  </r>
  <r>
    <x v="1"/>
    <x v="0"/>
    <n v="723.24"/>
    <n v="5.3615000000000004"/>
  </r>
  <r>
    <x v="1"/>
    <x v="0"/>
    <n v="160.72"/>
    <n v="5.3615000000000004"/>
  </r>
  <r>
    <x v="1"/>
    <x v="0"/>
    <n v="803.59999999999991"/>
    <n v="5.3615000000000004"/>
  </r>
  <r>
    <x v="1"/>
    <x v="0"/>
    <n v="160.72"/>
    <n v="5.3615000000000004"/>
  </r>
  <r>
    <x v="2"/>
    <x v="0"/>
    <n v="401.79999999999995"/>
    <n v="5.4043999999999999"/>
  </r>
  <r>
    <x v="2"/>
    <x v="0"/>
    <n v="321.44"/>
    <n v="5.4043999999999999"/>
  </r>
  <r>
    <x v="3"/>
    <x v="0"/>
    <n v="241.07999999999996"/>
    <n v="5.6341999999999999"/>
  </r>
  <r>
    <x v="6"/>
    <x v="0"/>
    <n v="321.44"/>
    <n v="5.0419999999999998"/>
  </r>
  <r>
    <x v="6"/>
    <x v="0"/>
    <n v="321.44"/>
    <n v="5.0419999999999998"/>
  </r>
  <r>
    <x v="0"/>
    <x v="0"/>
    <n v="30.071999999999999"/>
    <n v="5.1744000000000003"/>
  </r>
  <r>
    <x v="4"/>
    <x v="0"/>
    <n v="1354.6555539999999"/>
    <n v="5.5597000000000003"/>
  </r>
  <r>
    <x v="2"/>
    <x v="0"/>
    <n v="60.143999999999998"/>
    <n v="5.4043999999999999"/>
  </r>
  <r>
    <x v="3"/>
    <x v="0"/>
    <n v="60.143999999999998"/>
    <n v="5.6341999999999999"/>
  </r>
  <r>
    <x v="5"/>
    <x v="0"/>
    <n v="90.215999999999994"/>
    <n v="5.2824999999999998"/>
  </r>
  <r>
    <x v="2"/>
    <x v="0"/>
    <n v="761.4319999999999"/>
    <n v="5.4043999999999999"/>
  </r>
  <r>
    <x v="3"/>
    <x v="0"/>
    <n v="761.4319999999999"/>
    <n v="5.6341999999999999"/>
  </r>
  <r>
    <x v="0"/>
    <x v="0"/>
    <n v="95.899999999999991"/>
    <n v="5.1744000000000003"/>
  </r>
  <r>
    <x v="4"/>
    <x v="0"/>
    <n v="4559.1985123999993"/>
    <n v="5.5597000000000003"/>
  </r>
  <r>
    <x v="4"/>
    <x v="0"/>
    <n v="3689.5703599999997"/>
    <n v="5.5597000000000003"/>
  </r>
  <r>
    <x v="4"/>
    <x v="0"/>
    <n v="4352.4444319999993"/>
    <n v="5.5597000000000003"/>
  </r>
  <r>
    <x v="4"/>
    <x v="0"/>
    <n v="266.84518420000001"/>
    <n v="5.5597000000000003"/>
  </r>
  <r>
    <x v="6"/>
    <x v="0"/>
    <n v="29.511999999999997"/>
    <n v="5.0419999999999998"/>
  </r>
  <r>
    <x v="6"/>
    <x v="0"/>
    <n v="29.511999999999997"/>
    <n v="5.0419999999999998"/>
  </r>
  <r>
    <x v="5"/>
    <x v="0"/>
    <n v="20.58"/>
    <n v="5.2824999999999998"/>
  </r>
  <r>
    <x v="1"/>
    <x v="0"/>
    <n v="28.251999999999999"/>
    <n v="5.3615000000000004"/>
  </r>
  <r>
    <x v="1"/>
    <x v="0"/>
    <n v="99.931999999999988"/>
    <n v="5.3615000000000004"/>
  </r>
  <r>
    <x v="1"/>
    <x v="0"/>
    <n v="29.707999999999995"/>
    <n v="5.3615000000000004"/>
  </r>
  <r>
    <x v="0"/>
    <x v="0"/>
    <n v="29.707999999999995"/>
    <n v="5.1744000000000003"/>
  </r>
  <r>
    <x v="0"/>
    <x v="0"/>
    <n v="118.83199999999998"/>
    <n v="5.1744000000000003"/>
  </r>
  <r>
    <x v="1"/>
    <x v="0"/>
    <n v="148.54"/>
    <n v="5.3615000000000004"/>
  </r>
  <r>
    <x v="1"/>
    <x v="0"/>
    <n v="29.707999999999995"/>
    <n v="5.3615000000000004"/>
  </r>
  <r>
    <x v="1"/>
    <x v="0"/>
    <n v="148.54"/>
    <n v="5.3615000000000004"/>
  </r>
  <r>
    <x v="2"/>
    <x v="0"/>
    <n v="237.66399999999996"/>
    <n v="5.4043999999999999"/>
  </r>
  <r>
    <x v="3"/>
    <x v="0"/>
    <n v="148.54"/>
    <n v="5.6341999999999999"/>
  </r>
  <r>
    <x v="5"/>
    <x v="0"/>
    <n v="118.83199999999998"/>
    <n v="5.2824999999999998"/>
  </r>
  <r>
    <x v="6"/>
    <x v="0"/>
    <n v="558.88"/>
    <n v="5.0419999999999998"/>
  </r>
  <r>
    <x v="1"/>
    <x v="0"/>
    <n v="579.04"/>
    <n v="5.3615000000000004"/>
  </r>
  <r>
    <x v="1"/>
    <x v="0"/>
    <n v="202.66399999999999"/>
    <n v="5.3615000000000004"/>
  </r>
  <r>
    <x v="3"/>
    <x v="0"/>
    <n v="289.52"/>
    <n v="5.6341999999999999"/>
  </r>
  <r>
    <x v="4"/>
    <x v="0"/>
    <n v="289.52"/>
    <n v="5.5597000000000003"/>
  </r>
  <r>
    <x v="5"/>
    <x v="0"/>
    <n v="289.52"/>
    <n v="5.2824999999999998"/>
  </r>
  <r>
    <x v="6"/>
    <x v="0"/>
    <n v="289.52"/>
    <n v="5.0419999999999998"/>
  </r>
  <r>
    <x v="6"/>
    <x v="0"/>
    <n v="752.75199999999984"/>
    <n v="5.0419999999999998"/>
  </r>
  <r>
    <x v="0"/>
    <x v="0"/>
    <n v="450.24"/>
    <n v="5.1744000000000003"/>
  </r>
  <r>
    <x v="4"/>
    <x v="0"/>
    <n v="3765.3259210000001"/>
    <n v="5.5597000000000003"/>
  </r>
  <r>
    <x v="2"/>
    <x v="0"/>
    <n v="720.3839999999999"/>
    <n v="5.4043999999999999"/>
  </r>
  <r>
    <x v="0"/>
    <x v="0"/>
    <n v="1433.04"/>
    <n v="5.1744000000000003"/>
  </r>
  <r>
    <x v="5"/>
    <x v="0"/>
    <n v="7095.2"/>
    <n v="5.2824999999999998"/>
  </r>
  <r>
    <x v="2"/>
    <x v="0"/>
    <n v="441.39199999999994"/>
    <n v="5.4043999999999999"/>
  </r>
  <r>
    <x v="2"/>
    <x v="0"/>
    <n v="441.39199999999994"/>
    <n v="5.4043999999999999"/>
  </r>
  <r>
    <x v="2"/>
    <x v="0"/>
    <n v="441.39199999999994"/>
    <n v="5.4043999999999999"/>
  </r>
  <r>
    <x v="6"/>
    <x v="0"/>
    <n v="213.80799999999999"/>
    <n v="5.0419999999999998"/>
  </r>
  <r>
    <x v="1"/>
    <x v="0"/>
    <n v="77.671999999999997"/>
    <n v="5.3615000000000004"/>
  </r>
  <r>
    <x v="5"/>
    <x v="0"/>
    <n v="3815.5319999999997"/>
    <n v="5.2824999999999998"/>
  </r>
  <r>
    <x v="0"/>
    <x v="0"/>
    <n v="1072.3999999999999"/>
    <n v="5.1744000000000003"/>
  </r>
  <r>
    <x v="1"/>
    <x v="0"/>
    <n v="1072.3999999999999"/>
    <n v="5.3615000000000004"/>
  </r>
  <r>
    <x v="1"/>
    <x v="0"/>
    <n v="1072.3999999999999"/>
    <n v="5.3615000000000004"/>
  </r>
  <r>
    <x v="1"/>
    <x v="0"/>
    <n v="1072.3999999999999"/>
    <n v="5.3615000000000004"/>
  </r>
  <r>
    <x v="2"/>
    <x v="0"/>
    <n v="1072.3999999999999"/>
    <n v="5.4043999999999999"/>
  </r>
  <r>
    <x v="2"/>
    <x v="0"/>
    <n v="1072.3999999999999"/>
    <n v="5.4043999999999999"/>
  </r>
  <r>
    <x v="3"/>
    <x v="0"/>
    <n v="1072.3999999999999"/>
    <n v="5.6341999999999999"/>
  </r>
  <r>
    <x v="3"/>
    <x v="0"/>
    <n v="1072.3999999999999"/>
    <n v="5.6341999999999999"/>
  </r>
  <r>
    <x v="3"/>
    <x v="0"/>
    <n v="1072.3999999999999"/>
    <n v="5.6341999999999999"/>
  </r>
  <r>
    <x v="4"/>
    <x v="0"/>
    <n v="2144.7999999999997"/>
    <n v="5.5597000000000003"/>
  </r>
  <r>
    <x v="5"/>
    <x v="0"/>
    <n v="1072.3999999999999"/>
    <n v="5.2824999999999998"/>
  </r>
  <r>
    <x v="6"/>
    <x v="0"/>
    <n v="1072.3999999999999"/>
    <n v="5.0419999999999998"/>
  </r>
  <r>
    <x v="0"/>
    <x v="0"/>
    <n v="1629.5160000000001"/>
    <n v="5.1744000000000003"/>
  </r>
  <r>
    <x v="0"/>
    <x v="0"/>
    <n v="285.87999999999994"/>
    <n v="5.1744000000000003"/>
  </r>
  <r>
    <x v="1"/>
    <x v="0"/>
    <n v="714.69999999999993"/>
    <n v="5.3615000000000004"/>
  </r>
  <r>
    <x v="1"/>
    <x v="0"/>
    <n v="285.87999999999994"/>
    <n v="5.3615000000000004"/>
  </r>
  <r>
    <x v="3"/>
    <x v="0"/>
    <n v="200.11599999999999"/>
    <n v="5.6341999999999999"/>
  </r>
  <r>
    <x v="3"/>
    <x v="0"/>
    <n v="571.75999999999988"/>
    <n v="5.6341999999999999"/>
  </r>
  <r>
    <x v="3"/>
    <x v="0"/>
    <n v="228.70400000000001"/>
    <n v="5.6341999999999999"/>
  </r>
  <r>
    <x v="4"/>
    <x v="0"/>
    <n v="571.75999999999988"/>
    <n v="5.5597000000000003"/>
  </r>
  <r>
    <x v="5"/>
    <x v="0"/>
    <n v="171.52799999999999"/>
    <n v="5.2824999999999998"/>
  </r>
  <r>
    <x v="5"/>
    <x v="0"/>
    <n v="285.87999999999994"/>
    <n v="5.2824999999999998"/>
  </r>
  <r>
    <x v="5"/>
    <x v="0"/>
    <n v="600.34799999999996"/>
    <n v="5.2824999999999998"/>
  </r>
  <r>
    <x v="5"/>
    <x v="0"/>
    <n v="857.64"/>
    <n v="5.2824999999999998"/>
  </r>
  <r>
    <x v="6"/>
    <x v="0"/>
    <n v="343.05599999999998"/>
    <n v="5.0419999999999998"/>
  </r>
  <r>
    <x v="6"/>
    <x v="0"/>
    <n v="200.11599999999999"/>
    <n v="5.0419999999999998"/>
  </r>
  <r>
    <x v="6"/>
    <x v="0"/>
    <n v="428.82"/>
    <n v="5.0419999999999998"/>
  </r>
  <r>
    <x v="6"/>
    <x v="0"/>
    <n v="285.87999999999994"/>
    <n v="5.0419999999999998"/>
  </r>
  <r>
    <x v="6"/>
    <x v="0"/>
    <n v="1000.58"/>
    <n v="5.0419999999999998"/>
  </r>
  <r>
    <x v="6"/>
    <x v="0"/>
    <n v="571.75999999999988"/>
    <n v="5.0419999999999998"/>
  </r>
  <r>
    <x v="0"/>
    <x v="0"/>
    <n v="353.892"/>
    <n v="5.1744000000000003"/>
  </r>
  <r>
    <x v="1"/>
    <x v="0"/>
    <n v="268.09999999999997"/>
    <n v="5.3615000000000004"/>
  </r>
  <r>
    <x v="1"/>
    <x v="0"/>
    <n v="321.71999999999997"/>
    <n v="5.3615000000000004"/>
  </r>
  <r>
    <x v="1"/>
    <x v="0"/>
    <n v="589.81999999999994"/>
    <n v="5.3615000000000004"/>
  </r>
  <r>
    <x v="1"/>
    <x v="0"/>
    <n v="321.71999999999997"/>
    <n v="5.3615000000000004"/>
  </r>
  <r>
    <x v="1"/>
    <x v="0"/>
    <n v="643.43999999999994"/>
    <n v="5.3615000000000004"/>
  </r>
  <r>
    <x v="2"/>
    <x v="0"/>
    <n v="407.51199999999994"/>
    <n v="5.4043999999999999"/>
  </r>
  <r>
    <x v="2"/>
    <x v="0"/>
    <n v="321.71999999999997"/>
    <n v="5.4043999999999999"/>
  </r>
  <r>
    <x v="3"/>
    <x v="0"/>
    <n v="268.09999999999997"/>
    <n v="5.6341999999999999"/>
  </r>
  <r>
    <x v="3"/>
    <x v="0"/>
    <n v="300.27199999999999"/>
    <n v="5.6341999999999999"/>
  </r>
  <r>
    <x v="3"/>
    <x v="0"/>
    <n v="268.09999999999997"/>
    <n v="5.6341999999999999"/>
  </r>
  <r>
    <x v="3"/>
    <x v="0"/>
    <n v="268.09999999999997"/>
    <n v="5.6341999999999999"/>
  </r>
  <r>
    <x v="4"/>
    <x v="0"/>
    <n v="428.95999999999992"/>
    <n v="5.5597000000000003"/>
  </r>
  <r>
    <x v="4"/>
    <x v="0"/>
    <n v="514.75199999999995"/>
    <n v="5.5597000000000003"/>
  </r>
  <r>
    <x v="5"/>
    <x v="0"/>
    <n v="321.71999999999997"/>
    <n v="5.2824999999999998"/>
  </r>
  <r>
    <x v="5"/>
    <x v="0"/>
    <n v="268.09999999999997"/>
    <n v="5.2824999999999998"/>
  </r>
  <r>
    <x v="5"/>
    <x v="0"/>
    <n v="321.71999999999997"/>
    <n v="5.2824999999999998"/>
  </r>
  <r>
    <x v="5"/>
    <x v="0"/>
    <n v="353.892"/>
    <n v="5.2824999999999998"/>
  </r>
  <r>
    <x v="6"/>
    <x v="0"/>
    <n v="300.27199999999999"/>
    <n v="5.0419999999999998"/>
  </r>
  <r>
    <x v="6"/>
    <x v="0"/>
    <n v="310.99599999999998"/>
    <n v="5.0419999999999998"/>
  </r>
  <r>
    <x v="6"/>
    <x v="0"/>
    <n v="439.68399999999997"/>
    <n v="5.0419999999999998"/>
  </r>
  <r>
    <x v="6"/>
    <x v="0"/>
    <n v="321.71999999999997"/>
    <n v="5.0419999999999998"/>
  </r>
  <r>
    <x v="0"/>
    <x v="0"/>
    <n v="2562.56"/>
    <n v="5.1744000000000003"/>
  </r>
  <r>
    <x v="0"/>
    <x v="0"/>
    <n v="1921.9199999999998"/>
    <n v="5.1744000000000003"/>
  </r>
  <r>
    <x v="1"/>
    <x v="0"/>
    <n v="1537.5359999999998"/>
    <n v="5.3615000000000004"/>
  </r>
  <r>
    <x v="2"/>
    <x v="0"/>
    <n v="1185.1839999999997"/>
    <n v="5.4043999999999999"/>
  </r>
  <r>
    <x v="2"/>
    <x v="0"/>
    <n v="1505.5039999999997"/>
    <n v="5.4043999999999999"/>
  </r>
  <r>
    <x v="2"/>
    <x v="0"/>
    <n v="1185.1839999999997"/>
    <n v="5.4043999999999999"/>
  </r>
  <r>
    <x v="2"/>
    <x v="0"/>
    <n v="1345.3440000000001"/>
    <n v="5.4043999999999999"/>
  </r>
  <r>
    <x v="3"/>
    <x v="0"/>
    <n v="1121.1199999999999"/>
    <n v="5.6341999999999999"/>
  </r>
  <r>
    <x v="3"/>
    <x v="0"/>
    <n v="1313.3119999999999"/>
    <n v="5.6341999999999999"/>
  </r>
  <r>
    <x v="3"/>
    <x v="0"/>
    <n v="800.8"/>
    <n v="5.6341999999999999"/>
  </r>
  <r>
    <x v="3"/>
    <x v="0"/>
    <n v="480.47999999999996"/>
    <n v="5.6341999999999999"/>
  </r>
  <r>
    <x v="3"/>
    <x v="0"/>
    <n v="1249.248"/>
    <n v="5.6341999999999999"/>
  </r>
  <r>
    <x v="4"/>
    <x v="0"/>
    <n v="1217.2159999999999"/>
    <n v="5.5597000000000003"/>
  </r>
  <r>
    <x v="4"/>
    <x v="0"/>
    <n v="3843.8399999999997"/>
    <n v="5.5597000000000003"/>
  </r>
  <r>
    <x v="4"/>
    <x v="0"/>
    <n v="352.35199999999998"/>
    <n v="5.5597000000000003"/>
  </r>
  <r>
    <x v="6"/>
    <x v="0"/>
    <n v="1281.28"/>
    <n v="5.0419999999999998"/>
  </r>
  <r>
    <x v="6"/>
    <x v="0"/>
    <n v="1921.9199999999998"/>
    <n v="5.0419999999999998"/>
  </r>
  <r>
    <x v="3"/>
    <x v="0"/>
    <n v="480.47999999999996"/>
    <n v="5.6341999999999999"/>
  </r>
  <r>
    <x v="3"/>
    <x v="0"/>
    <n v="1249.248"/>
    <n v="5.6341999999999999"/>
  </r>
  <r>
    <x v="4"/>
    <x v="0"/>
    <n v="1217.2159999999999"/>
    <n v="5.5597000000000003"/>
  </r>
  <r>
    <x v="4"/>
    <x v="0"/>
    <n v="3843.8399999999997"/>
    <n v="5.5597000000000003"/>
  </r>
  <r>
    <x v="4"/>
    <x v="0"/>
    <n v="352.35199999999998"/>
    <n v="5.5597000000000003"/>
  </r>
  <r>
    <x v="6"/>
    <x v="0"/>
    <n v="1281.28"/>
    <n v="5.0419999999999998"/>
  </r>
  <r>
    <x v="6"/>
    <x v="0"/>
    <n v="1921.9199999999998"/>
    <n v="5.0419999999999998"/>
  </r>
  <r>
    <x v="0"/>
    <x v="0"/>
    <n v="4446.3999999999996"/>
    <n v="5.1744000000000003"/>
  </r>
  <r>
    <x v="1"/>
    <x v="0"/>
    <n v="3890.6"/>
    <n v="5.3615000000000004"/>
  </r>
  <r>
    <x v="1"/>
    <x v="0"/>
    <n v="3712.7439999999997"/>
    <n v="5.3615000000000004"/>
  </r>
  <r>
    <x v="2"/>
    <x v="0"/>
    <n v="3401.4959999999996"/>
    <n v="5.4043999999999999"/>
  </r>
  <r>
    <x v="3"/>
    <x v="0"/>
    <n v="3512.6559999999999"/>
    <n v="5.6341999999999999"/>
  </r>
  <r>
    <x v="3"/>
    <x v="0"/>
    <n v="3646.0479999999998"/>
    <n v="5.6341999999999999"/>
  </r>
  <r>
    <x v="3"/>
    <x v="0"/>
    <n v="4779.8799999999992"/>
    <n v="5.6341999999999999"/>
  </r>
  <r>
    <x v="4"/>
    <x v="0"/>
    <n v="4446.3999999999996"/>
    <n v="5.5597000000000003"/>
  </r>
  <r>
    <x v="5"/>
    <x v="0"/>
    <n v="4446.3999999999996"/>
    <n v="5.2824999999999998"/>
  </r>
  <r>
    <x v="6"/>
    <x v="0"/>
    <n v="4446.3999999999996"/>
    <n v="5.0419999999999998"/>
  </r>
  <r>
    <x v="0"/>
    <x v="0"/>
    <n v="5558"/>
    <n v="5.1744000000000003"/>
  </r>
  <r>
    <x v="1"/>
    <x v="0"/>
    <n v="3779.4399999999996"/>
    <n v="5.3615000000000004"/>
  </r>
  <r>
    <x v="1"/>
    <x v="0"/>
    <n v="4335.24"/>
    <n v="5.3615000000000004"/>
  </r>
  <r>
    <x v="2"/>
    <x v="0"/>
    <n v="3646.0479999999998"/>
    <n v="5.4043999999999999"/>
  </r>
  <r>
    <x v="3"/>
    <x v="0"/>
    <n v="3801.6719999999996"/>
    <n v="5.6341999999999999"/>
  </r>
  <r>
    <x v="3"/>
    <x v="0"/>
    <n v="3779.4399999999996"/>
    <n v="5.6341999999999999"/>
  </r>
  <r>
    <x v="3"/>
    <x v="0"/>
    <n v="4335.24"/>
    <n v="5.6341999999999999"/>
  </r>
  <r>
    <x v="3"/>
    <x v="0"/>
    <n v="6891.92"/>
    <n v="5.6341999999999999"/>
  </r>
  <r>
    <x v="3"/>
    <x v="0"/>
    <n v="3668.2799999999993"/>
    <n v="5.6341999999999999"/>
  </r>
  <r>
    <x v="3"/>
    <x v="0"/>
    <n v="4001.7599999999998"/>
    <n v="5.6341999999999999"/>
  </r>
  <r>
    <x v="4"/>
    <x v="0"/>
    <n v="4446.3999999999996"/>
    <n v="5.5597000000000003"/>
  </r>
  <r>
    <x v="5"/>
    <x v="0"/>
    <n v="4446.3999999999996"/>
    <n v="5.2824999999999998"/>
  </r>
  <r>
    <x v="6"/>
    <x v="0"/>
    <n v="4446.3999999999996"/>
    <n v="5.0419999999999998"/>
  </r>
  <r>
    <x v="6"/>
    <x v="0"/>
    <n v="4446.3999999999996"/>
    <n v="5.0419999999999998"/>
  </r>
  <r>
    <x v="0"/>
    <x v="0"/>
    <n v="5415.2"/>
    <n v="5.1744000000000003"/>
  </r>
  <r>
    <x v="1"/>
    <x v="0"/>
    <n v="4440.4639999999999"/>
    <n v="5.3615000000000004"/>
  </r>
  <r>
    <x v="1"/>
    <x v="0"/>
    <n v="4278.0079999999998"/>
    <n v="5.3615000000000004"/>
  </r>
  <r>
    <x v="2"/>
    <x v="0"/>
    <n v="4657.0720000000001"/>
    <n v="5.4043999999999999"/>
  </r>
  <r>
    <x v="2"/>
    <x v="0"/>
    <n v="4332.16"/>
    <n v="5.4043999999999999"/>
  </r>
  <r>
    <x v="3"/>
    <x v="0"/>
    <n v="4250.9319999999998"/>
    <n v="5.6341999999999999"/>
  </r>
  <r>
    <x v="3"/>
    <x v="0"/>
    <n v="5929.6439999999993"/>
    <n v="5.6341999999999999"/>
  </r>
  <r>
    <x v="4"/>
    <x v="0"/>
    <n v="4278.0079999999998"/>
    <n v="5.5597000000000003"/>
  </r>
  <r>
    <x v="5"/>
    <x v="0"/>
    <n v="5415.2"/>
    <n v="5.2824999999999998"/>
  </r>
  <r>
    <x v="6"/>
    <x v="0"/>
    <n v="5415.2"/>
    <n v="5.0419999999999998"/>
  </r>
  <r>
    <x v="0"/>
    <x v="0"/>
    <n v="5415.2"/>
    <n v="5.1744000000000003"/>
  </r>
  <r>
    <x v="0"/>
    <x v="0"/>
    <n v="5415.2"/>
    <n v="5.1744000000000003"/>
  </r>
  <r>
    <x v="1"/>
    <x v="0"/>
    <n v="10830.4"/>
    <n v="5.3615000000000004"/>
  </r>
  <r>
    <x v="1"/>
    <x v="0"/>
    <n v="5415.2"/>
    <n v="5.3615000000000004"/>
  </r>
  <r>
    <x v="3"/>
    <x v="0"/>
    <n v="10830.4"/>
    <n v="5.6341999999999999"/>
  </r>
  <r>
    <x v="3"/>
    <x v="0"/>
    <n v="5415.2"/>
    <n v="5.6341999999999999"/>
  </r>
  <r>
    <x v="3"/>
    <x v="0"/>
    <n v="10830.4"/>
    <n v="5.6341999999999999"/>
  </r>
  <r>
    <x v="3"/>
    <x v="0"/>
    <n v="10830.4"/>
    <n v="5.6341999999999999"/>
  </r>
  <r>
    <x v="4"/>
    <x v="0"/>
    <n v="5415.2"/>
    <n v="5.5597000000000003"/>
  </r>
  <r>
    <x v="5"/>
    <x v="0"/>
    <n v="5415.2"/>
    <n v="5.2824999999999998"/>
  </r>
  <r>
    <x v="6"/>
    <x v="0"/>
    <n v="5415.2"/>
    <n v="5.0419999999999998"/>
  </r>
  <r>
    <x v="0"/>
    <x v="0"/>
    <n v="4446.3999999999996"/>
    <n v="5.1744000000000003"/>
  </r>
  <r>
    <x v="0"/>
    <x v="0"/>
    <n v="4446.3999999999996"/>
    <n v="5.1744000000000003"/>
  </r>
  <r>
    <x v="1"/>
    <x v="0"/>
    <n v="5446.8399999999992"/>
    <n v="5.3615000000000004"/>
  </r>
  <r>
    <x v="1"/>
    <x v="0"/>
    <n v="3557.12"/>
    <n v="5.3615000000000004"/>
  </r>
  <r>
    <x v="2"/>
    <x v="0"/>
    <n v="4535.3279999999995"/>
    <n v="5.4043999999999999"/>
  </r>
  <r>
    <x v="3"/>
    <x v="0"/>
    <n v="4957.735999999999"/>
    <n v="5.6341999999999999"/>
  </r>
  <r>
    <x v="3"/>
    <x v="0"/>
    <n v="7225.4"/>
    <n v="5.6341999999999999"/>
  </r>
  <r>
    <x v="3"/>
    <x v="0"/>
    <n v="3890.6"/>
    <n v="5.6341999999999999"/>
  </r>
  <r>
    <x v="5"/>
    <x v="0"/>
    <n v="4446.3999999999996"/>
    <n v="5.2824999999999998"/>
  </r>
  <r>
    <x v="5"/>
    <x v="0"/>
    <n v="4446.3999999999996"/>
    <n v="5.2824999999999998"/>
  </r>
  <r>
    <x v="0"/>
    <x v="0"/>
    <n v="5415.2"/>
    <n v="5.1744000000000003"/>
  </r>
  <r>
    <x v="1"/>
    <x v="0"/>
    <n v="5415.2"/>
    <n v="5.3615000000000004"/>
  </r>
  <r>
    <x v="1"/>
    <x v="0"/>
    <n v="5415.2"/>
    <n v="5.3615000000000004"/>
  </r>
  <r>
    <x v="3"/>
    <x v="0"/>
    <n v="5415.2"/>
    <n v="5.6341999999999999"/>
  </r>
  <r>
    <x v="3"/>
    <x v="0"/>
    <n v="10830.4"/>
    <n v="5.6341999999999999"/>
  </r>
  <r>
    <x v="3"/>
    <x v="0"/>
    <n v="5415.2"/>
    <n v="5.6341999999999999"/>
  </r>
  <r>
    <x v="4"/>
    <x v="0"/>
    <n v="5415.2"/>
    <n v="5.5597000000000003"/>
  </r>
  <r>
    <x v="5"/>
    <x v="0"/>
    <n v="5415.2"/>
    <n v="5.2824999999999998"/>
  </r>
  <r>
    <x v="5"/>
    <x v="0"/>
    <n v="5415.2"/>
    <n v="5.2824999999999998"/>
  </r>
  <r>
    <x v="0"/>
    <x v="0"/>
    <n v="5558"/>
    <n v="5.1744000000000003"/>
  </r>
  <r>
    <x v="1"/>
    <x v="0"/>
    <n v="2556.6799999999998"/>
    <n v="5.3615000000000004"/>
  </r>
  <r>
    <x v="1"/>
    <x v="0"/>
    <n v="5291.2159999999994"/>
    <n v="5.3615000000000004"/>
  </r>
  <r>
    <x v="1"/>
    <x v="0"/>
    <n v="3445.96"/>
    <n v="5.3615000000000004"/>
  </r>
  <r>
    <x v="1"/>
    <x v="0"/>
    <n v="4446.3999999999996"/>
    <n v="5.3615000000000004"/>
  </r>
  <r>
    <x v="1"/>
    <x v="0"/>
    <n v="4557.5599999999995"/>
    <n v="5.3615000000000004"/>
  </r>
  <r>
    <x v="1"/>
    <x v="0"/>
    <n v="3223.64"/>
    <n v="5.3615000000000004"/>
  </r>
  <r>
    <x v="3"/>
    <x v="0"/>
    <n v="4557.5599999999995"/>
    <n v="5.6341999999999999"/>
  </r>
  <r>
    <x v="3"/>
    <x v="0"/>
    <n v="4446.3999999999996"/>
    <n v="5.6341999999999999"/>
  </r>
  <r>
    <x v="3"/>
    <x v="0"/>
    <n v="4579.7920000000004"/>
    <n v="5.6341999999999999"/>
  </r>
  <r>
    <x v="3"/>
    <x v="0"/>
    <n v="12227.599999999999"/>
    <n v="5.6341999999999999"/>
  </r>
  <r>
    <x v="3"/>
    <x v="0"/>
    <n v="4446.3999999999996"/>
    <n v="5.6341999999999999"/>
  </r>
  <r>
    <x v="3"/>
    <x v="0"/>
    <n v="4335.24"/>
    <n v="5.6341999999999999"/>
  </r>
  <r>
    <x v="5"/>
    <x v="0"/>
    <n v="4446.3999999999996"/>
    <n v="5.2824999999999998"/>
  </r>
  <r>
    <x v="5"/>
    <x v="0"/>
    <n v="5558"/>
    <n v="5.2824999999999998"/>
  </r>
  <r>
    <x v="6"/>
    <x v="0"/>
    <n v="5558"/>
    <n v="5.0419999999999998"/>
  </r>
  <r>
    <x v="6"/>
    <x v="0"/>
    <n v="5558"/>
    <n v="5.0419999999999998"/>
  </r>
  <r>
    <x v="0"/>
    <x v="0"/>
    <n v="10830.4"/>
    <n v="5.1744000000000003"/>
  </r>
  <r>
    <x v="1"/>
    <x v="0"/>
    <n v="5415.2"/>
    <n v="5.3615000000000004"/>
  </r>
  <r>
    <x v="1"/>
    <x v="0"/>
    <n v="5415.2"/>
    <n v="5.3615000000000004"/>
  </r>
  <r>
    <x v="1"/>
    <x v="0"/>
    <n v="5415.2"/>
    <n v="5.3615000000000004"/>
  </r>
  <r>
    <x v="1"/>
    <x v="0"/>
    <n v="5415.2"/>
    <n v="5.3615000000000004"/>
  </r>
  <r>
    <x v="1"/>
    <x v="0"/>
    <n v="5415.2"/>
    <n v="5.3615000000000004"/>
  </r>
  <r>
    <x v="2"/>
    <x v="0"/>
    <n v="6552.3919999999989"/>
    <n v="5.4043999999999999"/>
  </r>
  <r>
    <x v="2"/>
    <x v="0"/>
    <n v="4278.0079999999998"/>
    <n v="5.4043999999999999"/>
  </r>
  <r>
    <x v="3"/>
    <x v="0"/>
    <n v="10830.4"/>
    <n v="5.6341999999999999"/>
  </r>
  <r>
    <x v="3"/>
    <x v="0"/>
    <n v="10830.4"/>
    <n v="5.6341999999999999"/>
  </r>
  <r>
    <x v="3"/>
    <x v="0"/>
    <n v="10830.4"/>
    <n v="5.6341999999999999"/>
  </r>
  <r>
    <x v="5"/>
    <x v="0"/>
    <n v="10830.4"/>
    <n v="5.2824999999999998"/>
  </r>
  <r>
    <x v="6"/>
    <x v="0"/>
    <n v="10830.4"/>
    <n v="5.0419999999999998"/>
  </r>
  <r>
    <x v="3"/>
    <x v="0"/>
    <n v="2690.0719999999997"/>
    <n v="5.6341999999999999"/>
  </r>
  <r>
    <x v="0"/>
    <x v="0"/>
    <n v="3334.7999999999997"/>
    <n v="5.1744000000000003"/>
  </r>
  <r>
    <x v="1"/>
    <x v="0"/>
    <n v="3646.0479999999998"/>
    <n v="5.3615000000000004"/>
  </r>
  <r>
    <x v="1"/>
    <x v="0"/>
    <n v="3557.12"/>
    <n v="5.3615000000000004"/>
  </r>
  <r>
    <x v="1"/>
    <x v="0"/>
    <n v="3223.64"/>
    <n v="5.3615000000000004"/>
  </r>
  <r>
    <x v="3"/>
    <x v="0"/>
    <n v="5891.48"/>
    <n v="5.6341999999999999"/>
  </r>
  <r>
    <x v="3"/>
    <x v="0"/>
    <n v="3112.4799999999996"/>
    <n v="5.6341999999999999"/>
  </r>
  <r>
    <x v="3"/>
    <x v="0"/>
    <n v="3223.64"/>
    <n v="5.6341999999999999"/>
  </r>
  <r>
    <x v="3"/>
    <x v="0"/>
    <n v="5002.2"/>
    <n v="5.6341999999999999"/>
  </r>
  <r>
    <x v="3"/>
    <x v="0"/>
    <n v="3334.7999999999997"/>
    <n v="5.6341999999999999"/>
  </r>
  <r>
    <x v="3"/>
    <x v="0"/>
    <n v="2867.9279999999999"/>
    <n v="5.6341999999999999"/>
  </r>
  <r>
    <x v="5"/>
    <x v="0"/>
    <n v="4446.3999999999996"/>
    <n v="5.2824999999999998"/>
  </r>
  <r>
    <x v="0"/>
    <x v="0"/>
    <n v="2494.7999999999997"/>
    <n v="5.1744000000000003"/>
  </r>
  <r>
    <x v="1"/>
    <x v="0"/>
    <n v="2120.58"/>
    <n v="5.3615000000000004"/>
  </r>
  <r>
    <x v="2"/>
    <x v="0"/>
    <n v="1621.62"/>
    <n v="5.4043999999999999"/>
  </r>
  <r>
    <x v="3"/>
    <x v="0"/>
    <n v="1521.828"/>
    <n v="5.6341999999999999"/>
  </r>
  <r>
    <x v="3"/>
    <x v="0"/>
    <n v="1746.3600000000001"/>
    <n v="5.6341999999999999"/>
  </r>
  <r>
    <x v="4"/>
    <x v="0"/>
    <n v="1746.3600000000001"/>
    <n v="5.5597000000000003"/>
  </r>
  <r>
    <x v="5"/>
    <x v="0"/>
    <n v="1871.1"/>
    <n v="5.2824999999999998"/>
  </r>
  <r>
    <x v="6"/>
    <x v="0"/>
    <n v="1896.0479999999998"/>
    <n v="5.0419999999999998"/>
  </r>
  <r>
    <x v="0"/>
    <x v="0"/>
    <n v="2187.36"/>
    <n v="5.1744000000000003"/>
  </r>
  <r>
    <x v="1"/>
    <x v="0"/>
    <n v="1974.6999999999998"/>
    <n v="5.3615000000000004"/>
  </r>
  <r>
    <x v="1"/>
    <x v="0"/>
    <n v="1974.6999999999998"/>
    <n v="5.3615000000000004"/>
  </r>
  <r>
    <x v="2"/>
    <x v="0"/>
    <n v="1913.9399999999998"/>
    <n v="5.4043999999999999"/>
  </r>
  <r>
    <x v="3"/>
    <x v="0"/>
    <n v="2278.5"/>
    <n v="5.6341999999999999"/>
  </r>
  <r>
    <x v="3"/>
    <x v="0"/>
    <n v="2734.2"/>
    <n v="5.6341999999999999"/>
  </r>
  <r>
    <x v="5"/>
    <x v="0"/>
    <n v="2582.2999999999997"/>
    <n v="5.2824999999999998"/>
  </r>
  <r>
    <x v="5"/>
    <x v="0"/>
    <n v="2460.7799999999997"/>
    <n v="5.2824999999999998"/>
  </r>
  <r>
    <x v="0"/>
    <x v="0"/>
    <n v="2223.1999999999998"/>
    <n v="5.1744000000000003"/>
  </r>
  <r>
    <x v="1"/>
    <x v="0"/>
    <n v="2934.6239999999998"/>
    <n v="5.3615000000000004"/>
  </r>
  <r>
    <x v="1"/>
    <x v="0"/>
    <n v="4446.3999999999996"/>
    <n v="5.3615000000000004"/>
  </r>
  <r>
    <x v="1"/>
    <x v="0"/>
    <n v="3801.6719999999996"/>
    <n v="5.3615000000000004"/>
  </r>
  <r>
    <x v="3"/>
    <x v="0"/>
    <n v="2112.04"/>
    <n v="5.6341999999999999"/>
  </r>
  <r>
    <x v="3"/>
    <x v="0"/>
    <n v="1511.7759999999998"/>
    <n v="5.6341999999999999"/>
  </r>
  <r>
    <x v="3"/>
    <x v="0"/>
    <n v="4446.3999999999996"/>
    <n v="5.6341999999999999"/>
  </r>
  <r>
    <x v="3"/>
    <x v="0"/>
    <n v="1667.3999999999999"/>
    <n v="5.6341999999999999"/>
  </r>
  <r>
    <x v="3"/>
    <x v="0"/>
    <n v="2445.52"/>
    <n v="5.6341999999999999"/>
  </r>
  <r>
    <x v="3"/>
    <x v="0"/>
    <n v="1689.6320000000001"/>
    <n v="5.6341999999999999"/>
  </r>
  <r>
    <x v="4"/>
    <x v="0"/>
    <n v="2223.1999999999998"/>
    <n v="5.5597000000000003"/>
  </r>
  <r>
    <x v="4"/>
    <x v="0"/>
    <n v="1556.2399999999998"/>
    <n v="5.5597000000000003"/>
  </r>
  <r>
    <x v="5"/>
    <x v="0"/>
    <n v="2223.1999999999998"/>
    <n v="5.2824999999999998"/>
  </r>
  <r>
    <x v="5"/>
    <x v="0"/>
    <n v="2223.1999999999998"/>
    <n v="5.2824999999999998"/>
  </r>
  <r>
    <x v="6"/>
    <x v="0"/>
    <n v="2223.1999999999998"/>
    <n v="5.0419999999999998"/>
  </r>
  <r>
    <x v="6"/>
    <x v="0"/>
    <n v="2223.1999999999998"/>
    <n v="5.0419999999999998"/>
  </r>
  <r>
    <x v="6"/>
    <x v="0"/>
    <n v="2223.1999999999998"/>
    <n v="5.0419999999999998"/>
  </r>
  <r>
    <x v="6"/>
    <x v="0"/>
    <n v="2223.1999999999998"/>
    <n v="5.0419999999999998"/>
  </r>
  <r>
    <x v="0"/>
    <x v="0"/>
    <n v="2086.1119999999996"/>
    <n v="5.1744000000000003"/>
  </r>
  <r>
    <x v="1"/>
    <x v="0"/>
    <n v="3020.192"/>
    <n v="5.3615000000000004"/>
  </r>
  <r>
    <x v="1"/>
    <x v="0"/>
    <n v="1899.296"/>
    <n v="5.3615000000000004"/>
  </r>
  <r>
    <x v="1"/>
    <x v="0"/>
    <n v="2241.7919999999999"/>
    <n v="5.3615000000000004"/>
  </r>
  <r>
    <x v="3"/>
    <x v="0"/>
    <n v="2148.384"/>
    <n v="5.6341999999999999"/>
  </r>
  <r>
    <x v="4"/>
    <x v="0"/>
    <n v="1992.7039999999997"/>
    <n v="5.5597000000000003"/>
  </r>
  <r>
    <x v="4"/>
    <x v="0"/>
    <n v="1899.296"/>
    <n v="5.5597000000000003"/>
  </r>
  <r>
    <x v="5"/>
    <x v="0"/>
    <n v="2023.8399999999997"/>
    <n v="5.2824999999999998"/>
  </r>
  <r>
    <x v="5"/>
    <x v="0"/>
    <n v="1930.432"/>
    <n v="5.2824999999999998"/>
  </r>
  <r>
    <x v="6"/>
    <x v="0"/>
    <n v="2086.1119999999996"/>
    <n v="5.0419999999999998"/>
  </r>
  <r>
    <x v="0"/>
    <x v="0"/>
    <n v="9864.2879999999986"/>
    <n v="5.1744000000000003"/>
  </r>
  <r>
    <x v="1"/>
    <x v="0"/>
    <n v="9551.1359999999986"/>
    <n v="5.3615000000000004"/>
  </r>
  <r>
    <x v="3"/>
    <x v="0"/>
    <n v="9551.1359999999986"/>
    <n v="5.6341999999999999"/>
  </r>
  <r>
    <x v="5"/>
    <x v="0"/>
    <n v="9707.7119999999995"/>
    <n v="5.2824999999999998"/>
  </r>
  <r>
    <x v="0"/>
    <x v="0"/>
    <n v="2646.56"/>
    <n v="5.1744000000000003"/>
  </r>
  <r>
    <x v="1"/>
    <x v="0"/>
    <n v="2023.8399999999997"/>
    <n v="5.3615000000000004"/>
  </r>
  <r>
    <x v="1"/>
    <x v="0"/>
    <n v="2957.92"/>
    <n v="5.3615000000000004"/>
  </r>
  <r>
    <x v="1"/>
    <x v="0"/>
    <n v="1992.7039999999997"/>
    <n v="5.3615000000000004"/>
  </r>
  <r>
    <x v="3"/>
    <x v="0"/>
    <n v="1992.7039999999997"/>
    <n v="5.6341999999999999"/>
  </r>
  <r>
    <x v="3"/>
    <x v="0"/>
    <n v="1712.48"/>
    <n v="5.6341999999999999"/>
  </r>
  <r>
    <x v="3"/>
    <x v="0"/>
    <n v="2179.52"/>
    <n v="5.6341999999999999"/>
  </r>
  <r>
    <x v="4"/>
    <x v="0"/>
    <n v="1868.16"/>
    <n v="5.5597000000000003"/>
  </r>
  <r>
    <x v="5"/>
    <x v="0"/>
    <n v="1868.16"/>
    <n v="5.2824999999999998"/>
  </r>
  <r>
    <x v="5"/>
    <x v="0"/>
    <n v="2335.1999999999998"/>
    <n v="5.2824999999999998"/>
  </r>
  <r>
    <x v="1"/>
    <x v="0"/>
    <n v="2129.8759999999997"/>
    <n v="5.3615000000000004"/>
  </r>
  <r>
    <x v="3"/>
    <x v="0"/>
    <n v="2199.7080000000001"/>
    <n v="5.6341999999999999"/>
  </r>
  <r>
    <x v="5"/>
    <x v="0"/>
    <n v="2269.5399999999995"/>
    <n v="5.2824999999999998"/>
  </r>
  <r>
    <x v="6"/>
    <x v="0"/>
    <n v="2199.7080000000001"/>
    <n v="5.0419999999999998"/>
  </r>
  <r>
    <x v="1"/>
    <x v="0"/>
    <n v="1992.7039999999997"/>
    <n v="5.3615000000000004"/>
  </r>
  <r>
    <x v="1"/>
    <x v="0"/>
    <n v="2802.24"/>
    <n v="5.3615000000000004"/>
  </r>
  <r>
    <x v="1"/>
    <x v="0"/>
    <n v="2397.4719999999998"/>
    <n v="5.3615000000000004"/>
  </r>
  <r>
    <x v="3"/>
    <x v="0"/>
    <n v="2553.152"/>
    <n v="5.6341999999999999"/>
  </r>
  <r>
    <x v="3"/>
    <x v="0"/>
    <n v="1899.296"/>
    <n v="5.6341999999999999"/>
  </r>
  <r>
    <x v="4"/>
    <x v="0"/>
    <n v="1027.4879999999998"/>
    <n v="5.5597000000000003"/>
  </r>
  <r>
    <x v="4"/>
    <x v="0"/>
    <n v="1494.5279999999998"/>
    <n v="5.5597000000000003"/>
  </r>
  <r>
    <x v="5"/>
    <x v="0"/>
    <n v="2179.52"/>
    <n v="5.2824999999999998"/>
  </r>
  <r>
    <x v="1"/>
    <x v="0"/>
    <n v="778.11999999999989"/>
    <n v="5.3615000000000004"/>
  </r>
  <r>
    <x v="2"/>
    <x v="0"/>
    <n v="933.74400000000003"/>
    <n v="5.4043999999999999"/>
  </r>
  <r>
    <x v="3"/>
    <x v="0"/>
    <n v="733.65599999999995"/>
    <n v="5.6341999999999999"/>
  </r>
  <r>
    <x v="3"/>
    <x v="0"/>
    <n v="778.11999999999989"/>
    <n v="5.6341999999999999"/>
  </r>
  <r>
    <x v="3"/>
    <x v="0"/>
    <n v="889.28"/>
    <n v="5.6341999999999999"/>
  </r>
  <r>
    <x v="4"/>
    <x v="0"/>
    <n v="889.28"/>
    <n v="5.5597000000000003"/>
  </r>
  <r>
    <x v="5"/>
    <x v="0"/>
    <n v="867.048"/>
    <n v="5.2824999999999998"/>
  </r>
  <r>
    <x v="1"/>
    <x v="0"/>
    <n v="947.65999999999985"/>
    <n v="5.3615000000000004"/>
  </r>
  <r>
    <x v="2"/>
    <x v="0"/>
    <n v="947.65999999999985"/>
    <n v="5.4043999999999999"/>
  </r>
  <r>
    <x v="3"/>
    <x v="0"/>
    <n v="1055.9639999999999"/>
    <n v="5.6341999999999999"/>
  </r>
  <r>
    <x v="3"/>
    <x v="0"/>
    <n v="1083.04"/>
    <n v="5.6341999999999999"/>
  </r>
  <r>
    <x v="4"/>
    <x v="0"/>
    <n v="1353.8"/>
    <n v="5.5597000000000003"/>
  </r>
  <r>
    <x v="5"/>
    <x v="0"/>
    <n v="947.65999999999985"/>
    <n v="5.2824999999999998"/>
  </r>
  <r>
    <x v="5"/>
    <x v="0"/>
    <n v="893.50800000000004"/>
    <n v="5.2824999999999998"/>
  </r>
  <r>
    <x v="1"/>
    <x v="0"/>
    <n v="689.19199999999989"/>
    <n v="5.3615000000000004"/>
  </r>
  <r>
    <x v="2"/>
    <x v="0"/>
    <n v="711.42399999999998"/>
    <n v="5.4043999999999999"/>
  </r>
  <r>
    <x v="3"/>
    <x v="0"/>
    <n v="778.11999999999989"/>
    <n v="5.6341999999999999"/>
  </r>
  <r>
    <x v="3"/>
    <x v="0"/>
    <n v="755.88799999999992"/>
    <n v="5.6341999999999999"/>
  </r>
  <r>
    <x v="3"/>
    <x v="0"/>
    <n v="689.19199999999989"/>
    <n v="5.6341999999999999"/>
  </r>
  <r>
    <x v="5"/>
    <x v="0"/>
    <n v="1089.3679999999999"/>
    <n v="5.2824999999999998"/>
  </r>
  <r>
    <x v="0"/>
    <x v="0"/>
    <n v="1889.7199999999998"/>
    <n v="5.1744000000000003"/>
  </r>
  <r>
    <x v="0"/>
    <x v="0"/>
    <n v="933.74400000000003"/>
    <n v="5.1744000000000003"/>
  </r>
  <r>
    <x v="0"/>
    <x v="0"/>
    <n v="1333.9199999999998"/>
    <n v="5.1744000000000003"/>
  </r>
  <r>
    <x v="0"/>
    <x v="0"/>
    <n v="555.79999999999995"/>
    <n v="5.1744000000000003"/>
  </r>
  <r>
    <x v="1"/>
    <x v="0"/>
    <n v="911.51199999999994"/>
    <n v="5.3615000000000004"/>
  </r>
  <r>
    <x v="1"/>
    <x v="0"/>
    <n v="1067.136"/>
    <n v="5.3615000000000004"/>
  </r>
  <r>
    <x v="1"/>
    <x v="0"/>
    <n v="889.28"/>
    <n v="5.3615000000000004"/>
  </r>
  <r>
    <x v="1"/>
    <x v="0"/>
    <n v="2112.04"/>
    <n v="5.3615000000000004"/>
  </r>
  <r>
    <x v="2"/>
    <x v="0"/>
    <n v="689.19199999999989"/>
    <n v="5.4043999999999999"/>
  </r>
  <r>
    <x v="2"/>
    <x v="0"/>
    <n v="1111.5999999999999"/>
    <n v="5.4043999999999999"/>
  </r>
  <r>
    <x v="3"/>
    <x v="0"/>
    <n v="867.048"/>
    <n v="5.6341999999999999"/>
  </r>
  <r>
    <x v="3"/>
    <x v="0"/>
    <n v="733.65599999999995"/>
    <n v="5.6341999999999999"/>
  </r>
  <r>
    <x v="3"/>
    <x v="0"/>
    <n v="1667.3999999999999"/>
    <n v="5.6341999999999999"/>
  </r>
  <r>
    <x v="3"/>
    <x v="0"/>
    <n v="778.11999999999989"/>
    <n v="5.6341999999999999"/>
  </r>
  <r>
    <x v="3"/>
    <x v="0"/>
    <n v="800.35199999999986"/>
    <n v="5.6341999999999999"/>
  </r>
  <r>
    <x v="4"/>
    <x v="0"/>
    <n v="1556.2399999999998"/>
    <n v="5.5597000000000003"/>
  </r>
  <r>
    <x v="5"/>
    <x v="0"/>
    <n v="822.58399999999983"/>
    <n v="5.2824999999999998"/>
  </r>
  <r>
    <x v="5"/>
    <x v="0"/>
    <n v="1445.08"/>
    <n v="5.2824999999999998"/>
  </r>
  <r>
    <x v="5"/>
    <x v="0"/>
    <n v="978.20799999999997"/>
    <n v="5.2824999999999998"/>
  </r>
  <r>
    <x v="5"/>
    <x v="0"/>
    <n v="1244.992"/>
    <n v="5.2824999999999998"/>
  </r>
  <r>
    <x v="5"/>
    <x v="0"/>
    <n v="778.11999999999989"/>
    <n v="5.2824999999999998"/>
  </r>
  <r>
    <x v="5"/>
    <x v="0"/>
    <n v="889.28"/>
    <n v="5.2824999999999998"/>
  </r>
  <r>
    <x v="5"/>
    <x v="0"/>
    <n v="889.28"/>
    <n v="5.2824999999999998"/>
  </r>
  <r>
    <x v="6"/>
    <x v="0"/>
    <n v="844.81600000000003"/>
    <n v="5.0419999999999998"/>
  </r>
  <r>
    <x v="6"/>
    <x v="0"/>
    <n v="755.88799999999992"/>
    <n v="5.0419999999999998"/>
  </r>
  <r>
    <x v="6"/>
    <x v="0"/>
    <n v="2445.52"/>
    <n v="5.0419999999999998"/>
  </r>
  <r>
    <x v="0"/>
    <x v="0"/>
    <n v="3334.7999999999997"/>
    <n v="5.1744000000000003"/>
  </r>
  <r>
    <x v="1"/>
    <x v="0"/>
    <n v="3334.7999999999997"/>
    <n v="5.3615000000000004"/>
  </r>
  <r>
    <x v="1"/>
    <x v="0"/>
    <n v="3334.7999999999997"/>
    <n v="5.3615000000000004"/>
  </r>
  <r>
    <x v="1"/>
    <x v="0"/>
    <n v="3334.7999999999997"/>
    <n v="5.3615000000000004"/>
  </r>
  <r>
    <x v="3"/>
    <x v="0"/>
    <n v="2223.1999999999998"/>
    <n v="5.6341999999999999"/>
  </r>
  <r>
    <x v="3"/>
    <x v="0"/>
    <n v="3334.7999999999997"/>
    <n v="5.6341999999999999"/>
  </r>
  <r>
    <x v="3"/>
    <x v="0"/>
    <n v="3334.7999999999997"/>
    <n v="5.6341999999999999"/>
  </r>
  <r>
    <x v="3"/>
    <x v="0"/>
    <n v="3334.7999999999997"/>
    <n v="5.6341999999999999"/>
  </r>
  <r>
    <x v="3"/>
    <x v="0"/>
    <n v="2223.1999999999998"/>
    <n v="5.6341999999999999"/>
  </r>
  <r>
    <x v="4"/>
    <x v="0"/>
    <n v="1111.5999999999999"/>
    <n v="5.5597000000000003"/>
  </r>
  <r>
    <x v="5"/>
    <x v="0"/>
    <n v="1111.5999999999999"/>
    <n v="5.2824999999999998"/>
  </r>
  <r>
    <x v="6"/>
    <x v="0"/>
    <n v="2223.1999999999998"/>
    <n v="5.0419999999999998"/>
  </r>
  <r>
    <x v="6"/>
    <x v="0"/>
    <n v="2223.1999999999998"/>
    <n v="5.0419999999999998"/>
  </r>
  <r>
    <x v="2"/>
    <x v="0"/>
    <n v="965.21600000000001"/>
    <n v="5.4043999999999999"/>
  </r>
  <r>
    <x v="3"/>
    <x v="0"/>
    <n v="1027.4879999999998"/>
    <n v="5.6341999999999999"/>
  </r>
  <r>
    <x v="4"/>
    <x v="0"/>
    <n v="1774.752"/>
    <n v="5.5597000000000003"/>
  </r>
  <r>
    <x v="6"/>
    <x v="0"/>
    <n v="965.21600000000001"/>
    <n v="5.0419999999999998"/>
  </r>
  <r>
    <x v="0"/>
    <x v="0"/>
    <n v="216.49599999999998"/>
    <n v="5.1744000000000003"/>
  </r>
  <r>
    <x v="0"/>
    <x v="0"/>
    <n v="216.49599999999998"/>
    <n v="5.1744000000000003"/>
  </r>
  <r>
    <x v="6"/>
    <x v="0"/>
    <n v="324.74399999999997"/>
    <n v="5.0419999999999998"/>
  </r>
  <r>
    <x v="1"/>
    <x v="0"/>
    <n v="982.57600000000002"/>
    <n v="5.3615000000000004"/>
  </r>
  <r>
    <x v="3"/>
    <x v="0"/>
    <n v="1045.9679999999998"/>
    <n v="5.6341999999999999"/>
  </r>
  <r>
    <x v="3"/>
    <x v="0"/>
    <n v="1077.664"/>
    <n v="5.6341999999999999"/>
  </r>
  <r>
    <x v="5"/>
    <x v="0"/>
    <n v="1711.5839999999998"/>
    <n v="5.2824999999999998"/>
  </r>
  <r>
    <x v="1"/>
    <x v="0"/>
    <n v="1022.8679999999999"/>
    <n v="5.3615000000000004"/>
  </r>
  <r>
    <x v="1"/>
    <x v="0"/>
    <n v="848.23199999999997"/>
    <n v="5.3615000000000004"/>
  </r>
  <r>
    <x v="2"/>
    <x v="0"/>
    <n v="948.02399999999989"/>
    <n v="5.4043999999999999"/>
  </r>
  <r>
    <x v="3"/>
    <x v="0"/>
    <n v="972.97199999999998"/>
    <n v="5.6341999999999999"/>
  </r>
  <r>
    <x v="3"/>
    <x v="0"/>
    <n v="798.33600000000001"/>
    <n v="5.6341999999999999"/>
  </r>
  <r>
    <x v="3"/>
    <x v="0"/>
    <n v="1496.8799999999999"/>
    <n v="5.6341999999999999"/>
  </r>
  <r>
    <x v="3"/>
    <x v="0"/>
    <n v="1072.7639999999999"/>
    <n v="5.6341999999999999"/>
  </r>
  <r>
    <x v="4"/>
    <x v="0"/>
    <n v="848.23199999999997"/>
    <n v="5.5597000000000003"/>
  </r>
  <r>
    <x v="5"/>
    <x v="0"/>
    <n v="1122.6599999999999"/>
    <n v="5.2824999999999998"/>
  </r>
  <r>
    <x v="6"/>
    <x v="0"/>
    <n v="873.18000000000006"/>
    <n v="5.0419999999999998"/>
  </r>
  <r>
    <x v="0"/>
    <x v="0"/>
    <n v="4439.4559999999992"/>
    <n v="5.1744000000000003"/>
  </r>
  <r>
    <x v="0"/>
    <x v="0"/>
    <n v="3329.5920000000001"/>
    <n v="5.1744000000000003"/>
  </r>
  <r>
    <x v="0"/>
    <x v="0"/>
    <n v="3329.5920000000001"/>
    <n v="5.1744000000000003"/>
  </r>
  <r>
    <x v="5"/>
    <x v="0"/>
    <n v="3329.5920000000001"/>
    <n v="5.2824999999999998"/>
  </r>
  <r>
    <x v="5"/>
    <x v="0"/>
    <n v="3329.5920000000001"/>
    <n v="5.2824999999999998"/>
  </r>
  <r>
    <x v="6"/>
    <x v="0"/>
    <n v="3329.5920000000001"/>
    <n v="5.0419999999999998"/>
  </r>
  <r>
    <x v="0"/>
    <x v="0"/>
    <n v="3262"/>
    <n v="5.1744000000000003"/>
  </r>
  <r>
    <x v="0"/>
    <x v="0"/>
    <n v="1043.8399999999999"/>
    <n v="5.1744000000000003"/>
  </r>
  <r>
    <x v="1"/>
    <x v="0"/>
    <n v="913.3599999999999"/>
    <n v="5.3615000000000004"/>
  </r>
  <r>
    <x v="2"/>
    <x v="0"/>
    <n v="1096.0319999999999"/>
    <n v="5.4043999999999999"/>
  </r>
  <r>
    <x v="2"/>
    <x v="0"/>
    <n v="835.072"/>
    <n v="5.4043999999999999"/>
  </r>
  <r>
    <x v="3"/>
    <x v="0"/>
    <n v="1148.2239999999999"/>
    <n v="5.6341999999999999"/>
  </r>
  <r>
    <x v="3"/>
    <x v="0"/>
    <n v="1017.744"/>
    <n v="5.6341999999999999"/>
  </r>
  <r>
    <x v="3"/>
    <x v="0"/>
    <n v="1043.8399999999999"/>
    <n v="5.6341999999999999"/>
  </r>
  <r>
    <x v="4"/>
    <x v="0"/>
    <n v="1043.8399999999999"/>
    <n v="5.5597000000000003"/>
  </r>
  <r>
    <x v="5"/>
    <x v="0"/>
    <n v="1043.8399999999999"/>
    <n v="5.2824999999999998"/>
  </r>
  <r>
    <x v="6"/>
    <x v="0"/>
    <n v="887.2639999999999"/>
    <n v="5.0419999999999998"/>
  </r>
  <r>
    <x v="0"/>
    <x v="0"/>
    <n v="2218.16"/>
    <n v="5.1744000000000003"/>
  </r>
  <r>
    <x v="0"/>
    <x v="0"/>
    <n v="365.34399999999994"/>
    <n v="5.1744000000000003"/>
  </r>
  <r>
    <x v="2"/>
    <x v="0"/>
    <n v="443.63199999999995"/>
    <n v="5.4043999999999999"/>
  </r>
  <r>
    <x v="2"/>
    <x v="0"/>
    <n v="626.30399999999997"/>
    <n v="5.4043999999999999"/>
  </r>
  <r>
    <x v="3"/>
    <x v="0"/>
    <n v="313.15199999999999"/>
    <n v="5.6341999999999999"/>
  </r>
  <r>
    <x v="4"/>
    <x v="0"/>
    <n v="1304.8"/>
    <n v="5.5597000000000003"/>
  </r>
  <r>
    <x v="4"/>
    <x v="0"/>
    <n v="1304.8"/>
    <n v="5.5597000000000003"/>
  </r>
  <r>
    <x v="5"/>
    <x v="0"/>
    <n v="365.34399999999994"/>
    <n v="5.2824999999999998"/>
  </r>
  <r>
    <x v="5"/>
    <x v="0"/>
    <n v="782.88"/>
    <n v="5.2824999999999998"/>
  </r>
  <r>
    <x v="2"/>
    <x v="0"/>
    <n v="189.53199999999998"/>
    <n v="5.4043999999999999"/>
  </r>
  <r>
    <x v="3"/>
    <x v="0"/>
    <n v="4061.3999999999996"/>
    <n v="5.6341999999999999"/>
  </r>
  <r>
    <x v="3"/>
    <x v="0"/>
    <n v="947.65999999999985"/>
    <n v="5.6341999999999999"/>
  </r>
  <r>
    <x v="0"/>
    <x v="0"/>
    <n v="270.76"/>
    <n v="5.1744000000000003"/>
  </r>
  <r>
    <x v="1"/>
    <x v="0"/>
    <n v="162.45599999999999"/>
    <n v="5.3615000000000004"/>
  </r>
  <r>
    <x v="2"/>
    <x v="0"/>
    <n v="270.76"/>
    <n v="5.4043999999999999"/>
  </r>
  <r>
    <x v="2"/>
    <x v="0"/>
    <n v="243.684"/>
    <n v="5.4043999999999999"/>
  </r>
  <r>
    <x v="2"/>
    <x v="0"/>
    <n v="270.76"/>
    <n v="5.4043999999999999"/>
  </r>
  <r>
    <x v="3"/>
    <x v="0"/>
    <n v="270.76"/>
    <n v="5.6341999999999999"/>
  </r>
  <r>
    <x v="3"/>
    <x v="0"/>
    <n v="270.76"/>
    <n v="5.6341999999999999"/>
  </r>
  <r>
    <x v="3"/>
    <x v="0"/>
    <n v="270.76"/>
    <n v="5.6341999999999999"/>
  </r>
  <r>
    <x v="3"/>
    <x v="0"/>
    <n v="406.14"/>
    <n v="5.6341999999999999"/>
  </r>
  <r>
    <x v="3"/>
    <x v="0"/>
    <n v="270.76"/>
    <n v="5.6341999999999999"/>
  </r>
  <r>
    <x v="4"/>
    <x v="0"/>
    <n v="270.76"/>
    <n v="5.5597000000000003"/>
  </r>
  <r>
    <x v="4"/>
    <x v="0"/>
    <n v="406.14"/>
    <n v="5.5597000000000003"/>
  </r>
  <r>
    <x v="5"/>
    <x v="0"/>
    <n v="270.76"/>
    <n v="5.2824999999999998"/>
  </r>
  <r>
    <x v="1"/>
    <x v="0"/>
    <n v="222.32"/>
    <n v="5.3615000000000004"/>
  </r>
  <r>
    <x v="1"/>
    <x v="0"/>
    <n v="222.32"/>
    <n v="5.3615000000000004"/>
  </r>
  <r>
    <x v="2"/>
    <x v="0"/>
    <n v="333.47999999999996"/>
    <n v="5.4043999999999999"/>
  </r>
  <r>
    <x v="2"/>
    <x v="0"/>
    <n v="377.94399999999996"/>
    <n v="5.4043999999999999"/>
  </r>
  <r>
    <x v="2"/>
    <x v="0"/>
    <n v="177.85599999999999"/>
    <n v="5.4043999999999999"/>
  </r>
  <r>
    <x v="2"/>
    <x v="0"/>
    <n v="200.08799999999997"/>
    <n v="5.4043999999999999"/>
  </r>
  <r>
    <x v="2"/>
    <x v="0"/>
    <n v="1667.3999999999999"/>
    <n v="5.4043999999999999"/>
  </r>
  <r>
    <x v="2"/>
    <x v="0"/>
    <n v="222.32"/>
    <n v="5.4043999999999999"/>
  </r>
  <r>
    <x v="3"/>
    <x v="0"/>
    <n v="333.47999999999996"/>
    <n v="5.6341999999999999"/>
  </r>
  <r>
    <x v="3"/>
    <x v="0"/>
    <n v="289.01599999999996"/>
    <n v="5.6341999999999999"/>
  </r>
  <r>
    <x v="3"/>
    <x v="0"/>
    <n v="444.64"/>
    <n v="5.6341999999999999"/>
  </r>
  <r>
    <x v="3"/>
    <x v="0"/>
    <n v="289.01599999999996"/>
    <n v="5.6341999999999999"/>
  </r>
  <r>
    <x v="3"/>
    <x v="0"/>
    <n v="400.17599999999993"/>
    <n v="5.6341999999999999"/>
  </r>
  <r>
    <x v="4"/>
    <x v="0"/>
    <n v="889.28"/>
    <n v="5.5597000000000003"/>
  </r>
  <r>
    <x v="4"/>
    <x v="0"/>
    <n v="844.81600000000003"/>
    <n v="5.5597000000000003"/>
  </r>
  <r>
    <x v="5"/>
    <x v="0"/>
    <n v="244.55199999999999"/>
    <n v="5.2824999999999998"/>
  </r>
  <r>
    <x v="5"/>
    <x v="0"/>
    <n v="889.28"/>
    <n v="5.2824999999999998"/>
  </r>
  <r>
    <x v="5"/>
    <x v="0"/>
    <n v="666.95999999999992"/>
    <n v="5.2824999999999998"/>
  </r>
  <r>
    <x v="0"/>
    <x v="0"/>
    <n v="1712.48"/>
    <n v="5.1744000000000003"/>
  </r>
  <r>
    <x v="1"/>
    <x v="0"/>
    <n v="467.04"/>
    <n v="5.3615000000000004"/>
  </r>
  <r>
    <x v="1"/>
    <x v="0"/>
    <n v="155.68"/>
    <n v="5.3615000000000004"/>
  </r>
  <r>
    <x v="1"/>
    <x v="0"/>
    <n v="155.68"/>
    <n v="5.3615000000000004"/>
  </r>
  <r>
    <x v="1"/>
    <x v="0"/>
    <n v="155.68"/>
    <n v="5.3615000000000004"/>
  </r>
  <r>
    <x v="2"/>
    <x v="0"/>
    <n v="311.36"/>
    <n v="5.4043999999999999"/>
  </r>
  <r>
    <x v="2"/>
    <x v="0"/>
    <n v="311.36"/>
    <n v="5.4043999999999999"/>
  </r>
  <r>
    <x v="2"/>
    <x v="0"/>
    <n v="778.4"/>
    <n v="5.4043999999999999"/>
  </r>
  <r>
    <x v="3"/>
    <x v="0"/>
    <n v="311.36"/>
    <n v="5.6341999999999999"/>
  </r>
  <r>
    <x v="3"/>
    <x v="0"/>
    <n v="249.08799999999997"/>
    <n v="5.6341999999999999"/>
  </r>
  <r>
    <x v="3"/>
    <x v="0"/>
    <n v="249.08799999999997"/>
    <n v="5.6341999999999999"/>
  </r>
  <r>
    <x v="4"/>
    <x v="0"/>
    <n v="249.08799999999997"/>
    <n v="5.5597000000000003"/>
  </r>
  <r>
    <x v="4"/>
    <x v="0"/>
    <n v="373.63199999999995"/>
    <n v="5.5597000000000003"/>
  </r>
  <r>
    <x v="5"/>
    <x v="0"/>
    <n v="778.4"/>
    <n v="5.2824999999999998"/>
  </r>
  <r>
    <x v="0"/>
    <x v="0"/>
    <n v="1111.5999999999999"/>
    <n v="5.1744000000000003"/>
  </r>
  <r>
    <x v="0"/>
    <x v="0"/>
    <n v="155.624"/>
    <n v="5.1744000000000003"/>
  </r>
  <r>
    <x v="1"/>
    <x v="0"/>
    <n v="111.16"/>
    <n v="5.3615000000000004"/>
  </r>
  <r>
    <x v="1"/>
    <x v="0"/>
    <n v="111.16"/>
    <n v="5.3615000000000004"/>
  </r>
  <r>
    <x v="2"/>
    <x v="0"/>
    <n v="111.16"/>
    <n v="5.4043999999999999"/>
  </r>
  <r>
    <x v="2"/>
    <x v="0"/>
    <n v="111.16"/>
    <n v="5.4043999999999999"/>
  </r>
  <r>
    <x v="3"/>
    <x v="0"/>
    <n v="111.16"/>
    <n v="5.6341999999999999"/>
  </r>
  <r>
    <x v="3"/>
    <x v="0"/>
    <n v="111.16"/>
    <n v="5.6341999999999999"/>
  </r>
  <r>
    <x v="3"/>
    <x v="0"/>
    <n v="111.16"/>
    <n v="5.6341999999999999"/>
  </r>
  <r>
    <x v="3"/>
    <x v="0"/>
    <n v="333.47999999999996"/>
    <n v="5.6341999999999999"/>
  </r>
  <r>
    <x v="3"/>
    <x v="0"/>
    <n v="111.16"/>
    <n v="5.6341999999999999"/>
  </r>
  <r>
    <x v="3"/>
    <x v="0"/>
    <n v="111.16"/>
    <n v="5.6341999999999999"/>
  </r>
  <r>
    <x v="3"/>
    <x v="0"/>
    <n v="66.695999999999998"/>
    <n v="5.6341999999999999"/>
  </r>
  <r>
    <x v="4"/>
    <x v="0"/>
    <n v="111.16"/>
    <n v="5.5597000000000003"/>
  </r>
  <r>
    <x v="5"/>
    <x v="0"/>
    <n v="44.463999999999999"/>
    <n v="5.2824999999999998"/>
  </r>
  <r>
    <x v="5"/>
    <x v="0"/>
    <n v="444.64"/>
    <n v="5.2824999999999998"/>
  </r>
  <r>
    <x v="0"/>
    <x v="0"/>
    <n v="947.65999999999985"/>
    <n v="5.1744000000000003"/>
  </r>
  <r>
    <x v="1"/>
    <x v="0"/>
    <n v="270.76"/>
    <n v="5.3615000000000004"/>
  </r>
  <r>
    <x v="2"/>
    <x v="0"/>
    <n v="270.76"/>
    <n v="5.4043999999999999"/>
  </r>
  <r>
    <x v="2"/>
    <x v="0"/>
    <n v="216.60799999999998"/>
    <n v="5.4043999999999999"/>
  </r>
  <r>
    <x v="3"/>
    <x v="0"/>
    <n v="487.36799999999999"/>
    <n v="5.6341999999999999"/>
  </r>
  <r>
    <x v="3"/>
    <x v="0"/>
    <n v="676.9"/>
    <n v="5.6341999999999999"/>
  </r>
  <r>
    <x v="3"/>
    <x v="0"/>
    <n v="487.36799999999999"/>
    <n v="5.6341999999999999"/>
  </r>
  <r>
    <x v="0"/>
    <x v="0"/>
    <n v="2459.7439999999997"/>
    <n v="5.1744000000000003"/>
  </r>
  <r>
    <x v="1"/>
    <x v="0"/>
    <n v="1650.2079999999999"/>
    <n v="5.3615000000000004"/>
  </r>
  <r>
    <x v="1"/>
    <x v="0"/>
    <n v="934.08"/>
    <n v="5.3615000000000004"/>
  </r>
  <r>
    <x v="1"/>
    <x v="0"/>
    <n v="155.68"/>
    <n v="5.3615000000000004"/>
  </r>
  <r>
    <x v="1"/>
    <x v="0"/>
    <n v="155.68"/>
    <n v="5.3615000000000004"/>
  </r>
  <r>
    <x v="3"/>
    <x v="0"/>
    <n v="435.904"/>
    <n v="5.6341999999999999"/>
  </r>
  <r>
    <x v="3"/>
    <x v="0"/>
    <n v="404.76799999999997"/>
    <n v="5.6341999999999999"/>
  </r>
  <r>
    <x v="5"/>
    <x v="0"/>
    <n v="840.67200000000003"/>
    <n v="5.2824999999999998"/>
  </r>
  <r>
    <x v="5"/>
    <x v="0"/>
    <n v="62.271999999999991"/>
    <n v="5.2824999999999998"/>
  </r>
  <r>
    <x v="0"/>
    <x v="0"/>
    <n v="270.76"/>
    <n v="5.1744000000000003"/>
  </r>
  <r>
    <x v="0"/>
    <x v="0"/>
    <n v="297.83600000000001"/>
    <n v="5.1744000000000003"/>
  </r>
  <r>
    <x v="1"/>
    <x v="0"/>
    <n v="649.82399999999996"/>
    <n v="5.3615000000000004"/>
  </r>
  <r>
    <x v="1"/>
    <x v="0"/>
    <n v="135.38"/>
    <n v="5.3615000000000004"/>
  </r>
  <r>
    <x v="1"/>
    <x v="0"/>
    <n v="135.38"/>
    <n v="5.3615000000000004"/>
  </r>
  <r>
    <x v="1"/>
    <x v="0"/>
    <n v="27.075999999999997"/>
    <n v="5.3615000000000004"/>
  </r>
  <r>
    <x v="1"/>
    <x v="0"/>
    <n v="379.06399999999996"/>
    <n v="5.3615000000000004"/>
  </r>
  <r>
    <x v="1"/>
    <x v="0"/>
    <n v="189.53199999999998"/>
    <n v="5.3615000000000004"/>
  </r>
  <r>
    <x v="1"/>
    <x v="0"/>
    <n v="135.38"/>
    <n v="5.3615000000000004"/>
  </r>
  <r>
    <x v="1"/>
    <x v="0"/>
    <n v="135.38"/>
    <n v="5.3615000000000004"/>
  </r>
  <r>
    <x v="2"/>
    <x v="0"/>
    <n v="270.76"/>
    <n v="5.4043999999999999"/>
  </r>
  <r>
    <x v="2"/>
    <x v="0"/>
    <n v="270.76"/>
    <n v="5.4043999999999999"/>
  </r>
  <r>
    <x v="2"/>
    <x v="0"/>
    <n v="270.76"/>
    <n v="5.4043999999999999"/>
  </r>
  <r>
    <x v="3"/>
    <x v="0"/>
    <n v="487.36799999999999"/>
    <n v="5.6341999999999999"/>
  </r>
  <r>
    <x v="3"/>
    <x v="0"/>
    <n v="676.9"/>
    <n v="5.6341999999999999"/>
  </r>
  <r>
    <x v="3"/>
    <x v="0"/>
    <n v="812.28"/>
    <n v="5.6341999999999999"/>
  </r>
  <r>
    <x v="3"/>
    <x v="0"/>
    <n v="487.36799999999999"/>
    <n v="5.6341999999999999"/>
  </r>
  <r>
    <x v="3"/>
    <x v="0"/>
    <n v="676.9"/>
    <n v="5.6341999999999999"/>
  </r>
  <r>
    <x v="0"/>
    <x v="0"/>
    <n v="541.52"/>
    <n v="5.1744000000000003"/>
  </r>
  <r>
    <x v="1"/>
    <x v="0"/>
    <n v="406.14"/>
    <n v="5.3615000000000004"/>
  </r>
  <r>
    <x v="1"/>
    <x v="0"/>
    <n v="406.14"/>
    <n v="5.3615000000000004"/>
  </r>
  <r>
    <x v="2"/>
    <x v="0"/>
    <n v="541.52"/>
    <n v="5.4043999999999999"/>
  </r>
  <r>
    <x v="2"/>
    <x v="0"/>
    <n v="406.14"/>
    <n v="5.4043999999999999"/>
  </r>
  <r>
    <x v="3"/>
    <x v="0"/>
    <n v="351.98799999999994"/>
    <n v="5.6341999999999999"/>
  </r>
  <r>
    <x v="3"/>
    <x v="0"/>
    <n v="406.14"/>
    <n v="5.6341999999999999"/>
  </r>
  <r>
    <x v="3"/>
    <x v="0"/>
    <n v="487.36799999999999"/>
    <n v="5.6341999999999999"/>
  </r>
  <r>
    <x v="3"/>
    <x v="0"/>
    <n v="433.21599999999995"/>
    <n v="5.6341999999999999"/>
  </r>
  <r>
    <x v="4"/>
    <x v="0"/>
    <n v="541.52"/>
    <n v="5.5597000000000003"/>
  </r>
  <r>
    <x v="0"/>
    <x v="0"/>
    <n v="1624"/>
    <n v="5.1744000000000003"/>
  </r>
  <r>
    <x v="1"/>
    <x v="0"/>
    <n v="162.39999999999998"/>
    <n v="5.3615000000000004"/>
  </r>
  <r>
    <x v="3"/>
    <x v="0"/>
    <n v="162.39999999999998"/>
    <n v="5.6341999999999999"/>
  </r>
  <r>
    <x v="3"/>
    <x v="0"/>
    <n v="1299.1999999999998"/>
    <n v="5.6341999999999999"/>
  </r>
  <r>
    <x v="3"/>
    <x v="0"/>
    <n v="162.39999999999998"/>
    <n v="5.6341999999999999"/>
  </r>
  <r>
    <x v="3"/>
    <x v="0"/>
    <n v="162.39999999999998"/>
    <n v="5.6341999999999999"/>
  </r>
  <r>
    <x v="3"/>
    <x v="0"/>
    <n v="162.39999999999998"/>
    <n v="5.6341999999999999"/>
  </r>
  <r>
    <x v="3"/>
    <x v="0"/>
    <n v="162.39999999999998"/>
    <n v="5.6341999999999999"/>
  </r>
  <r>
    <x v="5"/>
    <x v="0"/>
    <n v="324.79999999999995"/>
    <n v="5.2824999999999998"/>
  </r>
  <r>
    <x v="0"/>
    <x v="0"/>
    <n v="1272.5719999999999"/>
    <n v="5.1744000000000003"/>
  </r>
  <r>
    <x v="1"/>
    <x v="0"/>
    <n v="324.91199999999998"/>
    <n v="5.3615000000000004"/>
  </r>
  <r>
    <x v="1"/>
    <x v="0"/>
    <n v="406.14"/>
    <n v="5.3615000000000004"/>
  </r>
  <r>
    <x v="1"/>
    <x v="0"/>
    <n v="406.14"/>
    <n v="5.3615000000000004"/>
  </r>
  <r>
    <x v="2"/>
    <x v="0"/>
    <n v="731.05199999999991"/>
    <n v="5.4043999999999999"/>
  </r>
  <r>
    <x v="2"/>
    <x v="0"/>
    <n v="487.36799999999999"/>
    <n v="5.4043999999999999"/>
  </r>
  <r>
    <x v="3"/>
    <x v="0"/>
    <n v="487.36799999999999"/>
    <n v="5.6341999999999999"/>
  </r>
  <r>
    <x v="3"/>
    <x v="0"/>
    <n v="622.74799999999993"/>
    <n v="5.6341999999999999"/>
  </r>
  <r>
    <x v="3"/>
    <x v="0"/>
    <n v="1028.8879999999999"/>
    <n v="5.6341999999999999"/>
  </r>
  <r>
    <x v="4"/>
    <x v="0"/>
    <n v="324.91199999999998"/>
    <n v="5.5597000000000003"/>
  </r>
  <r>
    <x v="4"/>
    <x v="0"/>
    <n v="1353.8"/>
    <n v="5.5597000000000003"/>
  </r>
  <r>
    <x v="4"/>
    <x v="0"/>
    <n v="1516.2559999999999"/>
    <n v="5.5597000000000003"/>
  </r>
  <r>
    <x v="5"/>
    <x v="0"/>
    <n v="920.58399999999983"/>
    <n v="5.2824999999999998"/>
  </r>
  <r>
    <x v="5"/>
    <x v="0"/>
    <n v="1083.04"/>
    <n v="5.2824999999999998"/>
  </r>
  <r>
    <x v="6"/>
    <x v="0"/>
    <n v="595.67200000000003"/>
    <n v="5.0419999999999998"/>
  </r>
  <r>
    <x v="0"/>
    <x v="0"/>
    <n v="2108.2039999999997"/>
    <n v="5.1744000000000003"/>
  </r>
  <r>
    <x v="0"/>
    <x v="0"/>
    <n v="2108.2039999999997"/>
    <n v="5.1744000000000003"/>
  </r>
  <r>
    <x v="1"/>
    <x v="0"/>
    <n v="2108.2039999999997"/>
    <n v="5.3615000000000004"/>
  </r>
  <r>
    <x v="1"/>
    <x v="0"/>
    <n v="2108.2039999999997"/>
    <n v="5.3615000000000004"/>
  </r>
  <r>
    <x v="1"/>
    <x v="0"/>
    <n v="2108.2039999999997"/>
    <n v="5.3615000000000004"/>
  </r>
  <r>
    <x v="1"/>
    <x v="0"/>
    <n v="4216.4079999999994"/>
    <n v="5.3615000000000004"/>
  </r>
  <r>
    <x v="2"/>
    <x v="0"/>
    <n v="12649.223999999998"/>
    <n v="5.4043999999999999"/>
  </r>
  <r>
    <x v="2"/>
    <x v="0"/>
    <n v="6324.6119999999992"/>
    <n v="5.4043999999999999"/>
  </r>
  <r>
    <x v="3"/>
    <x v="0"/>
    <n v="8432.8159999999989"/>
    <n v="5.6341999999999999"/>
  </r>
  <r>
    <x v="3"/>
    <x v="0"/>
    <n v="2108.2039999999997"/>
    <n v="5.6341999999999999"/>
  </r>
  <r>
    <x v="4"/>
    <x v="0"/>
    <n v="2108.2039999999997"/>
    <n v="5.5597000000000003"/>
  </r>
  <r>
    <x v="5"/>
    <x v="0"/>
    <n v="4216.4079999999994"/>
    <n v="5.2824999999999998"/>
  </r>
  <r>
    <x v="5"/>
    <x v="0"/>
    <n v="4216.4079999999994"/>
    <n v="5.2824999999999998"/>
  </r>
  <r>
    <x v="6"/>
    <x v="0"/>
    <n v="18973.835999999999"/>
    <n v="5.0419999999999998"/>
  </r>
  <r>
    <x v="6"/>
    <x v="0"/>
    <n v="4216.4079999999994"/>
    <n v="5.0419999999999998"/>
  </r>
  <r>
    <x v="0"/>
    <x v="0"/>
    <n v="279.66399999999999"/>
    <n v="5.1744000000000003"/>
  </r>
  <r>
    <x v="0"/>
    <x v="0"/>
    <n v="139.83199999999999"/>
    <n v="5.1744000000000003"/>
  </r>
  <r>
    <x v="1"/>
    <x v="0"/>
    <n v="139.83199999999999"/>
    <n v="5.3615000000000004"/>
  </r>
  <r>
    <x v="1"/>
    <x v="0"/>
    <n v="139.83199999999999"/>
    <n v="5.3615000000000004"/>
  </r>
  <r>
    <x v="1"/>
    <x v="0"/>
    <n v="838.99199999999996"/>
    <n v="5.3615000000000004"/>
  </r>
  <r>
    <x v="1"/>
    <x v="0"/>
    <n v="139.83199999999999"/>
    <n v="5.3615000000000004"/>
  </r>
  <r>
    <x v="1"/>
    <x v="0"/>
    <n v="139.83199999999999"/>
    <n v="5.3615000000000004"/>
  </r>
  <r>
    <x v="2"/>
    <x v="0"/>
    <n v="139.83199999999999"/>
    <n v="5.4043999999999999"/>
  </r>
  <r>
    <x v="2"/>
    <x v="0"/>
    <n v="139.83199999999999"/>
    <n v="5.4043999999999999"/>
  </r>
  <r>
    <x v="3"/>
    <x v="0"/>
    <n v="279.66399999999999"/>
    <n v="5.6341999999999999"/>
  </r>
  <r>
    <x v="3"/>
    <x v="0"/>
    <n v="139.83199999999999"/>
    <n v="5.6341999999999999"/>
  </r>
  <r>
    <x v="3"/>
    <x v="0"/>
    <n v="139.83199999999999"/>
    <n v="5.6341999999999999"/>
  </r>
  <r>
    <x v="3"/>
    <x v="0"/>
    <n v="139.83199999999999"/>
    <n v="5.6341999999999999"/>
  </r>
  <r>
    <x v="4"/>
    <x v="0"/>
    <n v="139.83199999999999"/>
    <n v="5.5597000000000003"/>
  </r>
  <r>
    <x v="5"/>
    <x v="0"/>
    <n v="279.66399999999999"/>
    <n v="5.2824999999999998"/>
  </r>
  <r>
    <x v="5"/>
    <x v="0"/>
    <n v="139.83199999999999"/>
    <n v="5.2824999999999998"/>
  </r>
  <r>
    <x v="5"/>
    <x v="0"/>
    <n v="139.83199999999999"/>
    <n v="5.2824999999999998"/>
  </r>
  <r>
    <x v="0"/>
    <x v="0"/>
    <n v="270.76"/>
    <n v="5.1744000000000003"/>
  </r>
  <r>
    <x v="1"/>
    <x v="0"/>
    <n v="162.45599999999999"/>
    <n v="5.3615000000000004"/>
  </r>
  <r>
    <x v="2"/>
    <x v="0"/>
    <n v="162.45599999999999"/>
    <n v="5.4043999999999999"/>
  </r>
  <r>
    <x v="2"/>
    <x v="0"/>
    <n v="108.30399999999999"/>
    <n v="5.4043999999999999"/>
  </r>
  <r>
    <x v="3"/>
    <x v="0"/>
    <n v="135.38"/>
    <n v="5.6341999999999999"/>
  </r>
  <r>
    <x v="3"/>
    <x v="0"/>
    <n v="135.38"/>
    <n v="5.6341999999999999"/>
  </r>
  <r>
    <x v="3"/>
    <x v="0"/>
    <n v="135.38"/>
    <n v="5.6341999999999999"/>
  </r>
  <r>
    <x v="3"/>
    <x v="0"/>
    <n v="135.38"/>
    <n v="5.6341999999999999"/>
  </r>
  <r>
    <x v="3"/>
    <x v="0"/>
    <n v="135.38"/>
    <n v="5.6341999999999999"/>
  </r>
  <r>
    <x v="5"/>
    <x v="0"/>
    <n v="406.14"/>
    <n v="5.2824999999999998"/>
  </r>
  <r>
    <x v="6"/>
    <x v="0"/>
    <n v="541.52"/>
    <n v="5.0419999999999998"/>
  </r>
  <r>
    <x v="0"/>
    <x v="0"/>
    <n v="2920.2599999999998"/>
    <n v="5.1744000000000003"/>
  </r>
  <r>
    <x v="0"/>
    <x v="0"/>
    <n v="2920.2599999999998"/>
    <n v="5.1744000000000003"/>
  </r>
  <r>
    <x v="0"/>
    <x v="0"/>
    <n v="2920.2599999999998"/>
    <n v="5.1744000000000003"/>
  </r>
  <r>
    <x v="1"/>
    <x v="0"/>
    <n v="1946.8399999999997"/>
    <n v="5.3615000000000004"/>
  </r>
  <r>
    <x v="1"/>
    <x v="0"/>
    <n v="3893.6799999999994"/>
    <n v="5.3615000000000004"/>
  </r>
  <r>
    <x v="3"/>
    <x v="0"/>
    <n v="973.41999999999985"/>
    <n v="5.6341999999999999"/>
  </r>
  <r>
    <x v="3"/>
    <x v="0"/>
    <n v="4867.0999999999995"/>
    <n v="5.6341999999999999"/>
  </r>
  <r>
    <x v="3"/>
    <x v="0"/>
    <n v="1946.8399999999997"/>
    <n v="5.6341999999999999"/>
  </r>
  <r>
    <x v="3"/>
    <x v="0"/>
    <n v="2920.2599999999998"/>
    <n v="5.6341999999999999"/>
  </r>
  <r>
    <x v="3"/>
    <x v="0"/>
    <n v="2920.2599999999998"/>
    <n v="5.6341999999999999"/>
  </r>
  <r>
    <x v="4"/>
    <x v="0"/>
    <n v="2920.2599999999998"/>
    <n v="5.5597000000000003"/>
  </r>
  <r>
    <x v="4"/>
    <x v="0"/>
    <n v="2920.2599999999998"/>
    <n v="5.5597000000000003"/>
  </r>
  <r>
    <x v="4"/>
    <x v="0"/>
    <n v="2920.2599999999998"/>
    <n v="5.5597000000000003"/>
  </r>
  <r>
    <x v="5"/>
    <x v="0"/>
    <n v="3893.6799999999994"/>
    <n v="5.2824999999999998"/>
  </r>
  <r>
    <x v="5"/>
    <x v="0"/>
    <n v="2920.2599999999998"/>
    <n v="5.2824999999999998"/>
  </r>
  <r>
    <x v="5"/>
    <x v="0"/>
    <n v="2920.2599999999998"/>
    <n v="5.2824999999999998"/>
  </r>
  <r>
    <x v="5"/>
    <x v="0"/>
    <n v="973.41999999999985"/>
    <n v="5.2824999999999998"/>
  </r>
  <r>
    <x v="6"/>
    <x v="0"/>
    <n v="3893.6799999999994"/>
    <n v="5.0419999999999998"/>
  </r>
  <r>
    <x v="6"/>
    <x v="0"/>
    <n v="2920.2599999999998"/>
    <n v="5.0419999999999998"/>
  </r>
  <r>
    <x v="6"/>
    <x v="0"/>
    <n v="2920.2599999999998"/>
    <n v="5.0419999999999998"/>
  </r>
  <r>
    <x v="0"/>
    <x v="0"/>
    <n v="3248"/>
    <n v="5.1744000000000003"/>
  </r>
  <r>
    <x v="1"/>
    <x v="0"/>
    <n v="32.479999999999997"/>
    <n v="5.3615000000000004"/>
  </r>
  <r>
    <x v="1"/>
    <x v="0"/>
    <n v="32.479999999999997"/>
    <n v="5.3615000000000004"/>
  </r>
  <r>
    <x v="1"/>
    <x v="0"/>
    <n v="162.39999999999998"/>
    <n v="5.3615000000000004"/>
  </r>
  <r>
    <x v="2"/>
    <x v="0"/>
    <n v="194.87999999999997"/>
    <n v="5.4043999999999999"/>
  </r>
  <r>
    <x v="3"/>
    <x v="0"/>
    <n v="324.79999999999995"/>
    <n v="5.6341999999999999"/>
  </r>
  <r>
    <x v="3"/>
    <x v="0"/>
    <n v="162.39999999999998"/>
    <n v="5.6341999999999999"/>
  </r>
  <r>
    <x v="3"/>
    <x v="0"/>
    <n v="162.39999999999998"/>
    <n v="5.6341999999999999"/>
  </r>
  <r>
    <x v="3"/>
    <x v="0"/>
    <n v="324.79999999999995"/>
    <n v="5.6341999999999999"/>
  </r>
  <r>
    <x v="3"/>
    <x v="0"/>
    <n v="162.39999999999998"/>
    <n v="5.6341999999999999"/>
  </r>
  <r>
    <x v="3"/>
    <x v="0"/>
    <n v="162.39999999999998"/>
    <n v="5.6341999999999999"/>
  </r>
  <r>
    <x v="3"/>
    <x v="0"/>
    <n v="97.439999999999984"/>
    <n v="5.6341999999999999"/>
  </r>
  <r>
    <x v="4"/>
    <x v="0"/>
    <n v="64.959999999999994"/>
    <n v="5.5597000000000003"/>
  </r>
  <r>
    <x v="0"/>
    <x v="0"/>
    <n v="1978.48"/>
    <n v="5.1744000000000003"/>
  </r>
  <r>
    <x v="1"/>
    <x v="0"/>
    <n v="1978.48"/>
    <n v="5.3615000000000004"/>
  </r>
  <r>
    <x v="1"/>
    <x v="0"/>
    <n v="3956.96"/>
    <n v="5.3615000000000004"/>
  </r>
  <r>
    <x v="0"/>
    <x v="0"/>
    <n v="1944.8519999999999"/>
    <n v="5.1744000000000003"/>
  </r>
  <r>
    <x v="1"/>
    <x v="0"/>
    <n v="3889.7039999999997"/>
    <n v="5.3615000000000004"/>
  </r>
  <r>
    <x v="2"/>
    <x v="0"/>
    <n v="1944.8519999999999"/>
    <n v="5.4043999999999999"/>
  </r>
  <r>
    <x v="2"/>
    <x v="0"/>
    <n v="1944.8519999999999"/>
    <n v="5.4043999999999999"/>
  </r>
  <r>
    <x v="3"/>
    <x v="0"/>
    <n v="1944.8519999999999"/>
    <n v="5.6341999999999999"/>
  </r>
  <r>
    <x v="1"/>
    <x v="0"/>
    <n v="1082.5919999999999"/>
    <n v="5.3615000000000004"/>
  </r>
  <r>
    <x v="1"/>
    <x v="0"/>
    <n v="2165.1839999999997"/>
    <n v="5.3615000000000004"/>
  </r>
  <r>
    <x v="1"/>
    <x v="0"/>
    <n v="177.85599999999999"/>
    <n v="5.3615000000000004"/>
  </r>
  <r>
    <x v="1"/>
    <x v="0"/>
    <n v="111.16"/>
    <n v="5.3615000000000004"/>
  </r>
  <r>
    <x v="1"/>
    <x v="0"/>
    <n v="111.16"/>
    <n v="5.3615000000000004"/>
  </r>
  <r>
    <x v="1"/>
    <x v="0"/>
    <n v="266.78399999999999"/>
    <n v="5.3615000000000004"/>
  </r>
  <r>
    <x v="2"/>
    <x v="0"/>
    <n v="333.47999999999996"/>
    <n v="5.4043999999999999"/>
  </r>
  <r>
    <x v="2"/>
    <x v="0"/>
    <n v="155.624"/>
    <n v="5.4043999999999999"/>
  </r>
  <r>
    <x v="2"/>
    <x v="0"/>
    <n v="289.01599999999996"/>
    <n v="5.4043999999999999"/>
  </r>
  <r>
    <x v="3"/>
    <x v="0"/>
    <n v="177.85599999999999"/>
    <n v="5.6341999999999999"/>
  </r>
  <r>
    <x v="3"/>
    <x v="0"/>
    <n v="333.47999999999996"/>
    <n v="5.6341999999999999"/>
  </r>
  <r>
    <x v="3"/>
    <x v="0"/>
    <n v="222.32"/>
    <n v="5.6341999999999999"/>
  </r>
  <r>
    <x v="3"/>
    <x v="0"/>
    <n v="333.47999999999996"/>
    <n v="5.6341999999999999"/>
  </r>
  <r>
    <x v="5"/>
    <x v="0"/>
    <n v="222.32"/>
    <n v="5.2824999999999998"/>
  </r>
  <r>
    <x v="3"/>
    <x v="0"/>
    <n v="1068.3119999999999"/>
    <n v="5.6341999999999999"/>
  </r>
  <r>
    <x v="6"/>
    <x v="0"/>
    <n v="1068.3119999999999"/>
    <n v="5.0419999999999998"/>
  </r>
  <r>
    <x v="6"/>
    <x v="0"/>
    <n v="1068.3119999999999"/>
    <n v="5.0419999999999998"/>
  </r>
  <r>
    <x v="3"/>
    <x v="0"/>
    <n v="270.76"/>
    <n v="5.6341999999999999"/>
  </r>
  <r>
    <x v="3"/>
    <x v="0"/>
    <n v="270.76"/>
    <n v="5.6341999999999999"/>
  </r>
  <r>
    <x v="3"/>
    <x v="0"/>
    <n v="270.76"/>
    <n v="5.6341999999999999"/>
  </r>
  <r>
    <x v="6"/>
    <x v="0"/>
    <n v="406.14"/>
    <n v="5.0419999999999998"/>
  </r>
  <r>
    <x v="1"/>
    <x v="0"/>
    <n v="193.928"/>
    <n v="5.3615000000000004"/>
  </r>
  <r>
    <x v="1"/>
    <x v="0"/>
    <n v="193.928"/>
    <n v="5.3615000000000004"/>
  </r>
  <r>
    <x v="1"/>
    <x v="0"/>
    <n v="193.928"/>
    <n v="5.3615000000000004"/>
  </r>
  <r>
    <x v="1"/>
    <x v="0"/>
    <n v="193.928"/>
    <n v="5.3615000000000004"/>
  </r>
  <r>
    <x v="1"/>
    <x v="0"/>
    <n v="193.928"/>
    <n v="5.3615000000000004"/>
  </r>
  <r>
    <x v="1"/>
    <x v="0"/>
    <n v="387.85599999999999"/>
    <n v="5.3615000000000004"/>
  </r>
  <r>
    <x v="2"/>
    <x v="0"/>
    <n v="1551.424"/>
    <n v="5.4043999999999999"/>
  </r>
  <r>
    <x v="3"/>
    <x v="0"/>
    <n v="775.71199999999999"/>
    <n v="5.6341999999999999"/>
  </r>
  <r>
    <x v="3"/>
    <x v="0"/>
    <n v="193.928"/>
    <n v="5.6341999999999999"/>
  </r>
  <r>
    <x v="3"/>
    <x v="0"/>
    <n v="193.928"/>
    <n v="5.6341999999999999"/>
  </r>
  <r>
    <x v="6"/>
    <x v="0"/>
    <n v="193.928"/>
    <n v="5.0419999999999998"/>
  </r>
  <r>
    <x v="6"/>
    <x v="0"/>
    <n v="387.85599999999999"/>
    <n v="5.0419999999999998"/>
  </r>
  <r>
    <x v="0"/>
    <x v="0"/>
    <n v="406.14"/>
    <n v="5.1744000000000003"/>
  </r>
  <r>
    <x v="2"/>
    <x v="0"/>
    <n v="406.14"/>
    <n v="5.4043999999999999"/>
  </r>
  <r>
    <x v="3"/>
    <x v="0"/>
    <n v="541.52"/>
    <n v="5.6341999999999999"/>
  </r>
  <r>
    <x v="3"/>
    <x v="0"/>
    <n v="406.14"/>
    <n v="5.6341999999999999"/>
  </r>
  <r>
    <x v="3"/>
    <x v="0"/>
    <n v="541.52"/>
    <n v="5.6341999999999999"/>
  </r>
  <r>
    <x v="1"/>
    <x v="0"/>
    <n v="260.95999999999998"/>
    <n v="5.3615000000000004"/>
  </r>
  <r>
    <x v="1"/>
    <x v="0"/>
    <n v="260.95999999999998"/>
    <n v="5.3615000000000004"/>
  </r>
  <r>
    <x v="1"/>
    <x v="0"/>
    <n v="130.47999999999999"/>
    <n v="5.3615000000000004"/>
  </r>
  <r>
    <x v="1"/>
    <x v="0"/>
    <n v="521.91999999999996"/>
    <n v="5.3615000000000004"/>
  </r>
  <r>
    <x v="1"/>
    <x v="0"/>
    <n v="260.95999999999998"/>
    <n v="5.3615000000000004"/>
  </r>
  <r>
    <x v="1"/>
    <x v="0"/>
    <n v="104.384"/>
    <n v="5.3615000000000004"/>
  </r>
  <r>
    <x v="1"/>
    <x v="0"/>
    <n v="260.95999999999998"/>
    <n v="5.3615000000000004"/>
  </r>
  <r>
    <x v="2"/>
    <x v="0"/>
    <n v="521.91999999999996"/>
    <n v="5.4043999999999999"/>
  </r>
  <r>
    <x v="2"/>
    <x v="0"/>
    <n v="104.384"/>
    <n v="5.4043999999999999"/>
  </r>
  <r>
    <x v="2"/>
    <x v="0"/>
    <n v="78.287999999999997"/>
    <n v="5.4043999999999999"/>
  </r>
  <r>
    <x v="2"/>
    <x v="0"/>
    <n v="130.47999999999999"/>
    <n v="5.4043999999999999"/>
  </r>
  <r>
    <x v="3"/>
    <x v="0"/>
    <n v="260.95999999999998"/>
    <n v="5.6341999999999999"/>
  </r>
  <r>
    <x v="3"/>
    <x v="0"/>
    <n v="391.44"/>
    <n v="5.6341999999999999"/>
  </r>
  <r>
    <x v="3"/>
    <x v="0"/>
    <n v="391.44"/>
    <n v="5.6341999999999999"/>
  </r>
  <r>
    <x v="3"/>
    <x v="0"/>
    <n v="913.3599999999999"/>
    <n v="5.6341999999999999"/>
  </r>
  <r>
    <x v="3"/>
    <x v="0"/>
    <n v="391.44"/>
    <n v="5.6341999999999999"/>
  </r>
  <r>
    <x v="3"/>
    <x v="0"/>
    <n v="391.44"/>
    <n v="5.6341999999999999"/>
  </r>
  <r>
    <x v="4"/>
    <x v="0"/>
    <n v="391.44"/>
    <n v="5.5597000000000003"/>
  </r>
  <r>
    <x v="6"/>
    <x v="0"/>
    <n v="260.95999999999998"/>
    <n v="5.0419999999999998"/>
  </r>
  <r>
    <x v="1"/>
    <x v="0"/>
    <n v="422.40800000000002"/>
    <n v="5.3615000000000004"/>
  </r>
  <r>
    <x v="1"/>
    <x v="0"/>
    <n v="155.624"/>
    <n v="5.3615000000000004"/>
  </r>
  <r>
    <x v="1"/>
    <x v="0"/>
    <n v="289.01599999999996"/>
    <n v="5.3615000000000004"/>
  </r>
  <r>
    <x v="1"/>
    <x v="0"/>
    <n v="222.32"/>
    <n v="5.3615000000000004"/>
  </r>
  <r>
    <x v="1"/>
    <x v="0"/>
    <n v="222.32"/>
    <n v="5.3615000000000004"/>
  </r>
  <r>
    <x v="2"/>
    <x v="0"/>
    <n v="377.94399999999996"/>
    <n v="5.4043999999999999"/>
  </r>
  <r>
    <x v="2"/>
    <x v="0"/>
    <n v="44.463999999999999"/>
    <n v="5.4043999999999999"/>
  </r>
  <r>
    <x v="3"/>
    <x v="0"/>
    <n v="244.55199999999999"/>
    <n v="5.6341999999999999"/>
  </r>
  <r>
    <x v="3"/>
    <x v="0"/>
    <n v="266.78399999999999"/>
    <n v="5.6341999999999999"/>
  </r>
  <r>
    <x v="3"/>
    <x v="0"/>
    <n v="555.79999999999995"/>
    <n v="5.6341999999999999"/>
  </r>
  <r>
    <x v="3"/>
    <x v="0"/>
    <n v="400.17599999999993"/>
    <n v="5.6341999999999999"/>
  </r>
  <r>
    <x v="3"/>
    <x v="0"/>
    <n v="389.75999999999993"/>
    <n v="5.6341999999999999"/>
  </r>
  <r>
    <x v="3"/>
    <x v="0"/>
    <n v="357.28"/>
    <n v="5.6341999999999999"/>
  </r>
  <r>
    <x v="3"/>
    <x v="0"/>
    <n v="487.2"/>
    <n v="5.6341999999999999"/>
  </r>
  <r>
    <x v="1"/>
    <x v="0"/>
    <n v="357.28"/>
    <n v="5.3615000000000004"/>
  </r>
  <r>
    <x v="3"/>
    <x v="0"/>
    <n v="487.2"/>
    <n v="5.6341999999999999"/>
  </r>
  <r>
    <x v="3"/>
    <x v="0"/>
    <n v="389.75999999999993"/>
    <n v="5.6341999999999999"/>
  </r>
  <r>
    <x v="5"/>
    <x v="0"/>
    <n v="487.2"/>
    <n v="5.2824999999999998"/>
  </r>
  <r>
    <x v="1"/>
    <x v="0"/>
    <n v="2429.8399999999997"/>
    <n v="5.3615000000000004"/>
  </r>
  <r>
    <x v="6"/>
    <x v="0"/>
    <n v="2077.2639999999997"/>
    <n v="5.0419999999999998"/>
  </r>
  <r>
    <x v="0"/>
    <x v="0"/>
    <n v="356.10399999999998"/>
    <n v="5.1744000000000003"/>
  </r>
  <r>
    <x v="1"/>
    <x v="0"/>
    <n v="356.10399999999998"/>
    <n v="5.3615000000000004"/>
  </r>
  <r>
    <x v="2"/>
    <x v="0"/>
    <n v="356.10399999999998"/>
    <n v="5.4043999999999999"/>
  </r>
  <r>
    <x v="5"/>
    <x v="0"/>
    <n v="356.10399999999998"/>
    <n v="5.2824999999999998"/>
  </r>
  <r>
    <x v="5"/>
    <x v="0"/>
    <n v="356.10399999999998"/>
    <n v="5.2824999999999998"/>
  </r>
  <r>
    <x v="0"/>
    <x v="0"/>
    <n v="59.835999999999999"/>
    <n v="5.1744000000000003"/>
  </r>
  <r>
    <x v="6"/>
    <x v="0"/>
    <n v="59.835999999999999"/>
    <n v="5.0419999999999998"/>
  </r>
  <r>
    <x v="6"/>
    <x v="0"/>
    <n v="59.835999999999999"/>
    <n v="5.0419999999999998"/>
  </r>
  <r>
    <x v="1"/>
    <x v="0"/>
    <n v="221.36799999999999"/>
    <n v="5.3615000000000004"/>
  </r>
  <r>
    <x v="1"/>
    <x v="0"/>
    <n v="221.36799999999999"/>
    <n v="5.3615000000000004"/>
  </r>
  <r>
    <x v="3"/>
    <x v="0"/>
    <n v="221.36799999999999"/>
    <n v="5.6341999999999999"/>
  </r>
  <r>
    <x v="0"/>
    <x v="0"/>
    <n v="778.4"/>
    <n v="5.1744000000000003"/>
  </r>
  <r>
    <x v="0"/>
    <x v="0"/>
    <n v="249.08799999999997"/>
    <n v="5.1744000000000003"/>
  </r>
  <r>
    <x v="3"/>
    <x v="0"/>
    <n v="311.36"/>
    <n v="5.6341999999999999"/>
  </r>
  <r>
    <x v="3"/>
    <x v="0"/>
    <n v="311.36"/>
    <n v="5.6341999999999999"/>
  </r>
  <r>
    <x v="3"/>
    <x v="0"/>
    <n v="311.36"/>
    <n v="5.6341999999999999"/>
  </r>
  <r>
    <x v="3"/>
    <x v="0"/>
    <n v="217.952"/>
    <n v="5.6341999999999999"/>
  </r>
  <r>
    <x v="5"/>
    <x v="0"/>
    <n v="36.764000000000003"/>
    <n v="5.2824999999999998"/>
  </r>
  <r>
    <x v="3"/>
    <x v="0"/>
    <n v="201.79599999999996"/>
    <n v="5.6341999999999999"/>
  </r>
  <r>
    <x v="4"/>
    <x v="0"/>
    <n v="201.79599999999996"/>
    <n v="5.5597000000000003"/>
  </r>
  <r>
    <x v="6"/>
    <x v="0"/>
    <n v="605.38800000000003"/>
    <n v="5.0419999999999998"/>
  </r>
  <r>
    <x v="6"/>
    <x v="0"/>
    <n v="605.38800000000003"/>
    <n v="5.0419999999999998"/>
  </r>
  <r>
    <x v="0"/>
    <x v="0"/>
    <n v="270.64799999999997"/>
    <n v="5.1744000000000003"/>
  </r>
  <r>
    <x v="5"/>
    <x v="0"/>
    <n v="60.143999999999998"/>
    <n v="5.2824999999999998"/>
  </r>
  <r>
    <x v="1"/>
    <x v="0"/>
    <n v="155.11999999999998"/>
    <n v="5.3615000000000004"/>
  </r>
  <r>
    <x v="3"/>
    <x v="0"/>
    <n v="775.59999999999991"/>
    <n v="5.6341999999999999"/>
  </r>
  <r>
    <x v="3"/>
    <x v="0"/>
    <n v="186.14400000000001"/>
    <n v="5.6341999999999999"/>
  </r>
  <r>
    <x v="1"/>
    <x v="0"/>
    <n v="253.95999999999998"/>
    <n v="5.3615000000000004"/>
  </r>
  <r>
    <x v="3"/>
    <x v="0"/>
    <n v="634.9"/>
    <n v="5.6341999999999999"/>
  </r>
  <r>
    <x v="3"/>
    <x v="0"/>
    <n v="152.376"/>
    <n v="5.6341999999999999"/>
  </r>
  <r>
    <x v="1"/>
    <x v="0"/>
    <n v="3786.1039999999998"/>
    <n v="5.3615000000000004"/>
  </r>
  <r>
    <x v="1"/>
    <x v="0"/>
    <n v="5679.1559999999999"/>
    <n v="5.3615000000000004"/>
  </r>
  <r>
    <x v="6"/>
    <x v="0"/>
    <n v="1893.0519999999999"/>
    <n v="5.0419999999999998"/>
  </r>
  <r>
    <x v="0"/>
    <x v="1"/>
    <n v="81.759999999999991"/>
    <n v="5.1744000000000003"/>
  </r>
  <r>
    <x v="0"/>
    <x v="1"/>
    <n v="272.44"/>
    <n v="5.1744000000000003"/>
  </r>
  <r>
    <x v="0"/>
    <x v="1"/>
    <n v="266"/>
    <n v="5.1744000000000003"/>
  </r>
  <r>
    <x v="0"/>
    <x v="1"/>
    <n v="299.93599999999998"/>
    <n v="5.1744000000000003"/>
  </r>
  <r>
    <x v="1"/>
    <x v="1"/>
    <n v="69.58"/>
    <n v="5.3615000000000004"/>
  </r>
  <r>
    <x v="1"/>
    <x v="1"/>
    <n v="81.759999999999991"/>
    <n v="5.3615000000000004"/>
  </r>
  <r>
    <x v="3"/>
    <x v="1"/>
    <n v="626.22"/>
    <n v="5.6341999999999999"/>
  </r>
  <r>
    <x v="3"/>
    <x v="1"/>
    <n v="245.27999999999997"/>
    <n v="5.6341999999999999"/>
  </r>
  <r>
    <x v="3"/>
    <x v="1"/>
    <n v="54.488"/>
    <n v="5.6341999999999999"/>
  </r>
  <r>
    <x v="3"/>
    <x v="1"/>
    <n v="207.89999999999998"/>
    <n v="5.6341999999999999"/>
  </r>
  <r>
    <x v="3"/>
    <x v="1"/>
    <n v="817.59999999999991"/>
    <n v="5.6341999999999999"/>
  </r>
  <r>
    <x v="3"/>
    <x v="1"/>
    <n v="26.964000000000002"/>
    <n v="5.6341999999999999"/>
  </r>
  <r>
    <x v="0"/>
    <x v="1"/>
    <n v="376.32"/>
    <n v="5.1744000000000003"/>
  </r>
  <r>
    <x v="0"/>
    <x v="1"/>
    <n v="74.759999999999991"/>
    <n v="5.1744000000000003"/>
  </r>
  <r>
    <x v="1"/>
    <x v="1"/>
    <n v="74.759999999999991"/>
    <n v="5.3615000000000004"/>
  </r>
  <r>
    <x v="3"/>
    <x v="1"/>
    <n v="224.27999999999997"/>
    <n v="5.6341999999999999"/>
  </r>
  <r>
    <x v="0"/>
    <x v="1"/>
    <n v="257.88"/>
    <n v="5.1744000000000003"/>
  </r>
  <r>
    <x v="1"/>
    <x v="1"/>
    <n v="257.88"/>
    <n v="5.3615000000000004"/>
  </r>
  <r>
    <x v="3"/>
    <x v="1"/>
    <n v="257.88"/>
    <n v="5.6341999999999999"/>
  </r>
  <r>
    <x v="0"/>
    <x v="1"/>
    <n v="1046.6399999999999"/>
    <n v="5.1744000000000003"/>
  </r>
  <r>
    <x v="1"/>
    <x v="1"/>
    <n v="74.199999999999989"/>
    <n v="5.3615000000000004"/>
  </r>
  <r>
    <x v="3"/>
    <x v="1"/>
    <n v="593.59999999999991"/>
    <n v="5.6341999999999999"/>
  </r>
  <r>
    <x v="0"/>
    <x v="1"/>
    <n v="1484"/>
    <n v="5.1744000000000003"/>
  </r>
  <r>
    <x v="6"/>
    <x v="1"/>
    <n v="240.23999999999998"/>
    <n v="5.0419999999999998"/>
  </r>
  <r>
    <x v="0"/>
    <x v="1"/>
    <n v="473.39599999999996"/>
    <n v="5.1744000000000003"/>
  </r>
  <r>
    <x v="3"/>
    <x v="1"/>
    <n v="1224.3"/>
    <n v="5.6341999999999999"/>
  </r>
  <r>
    <x v="2"/>
    <x v="1"/>
    <n v="828.8"/>
    <n v="5.4043999999999999"/>
  </r>
  <r>
    <x v="0"/>
    <x v="1"/>
    <n v="75.683999999999997"/>
    <n v="5.1744000000000003"/>
  </r>
  <r>
    <x v="3"/>
    <x v="1"/>
    <n v="25.227999999999998"/>
    <n v="5.6341999999999999"/>
  </r>
  <r>
    <x v="3"/>
    <x v="1"/>
    <n v="1525.9159999999999"/>
    <n v="5.6341999999999999"/>
  </r>
  <r>
    <x v="2"/>
    <x v="2"/>
    <n v="503.15999999999991"/>
    <n v="5.4043999999999999"/>
  </r>
  <r>
    <x v="3"/>
    <x v="2"/>
    <n v="503.15999999999991"/>
    <n v="5.6341999999999999"/>
  </r>
  <r>
    <x v="3"/>
    <x v="2"/>
    <n v="436.072"/>
    <n v="5.6341999999999999"/>
  </r>
  <r>
    <x v="5"/>
    <x v="2"/>
    <n v="469.61599999999999"/>
    <n v="5.2824999999999998"/>
  </r>
  <r>
    <x v="6"/>
    <x v="2"/>
    <n v="503.15999999999991"/>
    <n v="5.0419999999999998"/>
  </r>
  <r>
    <x v="0"/>
    <x v="2"/>
    <n v="503.15999999999991"/>
    <n v="5.1744000000000003"/>
  </r>
  <r>
    <x v="3"/>
    <x v="2"/>
    <n v="2380"/>
    <n v="5.6341999999999999"/>
  </r>
  <r>
    <x v="6"/>
    <x v="2"/>
    <n v="2094.4"/>
    <n v="5.0419999999999998"/>
  </r>
  <r>
    <x v="0"/>
    <x v="2"/>
    <n v="2046.8"/>
    <n v="5.1744000000000003"/>
  </r>
  <r>
    <x v="0"/>
    <x v="2"/>
    <n v="2414.7199999999998"/>
    <n v="5.1744000000000003"/>
  </r>
  <r>
    <x v="0"/>
    <x v="2"/>
    <n v="2513.2799999999997"/>
    <n v="5.1744000000000003"/>
  </r>
  <r>
    <x v="2"/>
    <x v="2"/>
    <n v="922.76799999999992"/>
    <n v="5.4043999999999999"/>
  </r>
  <r>
    <x v="3"/>
    <x v="2"/>
    <n v="494.34"/>
    <n v="5.6341999999999999"/>
  </r>
  <r>
    <x v="5"/>
    <x v="2"/>
    <n v="461.38399999999996"/>
    <n v="5.2824999999999998"/>
  </r>
  <r>
    <x v="0"/>
    <x v="2"/>
    <n v="461.38399999999996"/>
    <n v="5.1744000000000003"/>
  </r>
  <r>
    <x v="2"/>
    <x v="2"/>
    <n v="2169.7199999999998"/>
    <n v="5.4043999999999999"/>
  </r>
  <r>
    <x v="3"/>
    <x v="2"/>
    <n v="1117.0039999999999"/>
    <n v="5.6341999999999999"/>
  </r>
  <r>
    <x v="3"/>
    <x v="2"/>
    <n v="1117.0039999999999"/>
    <n v="5.6341999999999999"/>
  </r>
  <r>
    <x v="5"/>
    <x v="2"/>
    <n v="1165.2199999999998"/>
    <n v="5.2824999999999998"/>
  </r>
  <r>
    <x v="0"/>
    <x v="2"/>
    <n v="1133.076"/>
    <n v="5.1744000000000003"/>
  </r>
  <r>
    <x v="0"/>
    <x v="2"/>
    <n v="485.68799999999999"/>
    <n v="5.1744000000000003"/>
  </r>
  <r>
    <x v="0"/>
    <x v="2"/>
    <n v="85.679999999999993"/>
    <n v="5.1744000000000003"/>
  </r>
  <r>
    <x v="0"/>
    <x v="2"/>
    <n v="21.419999999999998"/>
    <n v="5.1744000000000003"/>
  </r>
  <r>
    <x v="0"/>
    <x v="2"/>
    <n v="85.679999999999993"/>
    <n v="5.1744000000000003"/>
  </r>
  <r>
    <x v="5"/>
    <x v="2"/>
    <n v="332.64"/>
    <n v="5.2824999999999998"/>
  </r>
  <r>
    <x v="6"/>
    <x v="2"/>
    <n v="365.904"/>
    <n v="5.0419999999999998"/>
  </r>
  <r>
    <x v="6"/>
    <x v="2"/>
    <n v="698.54399999999998"/>
    <n v="5.0419999999999998"/>
  </r>
  <r>
    <x v="0"/>
    <x v="2"/>
    <n v="698.54399999999998"/>
    <n v="5.1744000000000003"/>
  </r>
  <r>
    <x v="2"/>
    <x v="2"/>
    <n v="623.952"/>
    <n v="5.4043999999999999"/>
  </r>
  <r>
    <x v="0"/>
    <x v="2"/>
    <n v="259.97999999999996"/>
    <n v="5.1744000000000003"/>
  </r>
  <r>
    <x v="3"/>
    <x v="2"/>
    <n v="2066.6799999999998"/>
    <n v="5.6341999999999999"/>
  </r>
  <r>
    <x v="3"/>
    <x v="2"/>
    <n v="2032.8"/>
    <n v="5.6341999999999999"/>
  </r>
  <r>
    <x v="5"/>
    <x v="2"/>
    <n v="2066.6799999999998"/>
    <n v="5.2824999999999998"/>
  </r>
  <r>
    <x v="5"/>
    <x v="2"/>
    <n v="2032.8"/>
    <n v="5.2824999999999998"/>
  </r>
  <r>
    <x v="0"/>
    <x v="2"/>
    <n v="2032.8"/>
    <n v="5.1744000000000003"/>
  </r>
  <r>
    <x v="0"/>
    <x v="2"/>
    <n v="1050"/>
    <n v="5.1744000000000003"/>
  </r>
  <r>
    <x v="0"/>
    <x v="2"/>
    <n v="1295"/>
    <n v="5.1744000000000003"/>
  </r>
  <r>
    <x v="5"/>
    <x v="2"/>
    <n v="690.19999999999993"/>
    <n v="5.2824999999999998"/>
  </r>
  <r>
    <x v="6"/>
    <x v="2"/>
    <n v="606.9"/>
    <n v="5.0419999999999998"/>
  </r>
  <r>
    <x v="0"/>
    <x v="2"/>
    <n v="690.19999999999993"/>
    <n v="5.1744000000000003"/>
  </r>
  <r>
    <x v="2"/>
    <x v="2"/>
    <n v="259.83999999999997"/>
    <n v="5.4043999999999999"/>
  </r>
  <r>
    <x v="3"/>
    <x v="2"/>
    <n v="129.91999999999999"/>
    <n v="5.6341999999999999"/>
  </r>
  <r>
    <x v="5"/>
    <x v="2"/>
    <n v="129.91999999999999"/>
    <n v="5.2824999999999998"/>
  </r>
  <r>
    <x v="6"/>
    <x v="2"/>
    <n v="162.39999999999998"/>
    <n v="5.0419999999999998"/>
  </r>
  <r>
    <x v="1"/>
    <x v="2"/>
    <n v="439.59999999999997"/>
    <n v="5.3615000000000004"/>
  </r>
  <r>
    <x v="1"/>
    <x v="2"/>
    <n v="175.83999999999997"/>
    <n v="5.3615000000000004"/>
  </r>
  <r>
    <x v="1"/>
    <x v="2"/>
    <n v="967.11999999999989"/>
    <n v="5.3615000000000004"/>
  </r>
  <r>
    <x v="1"/>
    <x v="2"/>
    <n v="1873.144"/>
    <n v="5.3615000000000004"/>
  </r>
  <r>
    <x v="3"/>
    <x v="2"/>
    <n v="1015.56"/>
    <n v="5.6341999999999999"/>
  </r>
  <r>
    <x v="5"/>
    <x v="2"/>
    <n v="970.42399999999986"/>
    <n v="5.2824999999999998"/>
  </r>
  <r>
    <x v="6"/>
    <x v="2"/>
    <n v="868.86799999999994"/>
    <n v="5.0419999999999998"/>
  </r>
  <r>
    <x v="6"/>
    <x v="2"/>
    <n v="868.86799999999994"/>
    <n v="5.0419999999999998"/>
  </r>
  <r>
    <x v="0"/>
    <x v="2"/>
    <n v="970.42399999999986"/>
    <n v="5.1744000000000003"/>
  </r>
  <r>
    <x v="3"/>
    <x v="2"/>
    <n v="6192.48"/>
    <n v="5.6341999999999999"/>
  </r>
  <r>
    <x v="3"/>
    <x v="2"/>
    <n v="4073.9999999999995"/>
    <n v="5.6341999999999999"/>
  </r>
  <r>
    <x v="3"/>
    <x v="2"/>
    <n v="2688.8399999999997"/>
    <n v="5.6341999999999999"/>
  </r>
  <r>
    <x v="3"/>
    <x v="2"/>
    <n v="6762.84"/>
    <n v="5.6341999999999999"/>
  </r>
  <r>
    <x v="5"/>
    <x v="2"/>
    <n v="6762.84"/>
    <n v="5.2824999999999998"/>
  </r>
  <r>
    <x v="6"/>
    <x v="2"/>
    <n v="6746.5439999999999"/>
    <n v="5.0419999999999998"/>
  </r>
  <r>
    <x v="0"/>
    <x v="2"/>
    <n v="7290.2199999999993"/>
    <n v="5.1744000000000003"/>
  </r>
  <r>
    <x v="0"/>
    <x v="2"/>
    <n v="7290.2199999999993"/>
    <n v="5.1744000000000003"/>
  </r>
  <r>
    <x v="0"/>
    <x v="2"/>
    <n v="402.75200000000001"/>
    <n v="5.1744000000000003"/>
  </r>
  <r>
    <x v="0"/>
    <x v="2"/>
    <n v="201.376"/>
    <n v="5.1744000000000003"/>
  </r>
  <r>
    <x v="2"/>
    <x v="2"/>
    <n v="269.64"/>
    <n v="5.4043999999999999"/>
  </r>
  <r>
    <x v="2"/>
    <x v="2"/>
    <n v="125.83199999999998"/>
    <n v="5.4043999999999999"/>
  </r>
  <r>
    <x v="3"/>
    <x v="2"/>
    <n v="233.68799999999996"/>
    <n v="5.6341999999999999"/>
  </r>
  <r>
    <x v="5"/>
    <x v="2"/>
    <n v="233.68799999999996"/>
    <n v="5.2824999999999998"/>
  </r>
  <r>
    <x v="0"/>
    <x v="2"/>
    <n v="215.71200000000002"/>
    <n v="5.1744000000000003"/>
  </r>
  <r>
    <x v="1"/>
    <x v="2"/>
    <n v="303.23999999999995"/>
    <n v="5.3615000000000004"/>
  </r>
  <r>
    <x v="1"/>
    <x v="2"/>
    <n v="2729.16"/>
    <n v="5.3615000000000004"/>
  </r>
  <r>
    <x v="2"/>
    <x v="2"/>
    <n v="3133.4799999999996"/>
    <n v="5.4043999999999999"/>
  </r>
  <r>
    <x v="3"/>
    <x v="2"/>
    <n v="3335.64"/>
    <n v="5.6341999999999999"/>
  </r>
  <r>
    <x v="3"/>
    <x v="2"/>
    <n v="3537.7999999999997"/>
    <n v="5.6341999999999999"/>
  </r>
  <r>
    <x v="0"/>
    <x v="2"/>
    <n v="2872.1"/>
    <n v="5.1744000000000003"/>
  </r>
  <r>
    <x v="0"/>
    <x v="2"/>
    <n v="2872.1"/>
    <n v="5.1744000000000003"/>
  </r>
  <r>
    <x v="2"/>
    <x v="2"/>
    <n v="39.619999999999997"/>
    <n v="5.4043999999999999"/>
  </r>
  <r>
    <x v="2"/>
    <x v="2"/>
    <n v="198.1"/>
    <n v="5.4043999999999999"/>
  </r>
  <r>
    <x v="3"/>
    <x v="2"/>
    <n v="39.619999999999997"/>
    <n v="5.6341999999999999"/>
  </r>
  <r>
    <x v="3"/>
    <x v="2"/>
    <n v="4990.8599999999997"/>
    <n v="5.6341999999999999"/>
  </r>
  <r>
    <x v="3"/>
    <x v="2"/>
    <n v="4990.8599999999997"/>
    <n v="5.6341999999999999"/>
  </r>
  <r>
    <x v="5"/>
    <x v="2"/>
    <n v="4990.8599999999997"/>
    <n v="5.2824999999999998"/>
  </r>
  <r>
    <x v="6"/>
    <x v="2"/>
    <n v="5023.4799999999996"/>
    <n v="5.0419999999999998"/>
  </r>
  <r>
    <x v="0"/>
    <x v="2"/>
    <n v="4729.8999999999996"/>
    <n v="5.1744000000000003"/>
  </r>
  <r>
    <x v="3"/>
    <x v="2"/>
    <n v="1104.18"/>
    <n v="5.6341999999999999"/>
  </r>
  <r>
    <x v="3"/>
    <x v="2"/>
    <n v="2208.36"/>
    <n v="5.6341999999999999"/>
  </r>
  <r>
    <x v="0"/>
    <x v="2"/>
    <n v="1070.7199999999998"/>
    <n v="5.1744000000000003"/>
  </r>
  <r>
    <x v="2"/>
    <x v="2"/>
    <n v="976.91999999999985"/>
    <n v="5.4043999999999999"/>
  </r>
  <r>
    <x v="5"/>
    <x v="2"/>
    <n v="488.45999999999992"/>
    <n v="5.2824999999999998"/>
  </r>
  <r>
    <x v="6"/>
    <x v="2"/>
    <n v="488.45999999999992"/>
    <n v="5.0419999999999998"/>
  </r>
  <r>
    <x v="1"/>
    <x v="2"/>
    <n v="3226.86"/>
    <n v="5.3615000000000004"/>
  </r>
  <r>
    <x v="2"/>
    <x v="2"/>
    <n v="2366.364"/>
    <n v="5.4043999999999999"/>
  </r>
  <r>
    <x v="2"/>
    <x v="2"/>
    <n v="5429.76"/>
    <n v="5.4043999999999999"/>
  </r>
  <r>
    <x v="3"/>
    <x v="2"/>
    <n v="2983.6799999999994"/>
    <n v="5.6341999999999999"/>
  </r>
  <r>
    <x v="5"/>
    <x v="2"/>
    <n v="3091.2"/>
    <n v="5.2824999999999998"/>
  </r>
  <r>
    <x v="6"/>
    <x v="2"/>
    <n v="2903.0399999999995"/>
    <n v="5.0419999999999998"/>
  </r>
  <r>
    <x v="0"/>
    <x v="2"/>
    <n v="3118.0799999999995"/>
    <n v="5.1744000000000003"/>
  </r>
  <r>
    <x v="2"/>
    <x v="2"/>
    <n v="4658.6399999999994"/>
    <n v="5.4043999999999999"/>
  </r>
  <r>
    <x v="3"/>
    <x v="2"/>
    <n v="2634.9399999999996"/>
    <n v="5.6341999999999999"/>
  </r>
  <r>
    <x v="3"/>
    <x v="2"/>
    <n v="2758.8399999999997"/>
    <n v="5.6341999999999999"/>
  </r>
  <r>
    <x v="0"/>
    <x v="2"/>
    <n v="2237.48"/>
    <n v="5.1744000000000003"/>
  </r>
  <r>
    <x v="0"/>
    <x v="2"/>
    <n v="2237.48"/>
    <n v="5.1744000000000003"/>
  </r>
  <r>
    <x v="3"/>
    <x v="2"/>
    <n v="196.16800000000001"/>
    <n v="5.6341999999999999"/>
  </r>
  <r>
    <x v="3"/>
    <x v="2"/>
    <n v="430.30399999999997"/>
    <n v="5.6341999999999999"/>
  </r>
  <r>
    <x v="5"/>
    <x v="2"/>
    <n v="215.15199999999999"/>
    <n v="5.2824999999999998"/>
  </r>
  <r>
    <x v="5"/>
    <x v="2"/>
    <n v="221.08799999999997"/>
    <n v="5.2824999999999998"/>
  </r>
  <r>
    <x v="5"/>
    <x v="2"/>
    <n v="119.97999999999999"/>
    <n v="5.2824999999999998"/>
  </r>
  <r>
    <x v="5"/>
    <x v="2"/>
    <n v="37.799999999999997"/>
    <n v="5.2824999999999998"/>
  </r>
  <r>
    <x v="0"/>
    <x v="2"/>
    <n v="1005.3679999999999"/>
    <n v="5.1744000000000003"/>
  </r>
  <r>
    <x v="0"/>
    <x v="2"/>
    <n v="502.68399999999997"/>
    <n v="5.1744000000000003"/>
  </r>
  <r>
    <x v="3"/>
    <x v="2"/>
    <n v="335.15999999999997"/>
    <n v="5.6341999999999999"/>
  </r>
  <r>
    <x v="5"/>
    <x v="2"/>
    <n v="167.57999999999998"/>
    <n v="5.2824999999999998"/>
  </r>
  <r>
    <x v="5"/>
    <x v="2"/>
    <n v="167.57999999999998"/>
    <n v="5.2824999999999998"/>
  </r>
  <r>
    <x v="0"/>
    <x v="2"/>
    <n v="173.32"/>
    <n v="5.1744000000000003"/>
  </r>
  <r>
    <x v="1"/>
    <x v="2"/>
    <n v="182.83999999999997"/>
    <n v="5.3615000000000004"/>
  </r>
  <r>
    <x v="2"/>
    <x v="2"/>
    <n v="36.567999999999998"/>
    <n v="5.4043999999999999"/>
  </r>
  <r>
    <x v="3"/>
    <x v="2"/>
    <n v="36.567999999999998"/>
    <n v="5.6341999999999999"/>
  </r>
  <r>
    <x v="3"/>
    <x v="2"/>
    <n v="1235.0519999999999"/>
    <n v="5.6341999999999999"/>
  </r>
  <r>
    <x v="5"/>
    <x v="2"/>
    <n v="1192.4639999999999"/>
    <n v="5.2824999999999998"/>
  </r>
  <r>
    <x v="6"/>
    <x v="2"/>
    <n v="1192.4639999999999"/>
    <n v="5.0419999999999998"/>
  </r>
  <r>
    <x v="0"/>
    <x v="2"/>
    <n v="1145.144"/>
    <n v="5.1744000000000003"/>
  </r>
  <r>
    <x v="0"/>
    <x v="2"/>
    <n v="1145.144"/>
    <n v="5.1744000000000003"/>
  </r>
  <r>
    <x v="2"/>
    <x v="2"/>
    <n v="742.56"/>
    <n v="5.4043999999999999"/>
  </r>
  <r>
    <x v="3"/>
    <x v="2"/>
    <n v="43.68"/>
    <n v="5.6341999999999999"/>
  </r>
  <r>
    <x v="3"/>
    <x v="2"/>
    <n v="43.68"/>
    <n v="5.6341999999999999"/>
  </r>
  <r>
    <x v="0"/>
    <x v="2"/>
    <n v="43.68"/>
    <n v="5.1744000000000003"/>
  </r>
  <r>
    <x v="5"/>
    <x v="2"/>
    <n v="46.059999999999995"/>
    <n v="5.2824999999999998"/>
  </r>
  <r>
    <x v="2"/>
    <x v="2"/>
    <n v="538.72"/>
    <n v="5.4043999999999999"/>
  </r>
  <r>
    <x v="3"/>
    <x v="2"/>
    <n v="41.44"/>
    <n v="5.6341999999999999"/>
  </r>
  <r>
    <x v="3"/>
    <x v="2"/>
    <n v="41.44"/>
    <n v="5.6341999999999999"/>
  </r>
  <r>
    <x v="0"/>
    <x v="2"/>
    <n v="41.44"/>
    <n v="5.1744000000000003"/>
  </r>
  <r>
    <x v="0"/>
    <x v="2"/>
    <n v="41.44"/>
    <n v="5.1744000000000003"/>
  </r>
  <r>
    <x v="0"/>
    <x v="2"/>
    <n v="41.44"/>
    <n v="5.1744000000000003"/>
  </r>
  <r>
    <x v="5"/>
    <x v="2"/>
    <n v="185.5"/>
    <n v="5.2824999999999998"/>
  </r>
  <r>
    <x v="6"/>
    <x v="2"/>
    <n v="890.4"/>
    <n v="5.0419999999999998"/>
  </r>
  <r>
    <x v="0"/>
    <x v="2"/>
    <n v="148.39999999999998"/>
    <n v="5.1744000000000003"/>
  </r>
  <r>
    <x v="2"/>
    <x v="2"/>
    <n v="2204.7199999999998"/>
    <n v="5.4043999999999999"/>
  </r>
  <r>
    <x v="5"/>
    <x v="2"/>
    <n v="1005.48"/>
    <n v="5.2824999999999998"/>
  </r>
  <r>
    <x v="5"/>
    <x v="2"/>
    <n v="1181.8799999999999"/>
    <n v="5.2824999999999998"/>
  </r>
  <r>
    <x v="6"/>
    <x v="2"/>
    <n v="1005.48"/>
    <n v="5.0419999999999998"/>
  </r>
  <r>
    <x v="0"/>
    <x v="2"/>
    <n v="1181.8799999999999"/>
    <n v="5.1744000000000003"/>
  </r>
  <r>
    <x v="3"/>
    <x v="2"/>
    <n v="318.77999999999997"/>
    <n v="5.6341999999999999"/>
  </r>
  <r>
    <x v="0"/>
    <x v="2"/>
    <n v="283.36"/>
    <n v="5.1744000000000003"/>
  </r>
  <r>
    <x v="0"/>
    <x v="2"/>
    <n v="366.79999999999995"/>
    <n v="5.1744000000000003"/>
  </r>
  <r>
    <x v="3"/>
    <x v="2"/>
    <n v="534.24"/>
    <n v="5.6341999999999999"/>
  </r>
  <r>
    <x v="2"/>
    <x v="2"/>
    <n v="553.952"/>
    <n v="5.4043999999999999"/>
  </r>
  <r>
    <x v="3"/>
    <x v="2"/>
    <n v="553.952"/>
    <n v="5.6341999999999999"/>
  </r>
  <r>
    <x v="3"/>
    <x v="2"/>
    <n v="553.952"/>
    <n v="5.6341999999999999"/>
  </r>
  <r>
    <x v="3"/>
    <x v="2"/>
    <n v="553.952"/>
    <n v="5.6341999999999999"/>
  </r>
  <r>
    <x v="5"/>
    <x v="2"/>
    <n v="553.952"/>
    <n v="5.2824999999999998"/>
  </r>
  <r>
    <x v="6"/>
    <x v="2"/>
    <n v="553.952"/>
    <n v="5.0419999999999998"/>
  </r>
  <r>
    <x v="0"/>
    <x v="2"/>
    <n v="1107.904"/>
    <n v="5.1744000000000003"/>
  </r>
  <r>
    <x v="3"/>
    <x v="2"/>
    <n v="133.05600000000001"/>
    <n v="5.6341999999999999"/>
  </r>
  <r>
    <x v="3"/>
    <x v="2"/>
    <n v="205.63199999999998"/>
    <n v="5.6341999999999999"/>
  </r>
  <r>
    <x v="3"/>
    <x v="2"/>
    <n v="411.26399999999995"/>
    <n v="5.6341999999999999"/>
  </r>
  <r>
    <x v="5"/>
    <x v="2"/>
    <n v="260.06399999999996"/>
    <n v="5.2824999999999998"/>
  </r>
  <r>
    <x v="5"/>
    <x v="2"/>
    <n v="205.63199999999998"/>
    <n v="5.2824999999999998"/>
  </r>
  <r>
    <x v="5"/>
    <x v="2"/>
    <n v="260.06399999999996"/>
    <n v="5.2824999999999998"/>
  </r>
  <r>
    <x v="6"/>
    <x v="2"/>
    <n v="260.06399999999996"/>
    <n v="5.0419999999999998"/>
  </r>
  <r>
    <x v="0"/>
    <x v="2"/>
    <n v="187.32"/>
    <n v="5.1744000000000003"/>
  </r>
  <r>
    <x v="0"/>
    <x v="2"/>
    <n v="112.392"/>
    <n v="5.1744000000000003"/>
  </r>
  <r>
    <x v="0"/>
    <x v="2"/>
    <n v="299.71199999999999"/>
    <n v="5.1744000000000003"/>
  </r>
  <r>
    <x v="0"/>
    <x v="2"/>
    <n v="343.42"/>
    <n v="5.1744000000000003"/>
  </r>
  <r>
    <x v="1"/>
    <x v="2"/>
    <n v="39.9"/>
    <n v="5.3615000000000004"/>
  </r>
  <r>
    <x v="2"/>
    <x v="2"/>
    <n v="95.76"/>
    <n v="5.4043999999999999"/>
  </r>
  <r>
    <x v="3"/>
    <x v="2"/>
    <n v="23.94"/>
    <n v="5.6341999999999999"/>
  </r>
  <r>
    <x v="3"/>
    <x v="2"/>
    <n v="23.94"/>
    <n v="5.6341999999999999"/>
  </r>
  <r>
    <x v="0"/>
    <x v="2"/>
    <n v="23.94"/>
    <n v="5.1744000000000003"/>
  </r>
  <r>
    <x v="6"/>
    <x v="2"/>
    <n v="115.91999999999999"/>
    <n v="5.0419999999999998"/>
  </r>
  <r>
    <x v="0"/>
    <x v="2"/>
    <n v="128.79999999999998"/>
    <n v="5.1744000000000003"/>
  </r>
  <r>
    <x v="0"/>
    <x v="2"/>
    <n v="146.60799999999998"/>
    <n v="5.1744000000000003"/>
  </r>
  <r>
    <x v="3"/>
    <x v="2"/>
    <n v="63.307999999999993"/>
    <n v="5.6341999999999999"/>
  </r>
  <r>
    <x v="2"/>
    <x v="2"/>
    <n v="98"/>
    <n v="5.4043999999999999"/>
  </r>
  <r>
    <x v="3"/>
    <x v="2"/>
    <n v="49"/>
    <n v="5.6341999999999999"/>
  </r>
  <r>
    <x v="5"/>
    <x v="2"/>
    <n v="49"/>
    <n v="5.2824999999999998"/>
  </r>
  <r>
    <x v="1"/>
    <x v="2"/>
    <n v="180.6"/>
    <n v="5.3615000000000004"/>
  </r>
  <r>
    <x v="1"/>
    <x v="2"/>
    <n v="939.11999999999989"/>
    <n v="5.3615000000000004"/>
  </r>
  <r>
    <x v="1"/>
    <x v="2"/>
    <n v="370.71999999999997"/>
    <n v="5.3615000000000004"/>
  </r>
  <r>
    <x v="1"/>
    <x v="2"/>
    <n v="2289.2799999999997"/>
    <n v="5.3615000000000004"/>
  </r>
  <r>
    <x v="2"/>
    <x v="2"/>
    <n v="2718.52"/>
    <n v="5.4043999999999999"/>
  </r>
  <r>
    <x v="6"/>
    <x v="2"/>
    <n v="1216.18"/>
    <n v="5.0419999999999998"/>
  </r>
  <r>
    <x v="6"/>
    <x v="2"/>
    <n v="1216.18"/>
    <n v="5.0419999999999998"/>
  </r>
  <r>
    <x v="0"/>
    <x v="2"/>
    <n v="1287.7199999999998"/>
    <n v="5.1744000000000003"/>
  </r>
  <r>
    <x v="0"/>
    <x v="2"/>
    <n v="1552.32"/>
    <n v="5.1744000000000003"/>
  </r>
  <r>
    <x v="2"/>
    <x v="2"/>
    <n v="851.75999999999988"/>
    <n v="5.4043999999999999"/>
  </r>
  <r>
    <x v="3"/>
    <x v="2"/>
    <n v="480.47999999999996"/>
    <n v="5.6341999999999999"/>
  </r>
  <r>
    <x v="6"/>
    <x v="2"/>
    <n v="404.04"/>
    <n v="5.0419999999999998"/>
  </r>
  <r>
    <x v="3"/>
    <x v="2"/>
    <n v="230.49599999999995"/>
    <n v="5.6341999999999999"/>
  </r>
  <r>
    <x v="3"/>
    <x v="2"/>
    <n v="230.49599999999995"/>
    <n v="5.6341999999999999"/>
  </r>
  <r>
    <x v="5"/>
    <x v="2"/>
    <n v="231.42"/>
    <n v="5.2824999999999998"/>
  </r>
  <r>
    <x v="6"/>
    <x v="2"/>
    <n v="231.42"/>
    <n v="5.0419999999999998"/>
  </r>
  <r>
    <x v="6"/>
    <x v="2"/>
    <n v="271.32"/>
    <n v="5.0419999999999998"/>
  </r>
  <r>
    <x v="0"/>
    <x v="2"/>
    <n v="271.32"/>
    <n v="5.1744000000000003"/>
  </r>
  <r>
    <x v="0"/>
    <x v="2"/>
    <n v="798"/>
    <n v="5.1744000000000003"/>
  </r>
  <r>
    <x v="0"/>
    <x v="2"/>
    <n v="271.32"/>
    <n v="5.1744000000000003"/>
  </r>
  <r>
    <x v="0"/>
    <x v="2"/>
    <n v="399"/>
    <n v="5.1744000000000003"/>
  </r>
  <r>
    <x v="2"/>
    <x v="2"/>
    <n v="136.416"/>
    <n v="5.4043999999999999"/>
  </r>
  <r>
    <x v="2"/>
    <x v="2"/>
    <n v="415.52"/>
    <n v="5.4043999999999999"/>
  </r>
  <r>
    <x v="3"/>
    <x v="2"/>
    <n v="83.103999999999999"/>
    <n v="5.6341999999999999"/>
  </r>
  <r>
    <x v="1"/>
    <x v="2"/>
    <n v="1470"/>
    <n v="5.3615000000000004"/>
  </r>
  <r>
    <x v="2"/>
    <x v="2"/>
    <n v="367.5"/>
    <n v="5.4043999999999999"/>
  </r>
  <r>
    <x v="3"/>
    <x v="2"/>
    <n v="367.5"/>
    <n v="5.6341999999999999"/>
  </r>
  <r>
    <x v="5"/>
    <x v="2"/>
    <n v="367.5"/>
    <n v="5.2824999999999998"/>
  </r>
  <r>
    <x v="6"/>
    <x v="2"/>
    <n v="367.5"/>
    <n v="5.0419999999999998"/>
  </r>
  <r>
    <x v="0"/>
    <x v="2"/>
    <n v="367.5"/>
    <n v="5.1744000000000003"/>
  </r>
  <r>
    <x v="0"/>
    <x v="2"/>
    <n v="456.12"/>
    <n v="5.1744000000000003"/>
  </r>
  <r>
    <x v="1"/>
    <x v="2"/>
    <n v="73.36"/>
    <n v="5.3615000000000004"/>
  </r>
  <r>
    <x v="2"/>
    <x v="2"/>
    <n v="330.12"/>
    <n v="5.4043999999999999"/>
  </r>
  <r>
    <x v="2"/>
    <x v="2"/>
    <n v="990.3599999999999"/>
    <n v="5.4043999999999999"/>
  </r>
  <r>
    <x v="3"/>
    <x v="2"/>
    <n v="497.28"/>
    <n v="5.6341999999999999"/>
  </r>
  <r>
    <x v="2"/>
    <x v="2"/>
    <n v="1604.5119999999997"/>
    <n v="5.4043999999999999"/>
  </r>
  <r>
    <x v="0"/>
    <x v="2"/>
    <n v="694.25999999999988"/>
    <n v="5.1744000000000003"/>
  </r>
  <r>
    <x v="5"/>
    <x v="2"/>
    <n v="110.32"/>
    <n v="5.2824999999999998"/>
  </r>
  <r>
    <x v="5"/>
    <x v="2"/>
    <n v="110.32"/>
    <n v="5.2824999999999998"/>
  </r>
  <r>
    <x v="6"/>
    <x v="2"/>
    <n v="220.64"/>
    <n v="5.0419999999999998"/>
  </r>
  <r>
    <x v="0"/>
    <x v="2"/>
    <n v="110.32"/>
    <n v="5.1744000000000003"/>
  </r>
  <r>
    <x v="0"/>
    <x v="2"/>
    <n v="171.35999999999999"/>
    <n v="5.1744000000000003"/>
  </r>
  <r>
    <x v="0"/>
    <x v="2"/>
    <n v="171.35999999999999"/>
    <n v="5.1744000000000003"/>
  </r>
  <r>
    <x v="3"/>
    <x v="2"/>
    <n v="2163"/>
    <n v="5.6341999999999999"/>
  </r>
  <r>
    <x v="3"/>
    <x v="2"/>
    <n v="2121"/>
    <n v="5.6341999999999999"/>
  </r>
  <r>
    <x v="0"/>
    <x v="2"/>
    <n v="1649.1999999999998"/>
    <n v="5.1744000000000003"/>
  </r>
  <r>
    <x v="3"/>
    <x v="2"/>
    <n v="46.480000000000004"/>
    <n v="5.6341999999999999"/>
  </r>
  <r>
    <x v="5"/>
    <x v="2"/>
    <n v="46.480000000000004"/>
    <n v="5.2824999999999998"/>
  </r>
  <r>
    <x v="5"/>
    <x v="2"/>
    <n v="58.099999999999994"/>
    <n v="5.2824999999999998"/>
  </r>
  <r>
    <x v="6"/>
    <x v="2"/>
    <n v="116.19999999999999"/>
    <n v="5.0419999999999998"/>
  </r>
  <r>
    <x v="0"/>
    <x v="2"/>
    <n v="58.099999999999994"/>
    <n v="5.1744000000000003"/>
  </r>
  <r>
    <x v="0"/>
    <x v="2"/>
    <n v="72.239999999999995"/>
    <n v="5.1744000000000003"/>
  </r>
  <r>
    <x v="2"/>
    <x v="2"/>
    <n v="379.67999999999995"/>
    <n v="5.4043999999999999"/>
  </r>
  <r>
    <x v="3"/>
    <x v="2"/>
    <n v="189.83999999999997"/>
    <n v="5.6341999999999999"/>
  </r>
  <r>
    <x v="3"/>
    <x v="2"/>
    <n v="189.83999999999997"/>
    <n v="5.6341999999999999"/>
  </r>
  <r>
    <x v="3"/>
    <x v="2"/>
    <n v="189.83999999999997"/>
    <n v="5.6341999999999999"/>
  </r>
  <r>
    <x v="0"/>
    <x v="2"/>
    <n v="196.56"/>
    <n v="5.1744000000000003"/>
  </r>
  <r>
    <x v="0"/>
    <x v="2"/>
    <n v="196.56"/>
    <n v="5.1744000000000003"/>
  </r>
  <r>
    <x v="2"/>
    <x v="2"/>
    <n v="340.2"/>
    <n v="5.4043999999999999"/>
  </r>
  <r>
    <x v="2"/>
    <x v="2"/>
    <n v="366.18399999999997"/>
    <n v="5.4043999999999999"/>
  </r>
  <r>
    <x v="3"/>
    <x v="2"/>
    <n v="204.73599999999999"/>
    <n v="5.6341999999999999"/>
  </r>
  <r>
    <x v="3"/>
    <x v="2"/>
    <n v="253.512"/>
    <n v="5.6341999999999999"/>
  </r>
  <r>
    <x v="2"/>
    <x v="2"/>
    <n v="1572.48"/>
    <n v="5.4043999999999999"/>
  </r>
  <r>
    <x v="3"/>
    <x v="2"/>
    <n v="328.94400000000002"/>
    <n v="5.6341999999999999"/>
  </r>
  <r>
    <x v="2"/>
    <x v="2"/>
    <n v="3536.3999999999996"/>
    <n v="5.4043999999999999"/>
  </r>
  <r>
    <x v="3"/>
    <x v="2"/>
    <n v="4243.6799999999994"/>
    <n v="5.6341999999999999"/>
  </r>
  <r>
    <x v="3"/>
    <x v="2"/>
    <n v="1060.9199999999998"/>
    <n v="5.6341999999999999"/>
  </r>
  <r>
    <x v="5"/>
    <x v="2"/>
    <n v="4168.3320000000003"/>
    <n v="5.2824999999999998"/>
  </r>
  <r>
    <x v="0"/>
    <x v="2"/>
    <n v="4168.3320000000003"/>
    <n v="5.1744000000000003"/>
  </r>
  <r>
    <x v="3"/>
    <x v="2"/>
    <n v="1063.7199999999998"/>
    <n v="5.6341999999999999"/>
  </r>
  <r>
    <x v="5"/>
    <x v="2"/>
    <n v="1063.7199999999998"/>
    <n v="5.2824999999999998"/>
  </r>
  <r>
    <x v="0"/>
    <x v="2"/>
    <n v="1027.04"/>
    <n v="5.1744000000000003"/>
  </r>
  <r>
    <x v="0"/>
    <x v="2"/>
    <n v="1247.3999999999999"/>
    <n v="5.1744000000000003"/>
  </r>
  <r>
    <x v="0"/>
    <x v="2"/>
    <n v="1247.3999999999999"/>
    <n v="5.1744000000000003"/>
  </r>
  <r>
    <x v="6"/>
    <x v="2"/>
    <n v="45.667999999999992"/>
    <n v="5.0419999999999998"/>
  </r>
  <r>
    <x v="2"/>
    <x v="2"/>
    <n v="3210.4799999999996"/>
    <n v="5.4043999999999999"/>
  </r>
  <r>
    <x v="6"/>
    <x v="2"/>
    <n v="1477.8399999999997"/>
    <n v="5.0419999999999998"/>
  </r>
  <r>
    <x v="0"/>
    <x v="2"/>
    <n v="1487.08"/>
    <n v="5.1744000000000003"/>
  </r>
  <r>
    <x v="0"/>
    <x v="2"/>
    <n v="1487.08"/>
    <n v="5.1744000000000003"/>
  </r>
  <r>
    <x v="0"/>
    <x v="2"/>
    <n v="789.59999999999991"/>
    <n v="5.1744000000000003"/>
  </r>
  <r>
    <x v="0"/>
    <x v="2"/>
    <n v="868.56"/>
    <n v="5.1744000000000003"/>
  </r>
  <r>
    <x v="0"/>
    <x v="2"/>
    <n v="792.95999999999992"/>
    <n v="5.1744000000000003"/>
  </r>
  <r>
    <x v="3"/>
    <x v="2"/>
    <n v="3911.0399999999995"/>
    <n v="5.6341999999999999"/>
  </r>
  <r>
    <x v="3"/>
    <x v="2"/>
    <n v="3911.0399999999995"/>
    <n v="5.6341999999999999"/>
  </r>
  <r>
    <x v="5"/>
    <x v="2"/>
    <n v="3959.9279999999999"/>
    <n v="5.2824999999999998"/>
  </r>
  <r>
    <x v="5"/>
    <x v="2"/>
    <n v="4302.1440000000002"/>
    <n v="5.2824999999999998"/>
  </r>
  <r>
    <x v="6"/>
    <x v="2"/>
    <n v="3845.8559999999998"/>
    <n v="5.0419999999999998"/>
  </r>
  <r>
    <x v="0"/>
    <x v="2"/>
    <n v="4302.1440000000002"/>
    <n v="5.1744000000000003"/>
  </r>
  <r>
    <x v="2"/>
    <x v="2"/>
    <n v="139.72"/>
    <n v="5.4043999999999999"/>
  </r>
  <r>
    <x v="2"/>
    <x v="2"/>
    <n v="586.82399999999996"/>
    <n v="5.4043999999999999"/>
  </r>
  <r>
    <x v="2"/>
    <x v="2"/>
    <n v="299.26399999999995"/>
    <n v="5.4043999999999999"/>
  </r>
  <r>
    <x v="6"/>
    <x v="2"/>
    <n v="185.92000000000002"/>
    <n v="5.0419999999999998"/>
  </r>
  <r>
    <x v="0"/>
    <x v="2"/>
    <n v="145.964"/>
    <n v="5.1744000000000003"/>
  </r>
  <r>
    <x v="0"/>
    <x v="2"/>
    <n v="185.92000000000002"/>
    <n v="5.1744000000000003"/>
  </r>
  <r>
    <x v="0"/>
    <x v="2"/>
    <n v="534.52"/>
    <n v="5.1744000000000003"/>
  </r>
  <r>
    <x v="0"/>
    <x v="2"/>
    <n v="185.92000000000002"/>
    <n v="5.1744000000000003"/>
  </r>
  <r>
    <x v="0"/>
    <x v="2"/>
    <n v="267.26"/>
    <n v="5.1744000000000003"/>
  </r>
  <r>
    <x v="5"/>
    <x v="2"/>
    <n v="61.067999999999991"/>
    <n v="5.2824999999999998"/>
  </r>
  <r>
    <x v="6"/>
    <x v="2"/>
    <n v="183.20400000000001"/>
    <n v="5.0419999999999998"/>
  </r>
  <r>
    <x v="0"/>
    <x v="2"/>
    <n v="61.067999999999991"/>
    <n v="5.1744000000000003"/>
  </r>
  <r>
    <x v="0"/>
    <x v="2"/>
    <n v="84.22399999999999"/>
    <n v="5.1744000000000003"/>
  </r>
  <r>
    <x v="2"/>
    <x v="2"/>
    <n v="44.8"/>
    <n v="5.4043999999999999"/>
  </r>
  <r>
    <x v="2"/>
    <x v="2"/>
    <n v="78.399999999999991"/>
    <n v="5.4043999999999999"/>
  </r>
  <r>
    <x v="3"/>
    <x v="2"/>
    <n v="44.8"/>
    <n v="5.6341999999999999"/>
  </r>
  <r>
    <x v="3"/>
    <x v="2"/>
    <n v="44.8"/>
    <n v="5.6341999999999999"/>
  </r>
  <r>
    <x v="5"/>
    <x v="2"/>
    <n v="61.599999999999994"/>
    <n v="5.2824999999999998"/>
  </r>
  <r>
    <x v="6"/>
    <x v="2"/>
    <n v="184.79999999999998"/>
    <n v="5.0419999999999998"/>
  </r>
  <r>
    <x v="0"/>
    <x v="2"/>
    <n v="61.599999999999994"/>
    <n v="5.1744000000000003"/>
  </r>
  <r>
    <x v="2"/>
    <x v="2"/>
    <n v="371.02799999999996"/>
    <n v="5.4043999999999999"/>
  </r>
  <r>
    <x v="2"/>
    <x v="2"/>
    <n v="636.048"/>
    <n v="5.4043999999999999"/>
  </r>
  <r>
    <x v="3"/>
    <x v="2"/>
    <n v="371.02799999999996"/>
    <n v="5.6341999999999999"/>
  </r>
  <r>
    <x v="5"/>
    <x v="2"/>
    <n v="371.02799999999996"/>
    <n v="5.2824999999999998"/>
  </r>
  <r>
    <x v="5"/>
    <x v="2"/>
    <n v="371.02799999999996"/>
    <n v="5.2824999999999998"/>
  </r>
  <r>
    <x v="6"/>
    <x v="2"/>
    <n v="371.02799999999996"/>
    <n v="5.0419999999999998"/>
  </r>
  <r>
    <x v="0"/>
    <x v="2"/>
    <n v="371.02799999999996"/>
    <n v="5.1744000000000003"/>
  </r>
  <r>
    <x v="0"/>
    <x v="2"/>
    <n v="547.95999999999992"/>
    <n v="5.1744000000000003"/>
  </r>
  <r>
    <x v="0"/>
    <x v="2"/>
    <n v="438.36799999999999"/>
    <n v="5.1744000000000003"/>
  </r>
  <r>
    <x v="0"/>
    <x v="2"/>
    <n v="547.95999999999992"/>
    <n v="5.1744000000000003"/>
  </r>
  <r>
    <x v="5"/>
    <x v="2"/>
    <n v="89.011999999999986"/>
    <n v="5.2824999999999998"/>
  </r>
  <r>
    <x v="0"/>
    <x v="2"/>
    <n v="32.368000000000002"/>
    <n v="5.1744000000000003"/>
  </r>
  <r>
    <x v="0"/>
    <x v="2"/>
    <n v="251.16"/>
    <n v="5.1744000000000003"/>
  </r>
  <r>
    <x v="1"/>
    <x v="2"/>
    <n v="115.80799999999999"/>
    <n v="5.3615000000000004"/>
  </r>
  <r>
    <x v="2"/>
    <x v="2"/>
    <n v="347.42399999999998"/>
    <n v="5.4043999999999999"/>
  </r>
  <r>
    <x v="2"/>
    <x v="2"/>
    <n v="115.80799999999999"/>
    <n v="5.4043999999999999"/>
  </r>
  <r>
    <x v="3"/>
    <x v="2"/>
    <n v="115.80799999999999"/>
    <n v="5.6341999999999999"/>
  </r>
  <r>
    <x v="5"/>
    <x v="2"/>
    <n v="187.32"/>
    <n v="5.2824999999999998"/>
  </r>
  <r>
    <x v="6"/>
    <x v="2"/>
    <n v="749.28"/>
    <n v="5.0419999999999998"/>
  </r>
  <r>
    <x v="0"/>
    <x v="2"/>
    <n v="187.32"/>
    <n v="5.1744000000000003"/>
  </r>
  <r>
    <x v="5"/>
    <x v="2"/>
    <n v="35.699999999999996"/>
    <n v="5.2824999999999998"/>
  </r>
  <r>
    <x v="6"/>
    <x v="2"/>
    <n v="221.76"/>
    <n v="5.0419999999999998"/>
  </r>
  <r>
    <x v="0"/>
    <x v="2"/>
    <n v="35.699999999999996"/>
    <n v="5.1744000000000003"/>
  </r>
  <r>
    <x v="0"/>
    <x v="2"/>
    <n v="110.88"/>
    <n v="5.1744000000000003"/>
  </r>
  <r>
    <x v="0"/>
    <x v="2"/>
    <n v="110.88"/>
    <n v="5.1744000000000003"/>
  </r>
  <r>
    <x v="0"/>
    <x v="2"/>
    <n v="85.007999999999996"/>
    <n v="5.1744000000000003"/>
  </r>
  <r>
    <x v="3"/>
    <x v="2"/>
    <n v="277.2"/>
    <n v="5.6341999999999999"/>
  </r>
  <r>
    <x v="0"/>
    <x v="2"/>
    <n v="229.37599999999998"/>
    <n v="5.1744000000000003"/>
  </r>
  <r>
    <x v="2"/>
    <x v="2"/>
    <n v="249.47999999999996"/>
    <n v="5.4043999999999999"/>
  </r>
  <r>
    <x v="5"/>
    <x v="2"/>
    <n v="40.74"/>
    <n v="5.2824999999999998"/>
  </r>
  <r>
    <x v="6"/>
    <x v="2"/>
    <n v="81.48"/>
    <n v="5.0419999999999998"/>
  </r>
  <r>
    <x v="0"/>
    <x v="2"/>
    <n v="40.74"/>
    <n v="5.1744000000000003"/>
  </r>
  <r>
    <x v="2"/>
    <x v="2"/>
    <n v="1089.3679999999999"/>
    <n v="5.4043999999999999"/>
  </r>
  <r>
    <x v="3"/>
    <x v="2"/>
    <n v="555.79999999999995"/>
    <n v="5.6341999999999999"/>
  </r>
  <r>
    <x v="5"/>
    <x v="2"/>
    <n v="578.03199999999993"/>
    <n v="5.2824999999999998"/>
  </r>
  <r>
    <x v="0"/>
    <x v="2"/>
    <n v="500.21999999999997"/>
    <n v="5.1744000000000003"/>
  </r>
  <r>
    <x v="2"/>
    <x v="2"/>
    <n v="1709.3999999999999"/>
    <n v="5.4043999999999999"/>
  </r>
  <r>
    <x v="2"/>
    <x v="2"/>
    <n v="2507.12"/>
    <n v="5.4043999999999999"/>
  </r>
  <r>
    <x v="2"/>
    <x v="2"/>
    <n v="3418.7999999999997"/>
    <n v="5.4043999999999999"/>
  </r>
  <r>
    <x v="1"/>
    <x v="2"/>
    <n v="37.128"/>
    <n v="5.3615000000000004"/>
  </r>
  <r>
    <x v="2"/>
    <x v="2"/>
    <n v="196.56"/>
    <n v="5.4043999999999999"/>
  </r>
  <r>
    <x v="6"/>
    <x v="2"/>
    <n v="44.688000000000002"/>
    <n v="5.0419999999999998"/>
  </r>
  <r>
    <x v="6"/>
    <x v="2"/>
    <n v="61.599999999999994"/>
    <n v="5.0419999999999998"/>
  </r>
  <r>
    <x v="0"/>
    <x v="2"/>
    <n v="61.599999999999994"/>
    <n v="5.1744000000000003"/>
  </r>
  <r>
    <x v="0"/>
    <x v="2"/>
    <n v="61.599999999999994"/>
    <n v="5.1744000000000003"/>
  </r>
  <r>
    <x v="5"/>
    <x v="2"/>
    <n v="5.8519999999999994"/>
    <n v="5.2824999999999998"/>
  </r>
  <r>
    <x v="5"/>
    <x v="2"/>
    <n v="76.075999999999993"/>
    <n v="5.2824999999999998"/>
  </r>
  <r>
    <x v="2"/>
    <x v="2"/>
    <n v="125.664"/>
    <n v="5.4043999999999999"/>
  </r>
  <r>
    <x v="2"/>
    <x v="2"/>
    <n v="462.84"/>
    <n v="5.4043999999999999"/>
  </r>
  <r>
    <x v="5"/>
    <x v="2"/>
    <n v="246.84799999999998"/>
    <n v="5.2824999999999998"/>
  </r>
  <r>
    <x v="6"/>
    <x v="2"/>
    <n v="277.70400000000001"/>
    <n v="5.0419999999999998"/>
  </r>
  <r>
    <x v="0"/>
    <x v="2"/>
    <n v="255.35999999999999"/>
    <n v="5.1744000000000003"/>
  </r>
  <r>
    <x v="0"/>
    <x v="2"/>
    <n v="303.23999999999995"/>
    <n v="5.1744000000000003"/>
  </r>
  <r>
    <x v="0"/>
    <x v="2"/>
    <n v="255.35999999999999"/>
    <n v="5.1744000000000003"/>
  </r>
  <r>
    <x v="3"/>
    <x v="2"/>
    <n v="648.9"/>
    <n v="5.6341999999999999"/>
  </r>
  <r>
    <x v="0"/>
    <x v="2"/>
    <n v="537.59999999999991"/>
    <n v="5.1744000000000003"/>
  </r>
  <r>
    <x v="0"/>
    <x v="2"/>
    <n v="537.59999999999991"/>
    <n v="5.1744000000000003"/>
  </r>
  <r>
    <x v="0"/>
    <x v="2"/>
    <n v="399.33600000000001"/>
    <n v="5.1744000000000003"/>
  </r>
  <r>
    <x v="5"/>
    <x v="2"/>
    <n v="749.28"/>
    <n v="5.2824999999999998"/>
  </r>
  <r>
    <x v="5"/>
    <x v="2"/>
    <n v="824.20799999999997"/>
    <n v="5.2824999999999998"/>
  </r>
  <r>
    <x v="6"/>
    <x v="2"/>
    <n v="74.927999999999997"/>
    <n v="5.0419999999999998"/>
  </r>
  <r>
    <x v="0"/>
    <x v="2"/>
    <n v="149.85599999999999"/>
    <n v="5.1744000000000003"/>
  </r>
  <r>
    <x v="1"/>
    <x v="2"/>
    <n v="58.239999999999995"/>
    <n v="5.3615000000000004"/>
  </r>
  <r>
    <x v="2"/>
    <x v="2"/>
    <n v="14.559999999999999"/>
    <n v="5.4043999999999999"/>
  </r>
  <r>
    <x v="3"/>
    <x v="2"/>
    <n v="14.559999999999999"/>
    <n v="5.6341999999999999"/>
  </r>
  <r>
    <x v="2"/>
    <x v="2"/>
    <n v="288.512"/>
    <n v="5.4043999999999999"/>
  </r>
  <r>
    <x v="3"/>
    <x v="2"/>
    <n v="144.256"/>
    <n v="5.6341999999999999"/>
  </r>
  <r>
    <x v="5"/>
    <x v="2"/>
    <n v="72.128"/>
    <n v="5.2824999999999998"/>
  </r>
  <r>
    <x v="5"/>
    <x v="2"/>
    <n v="216.38399999999999"/>
    <n v="5.2824999999999998"/>
  </r>
  <r>
    <x v="6"/>
    <x v="2"/>
    <n v="216.38399999999999"/>
    <n v="5.0419999999999998"/>
  </r>
  <r>
    <x v="0"/>
    <x v="2"/>
    <n v="72.128"/>
    <n v="5.1744000000000003"/>
  </r>
  <r>
    <x v="2"/>
    <x v="2"/>
    <n v="84.28"/>
    <n v="5.4043999999999999"/>
  </r>
  <r>
    <x v="2"/>
    <x v="2"/>
    <n v="84.28"/>
    <n v="5.4043999999999999"/>
  </r>
  <r>
    <x v="2"/>
    <x v="2"/>
    <n v="93.127999999999986"/>
    <n v="5.4043999999999999"/>
  </r>
  <r>
    <x v="5"/>
    <x v="2"/>
    <n v="46.563999999999993"/>
    <n v="5.2824999999999998"/>
  </r>
  <r>
    <x v="6"/>
    <x v="2"/>
    <n v="46.563999999999993"/>
    <n v="5.0419999999999998"/>
  </r>
  <r>
    <x v="0"/>
    <x v="2"/>
    <n v="48.16"/>
    <n v="5.1744000000000003"/>
  </r>
  <r>
    <x v="5"/>
    <x v="2"/>
    <n v="129.78"/>
    <n v="5.2824999999999998"/>
  </r>
  <r>
    <x v="0"/>
    <x v="2"/>
    <n v="89.488"/>
    <n v="5.1744000000000003"/>
  </r>
  <r>
    <x v="2"/>
    <x v="2"/>
    <n v="752.64"/>
    <n v="5.4043999999999999"/>
  </r>
  <r>
    <x v="2"/>
    <x v="2"/>
    <n v="47.04"/>
    <n v="5.4043999999999999"/>
  </r>
  <r>
    <x v="3"/>
    <x v="2"/>
    <n v="188.16"/>
    <n v="5.6341999999999999"/>
  </r>
  <r>
    <x v="3"/>
    <x v="2"/>
    <n v="188.16"/>
    <n v="5.6341999999999999"/>
  </r>
  <r>
    <x v="0"/>
    <x v="2"/>
    <n v="326.50799999999998"/>
    <n v="5.1744000000000003"/>
  </r>
  <r>
    <x v="1"/>
    <x v="2"/>
    <n v="196"/>
    <n v="5.3615000000000004"/>
  </r>
  <r>
    <x v="2"/>
    <x v="2"/>
    <n v="98"/>
    <n v="5.4043999999999999"/>
  </r>
  <r>
    <x v="3"/>
    <x v="2"/>
    <n v="98"/>
    <n v="5.6341999999999999"/>
  </r>
  <r>
    <x v="5"/>
    <x v="2"/>
    <n v="249.36799999999999"/>
    <n v="5.2824999999999998"/>
  </r>
  <r>
    <x v="5"/>
    <x v="2"/>
    <n v="124.684"/>
    <n v="5.2824999999999998"/>
  </r>
  <r>
    <x v="0"/>
    <x v="2"/>
    <n v="180.93600000000001"/>
    <n v="5.1744000000000003"/>
  </r>
  <r>
    <x v="2"/>
    <x v="2"/>
    <n v="171.5"/>
    <n v="5.4043999999999999"/>
  </r>
  <r>
    <x v="5"/>
    <x v="2"/>
    <n v="1158.752"/>
    <n v="5.2824999999999998"/>
  </r>
  <r>
    <x v="3"/>
    <x v="2"/>
    <n v="549.97599999999989"/>
    <n v="5.6341999999999999"/>
  </r>
  <r>
    <x v="3"/>
    <x v="2"/>
    <n v="549.97599999999989"/>
    <n v="5.6341999999999999"/>
  </r>
  <r>
    <x v="1"/>
    <x v="3"/>
    <n v="34692"/>
    <n v="5.3615000000000004"/>
  </r>
  <r>
    <x v="6"/>
    <x v="3"/>
    <n v="17346"/>
    <n v="5.0419999999999998"/>
  </r>
  <r>
    <x v="1"/>
    <x v="3"/>
    <n v="11690"/>
    <n v="5.3615000000000004"/>
  </r>
  <r>
    <x v="6"/>
    <x v="3"/>
    <n v="492.79999999999995"/>
    <n v="5.0419999999999998"/>
  </r>
  <r>
    <x v="6"/>
    <x v="3"/>
    <n v="5913.5999999999995"/>
    <n v="5.0419999999999998"/>
  </r>
  <r>
    <x v="1"/>
    <x v="3"/>
    <n v="13902"/>
    <n v="5.3615000000000004"/>
  </r>
  <r>
    <x v="6"/>
    <x v="3"/>
    <n v="7414.4"/>
    <n v="5.0419999999999998"/>
  </r>
  <r>
    <x v="1"/>
    <x v="3"/>
    <n v="15033.199999999999"/>
    <n v="5.3615000000000004"/>
  </r>
  <r>
    <x v="6"/>
    <x v="3"/>
    <n v="2312.7999999999997"/>
    <n v="5.0419999999999998"/>
  </r>
  <r>
    <x v="6"/>
    <x v="3"/>
    <n v="5782"/>
    <n v="5.0419999999999998"/>
  </r>
  <r>
    <x v="1"/>
    <x v="3"/>
    <n v="4676"/>
    <n v="5.3615000000000004"/>
  </r>
  <r>
    <x v="6"/>
    <x v="3"/>
    <n v="2464"/>
    <n v="5.0419999999999998"/>
  </r>
  <r>
    <x v="1"/>
    <x v="3"/>
    <n v="13902"/>
    <n v="5.3615000000000004"/>
  </r>
  <r>
    <x v="6"/>
    <x v="3"/>
    <n v="7414.4"/>
    <n v="5.0419999999999998"/>
  </r>
  <r>
    <x v="1"/>
    <x v="3"/>
    <n v="28909.999999999996"/>
    <n v="5.3615000000000004"/>
  </r>
  <r>
    <x v="6"/>
    <x v="3"/>
    <n v="1156.3999999999999"/>
    <n v="5.0419999999999998"/>
  </r>
  <r>
    <x v="6"/>
    <x v="3"/>
    <n v="13876.8"/>
    <n v="5.0419999999999998"/>
  </r>
  <r>
    <x v="1"/>
    <x v="3"/>
    <n v="18536"/>
    <n v="5.3615000000000004"/>
  </r>
  <r>
    <x v="6"/>
    <x v="3"/>
    <n v="9268"/>
    <n v="5.0419999999999998"/>
  </r>
  <r>
    <x v="1"/>
    <x v="3"/>
    <n v="5152"/>
    <n v="5.3615000000000004"/>
  </r>
  <r>
    <x v="6"/>
    <x v="3"/>
    <n v="2576"/>
    <n v="5.0419999999999998"/>
  </r>
  <r>
    <x v="6"/>
    <x v="3"/>
    <n v="5152"/>
    <n v="5.0419999999999998"/>
  </r>
  <r>
    <x v="1"/>
    <x v="3"/>
    <n v="5124"/>
    <n v="5.3615000000000004"/>
  </r>
  <r>
    <x v="6"/>
    <x v="3"/>
    <n v="512.4"/>
    <n v="5.0419999999999998"/>
  </r>
  <r>
    <x v="6"/>
    <x v="3"/>
    <n v="3074.3999999999996"/>
    <n v="5.0419999999999998"/>
  </r>
  <r>
    <x v="1"/>
    <x v="3"/>
    <n v="10584"/>
    <n v="5.3615000000000004"/>
  </r>
  <r>
    <x v="6"/>
    <x v="3"/>
    <n v="5292"/>
    <n v="5.0419999999999998"/>
  </r>
  <r>
    <x v="6"/>
    <x v="3"/>
    <n v="662.19999999999993"/>
    <n v="5.0419999999999998"/>
  </r>
  <r>
    <x v="6"/>
    <x v="3"/>
    <n v="301"/>
    <n v="5.0419999999999998"/>
  </r>
  <r>
    <x v="0"/>
    <x v="3"/>
    <n v="870.66"/>
    <n v="5.1744000000000003"/>
  </r>
  <r>
    <x v="0"/>
    <x v="3"/>
    <n v="1741.32"/>
    <n v="5.1744000000000003"/>
  </r>
  <r>
    <x v="0"/>
    <x v="3"/>
    <n v="4672.1919719999996"/>
    <n v="5.1744000000000003"/>
  </r>
  <r>
    <x v="0"/>
    <x v="3"/>
    <n v="2611.9520279999997"/>
    <n v="5.1744000000000003"/>
  </r>
  <r>
    <x v="0"/>
    <x v="3"/>
    <n v="3114.8040000000001"/>
    <n v="5.1744000000000003"/>
  </r>
  <r>
    <x v="4"/>
    <x v="3"/>
    <n v="1058.1199859999999"/>
    <n v="5.5597000000000003"/>
  </r>
  <r>
    <x v="1"/>
    <x v="3"/>
    <n v="8792"/>
    <n v="5.3615000000000004"/>
  </r>
  <r>
    <x v="1"/>
    <x v="3"/>
    <n v="4598.4399719999992"/>
    <n v="5.3615000000000004"/>
  </r>
  <r>
    <x v="1"/>
    <x v="3"/>
    <n v="4270.9799999999996"/>
    <n v="5.3615000000000004"/>
  </r>
  <r>
    <x v="1"/>
    <x v="3"/>
    <n v="2542.596"/>
    <n v="5.3615000000000004"/>
  </r>
  <r>
    <x v="1"/>
    <x v="3"/>
    <n v="4578.4479719999999"/>
    <n v="5.3615000000000004"/>
  </r>
  <r>
    <x v="3"/>
    <x v="3"/>
    <n v="152.6"/>
    <n v="5.6341999999999999"/>
  </r>
  <r>
    <x v="3"/>
    <x v="3"/>
    <n v="2137.1"/>
    <n v="5.6341999999999999"/>
  </r>
  <r>
    <x v="3"/>
    <x v="3"/>
    <n v="1709.652"/>
    <n v="5.6341999999999999"/>
  </r>
  <r>
    <x v="4"/>
    <x v="3"/>
    <n v="1538.9359999999999"/>
    <n v="5.5597000000000003"/>
  </r>
  <r>
    <x v="5"/>
    <x v="3"/>
    <n v="3078.0959999999995"/>
    <n v="5.2824999999999998"/>
  </r>
  <r>
    <x v="5"/>
    <x v="3"/>
    <n v="2858.7440279999996"/>
    <n v="5.2824999999999998"/>
  </r>
  <r>
    <x v="6"/>
    <x v="3"/>
    <n v="1733.62"/>
    <n v="5.0419999999999998"/>
  </r>
  <r>
    <x v="6"/>
    <x v="3"/>
    <n v="3057.0399999999995"/>
    <n v="5.0419999999999998"/>
  </r>
  <r>
    <x v="6"/>
    <x v="3"/>
    <n v="3106.2359999999994"/>
    <n v="5.0419999999999998"/>
  </r>
  <r>
    <x v="6"/>
    <x v="3"/>
    <n v="4620"/>
    <n v="5.0419999999999998"/>
  </r>
  <r>
    <x v="0"/>
    <x v="3"/>
    <n v="893.08799999999985"/>
    <n v="5.1744000000000003"/>
  </r>
  <r>
    <x v="0"/>
    <x v="3"/>
    <n v="4672.1919719999996"/>
    <n v="5.1744000000000003"/>
  </r>
  <r>
    <x v="0"/>
    <x v="3"/>
    <n v="3893.4839999999995"/>
    <n v="5.1744000000000003"/>
  </r>
  <r>
    <x v="0"/>
    <x v="3"/>
    <n v="1557.3879999999999"/>
    <n v="5.1744000000000003"/>
  </r>
  <r>
    <x v="0"/>
    <x v="3"/>
    <n v="3114.8040000000001"/>
    <n v="5.1744000000000003"/>
  </r>
  <r>
    <x v="0"/>
    <x v="3"/>
    <n v="3114.8040000000001"/>
    <n v="5.1744000000000003"/>
  </r>
  <r>
    <x v="0"/>
    <x v="3"/>
    <n v="1786.1479999999999"/>
    <n v="5.1744000000000003"/>
  </r>
  <r>
    <x v="0"/>
    <x v="3"/>
    <n v="482.27199551999996"/>
    <n v="5.1744000000000003"/>
  </r>
  <r>
    <x v="0"/>
    <x v="3"/>
    <n v="1786.1479999999999"/>
    <n v="5.1744000000000003"/>
  </r>
  <r>
    <x v="0"/>
    <x v="3"/>
    <n v="3127.46"/>
    <n v="5.1744000000000003"/>
  </r>
  <r>
    <x v="1"/>
    <x v="3"/>
    <n v="6104.5879999999997"/>
    <n v="5.3615000000000004"/>
  </r>
  <r>
    <x v="1"/>
    <x v="3"/>
    <n v="6104.9520000000002"/>
    <n v="5.3615000000000004"/>
  </r>
  <r>
    <x v="3"/>
    <x v="3"/>
    <n v="457.79999999999995"/>
    <n v="5.6341999999999999"/>
  </r>
  <r>
    <x v="3"/>
    <x v="3"/>
    <n v="175.83999999999997"/>
    <n v="5.6341999999999999"/>
  </r>
  <r>
    <x v="3"/>
    <x v="3"/>
    <n v="1749.4679999999998"/>
    <n v="5.6341999999999999"/>
  </r>
  <r>
    <x v="3"/>
    <x v="3"/>
    <n v="2300.172"/>
    <n v="5.6341999999999999"/>
  </r>
  <r>
    <x v="4"/>
    <x v="3"/>
    <n v="2640.6800279999998"/>
    <n v="5.5597000000000003"/>
  </r>
  <r>
    <x v="4"/>
    <x v="3"/>
    <n v="4616.8359719999999"/>
    <n v="5.5597000000000003"/>
  </r>
  <r>
    <x v="5"/>
    <x v="3"/>
    <n v="4617.1719720000001"/>
    <n v="5.2824999999999998"/>
  </r>
  <r>
    <x v="5"/>
    <x v="3"/>
    <n v="366.60399999999998"/>
    <n v="5.2824999999999998"/>
  </r>
  <r>
    <x v="6"/>
    <x v="3"/>
    <n v="2667.0839999999998"/>
    <n v="5.0419999999999998"/>
  </r>
  <r>
    <x v="6"/>
    <x v="3"/>
    <n v="1922.8719999999998"/>
    <n v="5.0419999999999998"/>
  </r>
  <r>
    <x v="0"/>
    <x v="3"/>
    <n v="1508.9759999999999"/>
    <n v="5.1744000000000003"/>
  </r>
  <r>
    <x v="0"/>
    <x v="3"/>
    <n v="2514.96"/>
    <n v="5.1744000000000003"/>
  </r>
  <r>
    <x v="0"/>
    <x v="3"/>
    <n v="2514.96"/>
    <n v="5.1744000000000003"/>
  </r>
  <r>
    <x v="0"/>
    <x v="3"/>
    <n v="1533.896"/>
    <n v="5.1744000000000003"/>
  </r>
  <r>
    <x v="0"/>
    <x v="3"/>
    <n v="9099.4399775999991"/>
    <n v="5.1744000000000003"/>
  </r>
  <r>
    <x v="0"/>
    <x v="3"/>
    <n v="1062.4880112000001"/>
    <n v="5.1744000000000003"/>
  </r>
  <r>
    <x v="0"/>
    <x v="3"/>
    <n v="4044.1800447999999"/>
    <n v="5.1744000000000003"/>
  </r>
  <r>
    <x v="4"/>
    <x v="3"/>
    <n v="1767.808014"/>
    <n v="5.5597000000000003"/>
  </r>
  <r>
    <x v="1"/>
    <x v="3"/>
    <n v="2438.4359999999997"/>
    <n v="5.3615000000000004"/>
  </r>
  <r>
    <x v="1"/>
    <x v="3"/>
    <n v="2438.4359999999997"/>
    <n v="5.3615000000000004"/>
  </r>
  <r>
    <x v="1"/>
    <x v="3"/>
    <n v="4903.5279999999993"/>
    <n v="5.3615000000000004"/>
  </r>
  <r>
    <x v="1"/>
    <x v="3"/>
    <n v="8865.2199999999993"/>
    <n v="5.3615000000000004"/>
  </r>
  <r>
    <x v="3"/>
    <x v="3"/>
    <n v="383.404"/>
    <n v="5.6341999999999999"/>
  </r>
  <r>
    <x v="3"/>
    <x v="3"/>
    <n v="3679.5639719999995"/>
    <n v="5.6341999999999999"/>
  </r>
  <r>
    <x v="3"/>
    <x v="3"/>
    <n v="850.91999999999985"/>
    <n v="5.6341999999999999"/>
  </r>
  <r>
    <x v="4"/>
    <x v="3"/>
    <n v="3696.0279719999999"/>
    <n v="5.5597000000000003"/>
  </r>
  <r>
    <x v="5"/>
    <x v="3"/>
    <n v="772.43599999999992"/>
    <n v="5.2824999999999998"/>
  </r>
  <r>
    <x v="6"/>
    <x v="3"/>
    <n v="711.56399999999996"/>
    <n v="5.0419999999999998"/>
  </r>
  <r>
    <x v="6"/>
    <x v="3"/>
    <n v="1077.9159887999999"/>
    <n v="5.0419999999999998"/>
  </r>
  <r>
    <x v="6"/>
    <x v="3"/>
    <n v="2555.7839999999997"/>
    <n v="5.0419999999999998"/>
  </r>
  <r>
    <x v="6"/>
    <x v="3"/>
    <n v="2555.7839999999997"/>
    <n v="5.0419999999999998"/>
  </r>
  <r>
    <x v="6"/>
    <x v="3"/>
    <n v="4071.7880447999996"/>
    <n v="5.0419999999999998"/>
  </r>
  <r>
    <x v="0"/>
    <x v="3"/>
    <n v="2182.0119999999997"/>
    <n v="5.1744000000000003"/>
  </r>
  <r>
    <x v="0"/>
    <x v="3"/>
    <n v="366.88399999999996"/>
    <n v="5.1744000000000003"/>
  </r>
  <r>
    <x v="0"/>
    <x v="3"/>
    <n v="1090.992"/>
    <n v="5.1744000000000003"/>
  </r>
  <r>
    <x v="0"/>
    <x v="3"/>
    <n v="551.85199999999998"/>
    <n v="5.1744000000000003"/>
  </r>
  <r>
    <x v="4"/>
    <x v="3"/>
    <n v="777.67200000000003"/>
    <n v="5.5597000000000003"/>
  </r>
  <r>
    <x v="1"/>
    <x v="3"/>
    <n v="2634.3240000000001"/>
    <n v="5.3615000000000004"/>
  </r>
  <r>
    <x v="1"/>
    <x v="3"/>
    <n v="1580.571972"/>
    <n v="5.3615000000000004"/>
  </r>
  <r>
    <x v="1"/>
    <x v="3"/>
    <n v="1067.08"/>
    <n v="5.3615000000000004"/>
  </r>
  <r>
    <x v="4"/>
    <x v="3"/>
    <n v="1618.9599720000001"/>
    <n v="5.5597000000000003"/>
  </r>
  <r>
    <x v="6"/>
    <x v="3"/>
    <n v="667.10001119999993"/>
    <n v="5.0419999999999998"/>
  </r>
  <r>
    <x v="6"/>
    <x v="3"/>
    <n v="649.74"/>
    <n v="5.0419999999999998"/>
  </r>
  <r>
    <x v="6"/>
    <x v="3"/>
    <n v="1097.2919999999999"/>
    <n v="5.0419999999999998"/>
  </r>
  <r>
    <x v="0"/>
    <x v="3"/>
    <n v="550.31198879999999"/>
    <n v="5.1744000000000003"/>
  </r>
  <r>
    <x v="0"/>
    <x v="3"/>
    <n v="2727.5079999999998"/>
    <n v="5.1744000000000003"/>
  </r>
  <r>
    <x v="0"/>
    <x v="3"/>
    <n v="1103.704"/>
    <n v="5.1744000000000003"/>
  </r>
  <r>
    <x v="0"/>
    <x v="3"/>
    <n v="882.95199999999988"/>
    <n v="5.1744000000000003"/>
  </r>
  <r>
    <x v="0"/>
    <x v="3"/>
    <n v="1103.704"/>
    <n v="5.1744000000000003"/>
  </r>
  <r>
    <x v="4"/>
    <x v="3"/>
    <n v="777.67200000000003"/>
    <n v="5.5597000000000003"/>
  </r>
  <r>
    <x v="1"/>
    <x v="3"/>
    <n v="3688.0479159999995"/>
    <n v="5.3615000000000004"/>
  </r>
  <r>
    <x v="1"/>
    <x v="3"/>
    <n v="1580.571972"/>
    <n v="5.3615000000000004"/>
  </r>
  <r>
    <x v="1"/>
    <x v="3"/>
    <n v="2667.6439999999998"/>
    <n v="5.3615000000000004"/>
  </r>
  <r>
    <x v="1"/>
    <x v="3"/>
    <n v="2134.1039999999998"/>
    <n v="5.3615000000000004"/>
  </r>
  <r>
    <x v="3"/>
    <x v="3"/>
    <n v="1602.4959720000002"/>
    <n v="5.6341999999999999"/>
  </r>
  <r>
    <x v="4"/>
    <x v="3"/>
    <n v="2698.2479999999996"/>
    <n v="5.5597000000000003"/>
  </r>
  <r>
    <x v="4"/>
    <x v="3"/>
    <n v="927.94799999999998"/>
    <n v="5.5597000000000003"/>
  </r>
  <r>
    <x v="4"/>
    <x v="3"/>
    <n v="1618.9599720000001"/>
    <n v="5.5597000000000003"/>
  </r>
  <r>
    <x v="5"/>
    <x v="3"/>
    <n v="2698.8919999999998"/>
    <n v="5.2824999999999998"/>
  </r>
  <r>
    <x v="5"/>
    <x v="3"/>
    <n v="1255.6319999999998"/>
    <n v="5.2824999999999998"/>
  </r>
  <r>
    <x v="6"/>
    <x v="3"/>
    <n v="2704.0160000000001"/>
    <n v="5.0419999999999998"/>
  </r>
  <r>
    <x v="3"/>
    <x v="3"/>
    <n v="676.3119999999999"/>
    <n v="5.6341999999999999"/>
  </r>
  <r>
    <x v="4"/>
    <x v="3"/>
    <n v="1086.5119999999999"/>
    <n v="5.5597000000000003"/>
  </r>
  <r>
    <x v="0"/>
    <x v="3"/>
    <n v="2615.8719999999998"/>
    <n v="5.1744000000000003"/>
  </r>
  <r>
    <x v="0"/>
    <x v="3"/>
    <n v="2615.8719999999998"/>
    <n v="5.1744000000000003"/>
  </r>
  <r>
    <x v="0"/>
    <x v="3"/>
    <n v="1046.3599999999999"/>
    <n v="5.1744000000000003"/>
  </r>
  <r>
    <x v="0"/>
    <x v="3"/>
    <n v="1569.5120111999997"/>
    <n v="5.1744000000000003"/>
  </r>
  <r>
    <x v="0"/>
    <x v="3"/>
    <n v="1051.3999999999999"/>
    <n v="5.1744000000000003"/>
  </r>
  <r>
    <x v="1"/>
    <x v="3"/>
    <n v="6320.3280000000004"/>
    <n v="5.3615000000000004"/>
  </r>
  <r>
    <x v="1"/>
    <x v="3"/>
    <n v="5056.24"/>
    <n v="5.3615000000000004"/>
  </r>
  <r>
    <x v="1"/>
    <x v="3"/>
    <n v="1906.0999859999999"/>
    <n v="5.3615000000000004"/>
  </r>
  <r>
    <x v="1"/>
    <x v="3"/>
    <n v="3812.1719999999996"/>
    <n v="5.3615000000000004"/>
  </r>
  <r>
    <x v="2"/>
    <x v="3"/>
    <n v="770"/>
    <n v="5.4043999999999999"/>
  </r>
  <r>
    <x v="3"/>
    <x v="3"/>
    <n v="135.66"/>
    <n v="5.6341999999999999"/>
  </r>
  <r>
    <x v="5"/>
    <x v="3"/>
    <n v="2553.9359999999997"/>
    <n v="5.2824999999999998"/>
  </r>
  <r>
    <x v="5"/>
    <x v="3"/>
    <n v="583.82799999999997"/>
    <n v="5.2824999999999998"/>
  </r>
  <r>
    <x v="0"/>
    <x v="3"/>
    <n v="1961.8759859999998"/>
    <n v="5.1744000000000003"/>
  </r>
  <r>
    <x v="0"/>
    <x v="3"/>
    <n v="670.09599999999989"/>
    <n v="5.1744000000000003"/>
  </r>
  <r>
    <x v="0"/>
    <x v="3"/>
    <n v="898.548"/>
    <n v="5.1744000000000003"/>
  </r>
  <r>
    <x v="0"/>
    <x v="3"/>
    <n v="2615.8719999999998"/>
    <n v="5.1744000000000003"/>
  </r>
  <r>
    <x v="0"/>
    <x v="3"/>
    <n v="635.90800000000002"/>
    <n v="5.1744000000000003"/>
  </r>
  <r>
    <x v="0"/>
    <x v="3"/>
    <n v="1006.1519999999998"/>
    <n v="5.1744000000000003"/>
  </r>
  <r>
    <x v="0"/>
    <x v="3"/>
    <n v="670.09599999999989"/>
    <n v="5.1744000000000003"/>
  </r>
  <r>
    <x v="1"/>
    <x v="3"/>
    <n v="659.56799999999998"/>
    <n v="5.3615000000000004"/>
  </r>
  <r>
    <x v="1"/>
    <x v="3"/>
    <n v="2638.16"/>
    <n v="5.3615000000000004"/>
  </r>
  <r>
    <x v="3"/>
    <x v="3"/>
    <n v="317.94"/>
    <n v="5.6341999999999999"/>
  </r>
  <r>
    <x v="6"/>
    <x v="3"/>
    <n v="1316.5039999999999"/>
    <n v="5.0419999999999998"/>
  </r>
  <r>
    <x v="6"/>
    <x v="3"/>
    <n v="670.74"/>
    <n v="5.0419999999999998"/>
  </r>
  <r>
    <x v="6"/>
    <x v="3"/>
    <n v="680.54"/>
    <n v="5.0419999999999998"/>
  </r>
  <r>
    <x v="6"/>
    <x v="3"/>
    <n v="2041.5920027999998"/>
    <n v="5.0419999999999998"/>
  </r>
  <r>
    <x v="0"/>
    <x v="3"/>
    <n v="1473.3039999999999"/>
    <n v="5.1744000000000003"/>
  </r>
  <r>
    <x v="0"/>
    <x v="3"/>
    <n v="1473.3039999999999"/>
    <n v="5.1744000000000003"/>
  </r>
  <r>
    <x v="0"/>
    <x v="3"/>
    <n v="1767.9759887999999"/>
    <n v="5.1744000000000003"/>
  </r>
  <r>
    <x v="0"/>
    <x v="3"/>
    <n v="1178.6599999999999"/>
    <n v="5.1744000000000003"/>
  </r>
  <r>
    <x v="1"/>
    <x v="3"/>
    <n v="2931.7679999999996"/>
    <n v="5.3615000000000004"/>
  </r>
  <r>
    <x v="1"/>
    <x v="3"/>
    <n v="1472.5479999999998"/>
    <n v="5.3615000000000004"/>
  </r>
  <r>
    <x v="3"/>
    <x v="3"/>
    <n v="138.18"/>
    <n v="5.6341999999999999"/>
  </r>
  <r>
    <x v="4"/>
    <x v="3"/>
    <n v="1182.944"/>
    <n v="5.5597000000000003"/>
  </r>
  <r>
    <x v="6"/>
    <x v="3"/>
    <n v="1184.6519999999998"/>
    <n v="5.0419999999999998"/>
  </r>
  <r>
    <x v="6"/>
    <x v="3"/>
    <n v="2078.384"/>
    <n v="5.0419999999999998"/>
  </r>
  <r>
    <x v="0"/>
    <x v="3"/>
    <n v="381.78"/>
    <n v="5.1744000000000003"/>
  </r>
  <r>
    <x v="4"/>
    <x v="3"/>
    <n v="482.97199999999998"/>
    <n v="5.5597000000000003"/>
  </r>
  <r>
    <x v="5"/>
    <x v="3"/>
    <n v="241.47199999999998"/>
    <n v="5.2824999999999998"/>
  </r>
  <r>
    <x v="0"/>
    <x v="3"/>
    <n v="763.56"/>
    <n v="5.1744000000000003"/>
  </r>
  <r>
    <x v="0"/>
    <x v="3"/>
    <n v="3980.116"/>
    <n v="5.1744000000000003"/>
  </r>
  <r>
    <x v="1"/>
    <x v="3"/>
    <n v="2947.7000028000002"/>
    <n v="5.3615000000000004"/>
  </r>
  <r>
    <x v="1"/>
    <x v="3"/>
    <n v="2945.6840028000001"/>
    <n v="5.3615000000000004"/>
  </r>
  <r>
    <x v="1"/>
    <x v="3"/>
    <n v="1223.4599999999998"/>
    <n v="5.3615000000000004"/>
  </r>
  <r>
    <x v="1"/>
    <x v="3"/>
    <n v="736.09199999999987"/>
    <n v="5.3615000000000004"/>
  </r>
  <r>
    <x v="3"/>
    <x v="3"/>
    <n v="2454.2559999999999"/>
    <n v="5.6341999999999999"/>
  </r>
  <r>
    <x v="3"/>
    <x v="3"/>
    <n v="449.25999999999993"/>
    <n v="5.6341999999999999"/>
  </r>
  <r>
    <x v="3"/>
    <x v="3"/>
    <n v="1797.0679999999998"/>
    <n v="5.6341999999999999"/>
  </r>
  <r>
    <x v="4"/>
    <x v="3"/>
    <n v="3021.6759888000001"/>
    <n v="5.5597000000000003"/>
  </r>
  <r>
    <x v="4"/>
    <x v="3"/>
    <n v="2949.5480027999997"/>
    <n v="5.5597000000000003"/>
  </r>
  <r>
    <x v="6"/>
    <x v="3"/>
    <n v="1226.876"/>
    <n v="5.0419999999999998"/>
  </r>
  <r>
    <x v="6"/>
    <x v="3"/>
    <n v="2991.9399972000001"/>
    <n v="5.0419999999999998"/>
  </r>
  <r>
    <x v="0"/>
    <x v="3"/>
    <n v="131.43199999999999"/>
    <n v="5.1744000000000003"/>
  </r>
  <r>
    <x v="4"/>
    <x v="3"/>
    <n v="2134.5239999999999"/>
    <n v="5.5597000000000003"/>
  </r>
  <r>
    <x v="0"/>
    <x v="3"/>
    <n v="3772.4120279999997"/>
    <n v="5.1744000000000003"/>
  </r>
  <r>
    <x v="0"/>
    <x v="3"/>
    <n v="1508.9759999999999"/>
    <n v="5.1744000000000003"/>
  </r>
  <r>
    <x v="0"/>
    <x v="3"/>
    <n v="2527.6439999999998"/>
    <n v="5.1744000000000003"/>
  </r>
  <r>
    <x v="0"/>
    <x v="3"/>
    <n v="1770.8320000000001"/>
    <n v="5.1744000000000003"/>
  </r>
  <r>
    <x v="0"/>
    <x v="3"/>
    <n v="1516.5639887999998"/>
    <n v="5.1744000000000003"/>
  </r>
  <r>
    <x v="1"/>
    <x v="3"/>
    <n v="6129.3959999999997"/>
    <n v="5.3615000000000004"/>
  </r>
  <r>
    <x v="1"/>
    <x v="3"/>
    <n v="433.02"/>
    <n v="5.3615000000000004"/>
  </r>
  <r>
    <x v="1"/>
    <x v="3"/>
    <n v="3677.6319720000001"/>
    <n v="5.3615000000000004"/>
  </r>
  <r>
    <x v="1"/>
    <x v="3"/>
    <n v="2451.7639999999997"/>
    <n v="5.3615000000000004"/>
  </r>
  <r>
    <x v="3"/>
    <x v="3"/>
    <n v="206.5"/>
    <n v="5.6341999999999999"/>
  </r>
  <r>
    <x v="3"/>
    <x v="3"/>
    <n v="266"/>
    <n v="5.6341999999999999"/>
  </r>
  <r>
    <x v="3"/>
    <x v="3"/>
    <n v="3679.5639719999995"/>
    <n v="5.6341999999999999"/>
  </r>
  <r>
    <x v="3"/>
    <x v="3"/>
    <n v="873.34800000000007"/>
    <n v="5.6341999999999999"/>
  </r>
  <r>
    <x v="4"/>
    <x v="3"/>
    <n v="2464.0279999999998"/>
    <n v="5.5597000000000003"/>
  </r>
  <r>
    <x v="4"/>
    <x v="3"/>
    <n v="1232"/>
    <n v="5.5597000000000003"/>
  </r>
  <r>
    <x v="4"/>
    <x v="3"/>
    <n v="2464.0279999999998"/>
    <n v="5.5597000000000003"/>
  </r>
  <r>
    <x v="5"/>
    <x v="3"/>
    <n v="3249.7359999999994"/>
    <n v="5.2824999999999998"/>
  </r>
  <r>
    <x v="5"/>
    <x v="3"/>
    <n v="3696.3639719999996"/>
    <n v="5.2824999999999998"/>
  </r>
  <r>
    <x v="5"/>
    <x v="3"/>
    <n v="878.94799999999998"/>
    <n v="5.2824999999999998"/>
  </r>
  <r>
    <x v="5"/>
    <x v="3"/>
    <n v="403.05999999999995"/>
    <n v="5.2824999999999998"/>
  </r>
  <r>
    <x v="6"/>
    <x v="3"/>
    <n v="705.79599999999994"/>
    <n v="5.0419999999999998"/>
  </r>
  <r>
    <x v="6"/>
    <x v="3"/>
    <n v="2568.692"/>
    <n v="5.0419999999999998"/>
  </r>
  <r>
    <x v="1"/>
    <x v="3"/>
    <n v="5337.2480011199996"/>
    <n v="5.3615000000000004"/>
  </r>
  <r>
    <x v="2"/>
    <x v="3"/>
    <n v="9124.1920013999988"/>
    <n v="5.4043999999999999"/>
  </r>
  <r>
    <x v="3"/>
    <x v="3"/>
    <n v="592.73199999999997"/>
    <n v="5.6341999999999999"/>
  </r>
  <r>
    <x v="1"/>
    <x v="3"/>
    <n v="37072"/>
    <n v="5.3615000000000004"/>
  </r>
  <r>
    <x v="6"/>
    <x v="3"/>
    <n v="18536"/>
    <n v="5.0419999999999998"/>
  </r>
  <r>
    <x v="0"/>
    <x v="3"/>
    <n v="1054.8720000000001"/>
    <n v="5.1744000000000003"/>
  </r>
  <r>
    <x v="0"/>
    <x v="3"/>
    <n v="1516.5639887999998"/>
    <n v="5.1744000000000003"/>
  </r>
  <r>
    <x v="0"/>
    <x v="3"/>
    <n v="2527.6439999999998"/>
    <n v="5.1744000000000003"/>
  </r>
  <r>
    <x v="1"/>
    <x v="3"/>
    <n v="2451.7639999999997"/>
    <n v="5.3615000000000004"/>
  </r>
  <r>
    <x v="1"/>
    <x v="3"/>
    <n v="2451.7639999999997"/>
    <n v="5.3615000000000004"/>
  </r>
  <r>
    <x v="3"/>
    <x v="3"/>
    <n v="206.5"/>
    <n v="5.6341999999999999"/>
  </r>
  <r>
    <x v="3"/>
    <x v="3"/>
    <n v="2453.0239999999999"/>
    <n v="5.6341999999999999"/>
  </r>
  <r>
    <x v="5"/>
    <x v="3"/>
    <n v="1232.1120000000001"/>
    <n v="5.2824999999999998"/>
  </r>
  <r>
    <x v="5"/>
    <x v="3"/>
    <n v="403.05999999999995"/>
    <n v="5.2824999999999998"/>
  </r>
  <r>
    <x v="6"/>
    <x v="3"/>
    <n v="505.37200000000001"/>
    <n v="5.0419999999999998"/>
  </r>
  <r>
    <x v="6"/>
    <x v="3"/>
    <n v="1531.5999887999999"/>
    <n v="5.0419999999999998"/>
  </r>
  <r>
    <x v="6"/>
    <x v="3"/>
    <n v="1531.5999887999999"/>
    <n v="5.0419999999999998"/>
  </r>
  <r>
    <x v="6"/>
    <x v="3"/>
    <n v="968.63198879999993"/>
    <n v="5.0419999999999998"/>
  </r>
  <r>
    <x v="0"/>
    <x v="3"/>
    <n v="3114.8040000000001"/>
    <n v="5.1744000000000003"/>
  </r>
  <r>
    <x v="1"/>
    <x v="3"/>
    <n v="3052.2799999999997"/>
    <n v="5.3615000000000004"/>
  </r>
  <r>
    <x v="1"/>
    <x v="3"/>
    <n v="4578.4479719999999"/>
    <n v="5.3615000000000004"/>
  </r>
  <r>
    <x v="1"/>
    <x v="3"/>
    <n v="2299.2199859999996"/>
    <n v="5.3615000000000004"/>
  </r>
  <r>
    <x v="3"/>
    <x v="3"/>
    <n v="351.67999999999995"/>
    <n v="5.6341999999999999"/>
  </r>
  <r>
    <x v="5"/>
    <x v="3"/>
    <n v="366.60399999999998"/>
    <n v="5.2824999999999998"/>
  </r>
  <r>
    <x v="6"/>
    <x v="3"/>
    <n v="1552.5439999999999"/>
    <n v="5.0419999999999998"/>
  </r>
  <r>
    <x v="0"/>
    <x v="3"/>
    <n v="992.54399999999998"/>
    <n v="5.1744000000000003"/>
  </r>
  <r>
    <x v="0"/>
    <x v="3"/>
    <n v="2493.9879999999998"/>
    <n v="5.1744000000000003"/>
  </r>
  <r>
    <x v="1"/>
    <x v="3"/>
    <n v="3596.2640280000001"/>
    <n v="5.3615000000000004"/>
  </r>
  <r>
    <x v="2"/>
    <x v="3"/>
    <n v="519.7639944"/>
    <n v="5.4043999999999999"/>
  </r>
  <r>
    <x v="3"/>
    <x v="3"/>
    <n v="2412.116"/>
    <n v="5.6341999999999999"/>
  </r>
  <r>
    <x v="5"/>
    <x v="3"/>
    <n v="522.17200000000003"/>
    <n v="5.2824999999999998"/>
  </r>
  <r>
    <x v="6"/>
    <x v="3"/>
    <n v="1009.848"/>
    <n v="5.0419999999999998"/>
  </r>
  <r>
    <x v="0"/>
    <x v="3"/>
    <n v="2514.96"/>
    <n v="5.1744000000000003"/>
  </r>
  <r>
    <x v="0"/>
    <x v="3"/>
    <n v="1054.8720000000001"/>
    <n v="5.1744000000000003"/>
  </r>
  <r>
    <x v="0"/>
    <x v="3"/>
    <n v="3772.4120279999997"/>
    <n v="5.1744000000000003"/>
  </r>
  <r>
    <x v="0"/>
    <x v="3"/>
    <n v="1054.8720000000001"/>
    <n v="5.1744000000000003"/>
  </r>
  <r>
    <x v="0"/>
    <x v="3"/>
    <n v="1533.896"/>
    <n v="5.1744000000000003"/>
  </r>
  <r>
    <x v="0"/>
    <x v="3"/>
    <n v="3772.4120279999997"/>
    <n v="5.1744000000000003"/>
  </r>
  <r>
    <x v="0"/>
    <x v="3"/>
    <n v="1054.8720000000001"/>
    <n v="5.1744000000000003"/>
  </r>
  <r>
    <x v="0"/>
    <x v="3"/>
    <n v="1516.5639887999998"/>
    <n v="5.1744000000000003"/>
  </r>
  <r>
    <x v="0"/>
    <x v="3"/>
    <n v="12638.107999999998"/>
    <n v="5.1744000000000003"/>
  </r>
  <r>
    <x v="0"/>
    <x v="3"/>
    <n v="4044.1800447999999"/>
    <n v="5.1744000000000003"/>
  </r>
  <r>
    <x v="0"/>
    <x v="3"/>
    <n v="7582.8760559999992"/>
    <n v="5.1744000000000003"/>
  </r>
  <r>
    <x v="0"/>
    <x v="3"/>
    <n v="7582.8760559999992"/>
    <n v="5.1744000000000003"/>
  </r>
  <r>
    <x v="0"/>
    <x v="3"/>
    <n v="2527.6439999999998"/>
    <n v="5.1744000000000003"/>
  </r>
  <r>
    <x v="4"/>
    <x v="3"/>
    <n v="1767.808014"/>
    <n v="5.5597000000000003"/>
  </r>
  <r>
    <x v="1"/>
    <x v="3"/>
    <n v="12192.152"/>
    <n v="5.3615000000000004"/>
  </r>
  <r>
    <x v="1"/>
    <x v="3"/>
    <n v="9753.7159999999985"/>
    <n v="5.3615000000000004"/>
  </r>
  <r>
    <x v="1"/>
    <x v="3"/>
    <n v="2438.4359999999997"/>
    <n v="5.3615000000000004"/>
  </r>
  <r>
    <x v="1"/>
    <x v="3"/>
    <n v="2438.4359999999997"/>
    <n v="5.3615000000000004"/>
  </r>
  <r>
    <x v="1"/>
    <x v="3"/>
    <n v="1687.1960000000001"/>
    <n v="5.3615000000000004"/>
  </r>
  <r>
    <x v="3"/>
    <x v="3"/>
    <n v="383.404"/>
    <n v="5.6341999999999999"/>
  </r>
  <r>
    <x v="3"/>
    <x v="3"/>
    <n v="6132.5879999999997"/>
    <n v="5.6341999999999999"/>
  </r>
  <r>
    <x v="4"/>
    <x v="3"/>
    <n v="1712.816"/>
    <n v="5.5597000000000003"/>
  </r>
  <r>
    <x v="4"/>
    <x v="3"/>
    <n v="3696.0279719999999"/>
    <n v="5.5597000000000003"/>
  </r>
  <r>
    <x v="5"/>
    <x v="3"/>
    <n v="6160.6159999999991"/>
    <n v="5.2824999999999998"/>
  </r>
  <r>
    <x v="5"/>
    <x v="3"/>
    <n v="6160.6159999999991"/>
    <n v="5.2824999999999998"/>
  </r>
  <r>
    <x v="5"/>
    <x v="3"/>
    <n v="2958.4239999999995"/>
    <n v="5.2824999999999998"/>
  </r>
  <r>
    <x v="6"/>
    <x v="3"/>
    <n v="3819.9839999999995"/>
    <n v="5.0419999999999998"/>
  </r>
  <r>
    <x v="6"/>
    <x v="3"/>
    <n v="6366.64"/>
    <n v="5.0419999999999998"/>
  </r>
  <r>
    <x v="6"/>
    <x v="3"/>
    <n v="5093.3119999999999"/>
    <n v="5.0419999999999998"/>
  </r>
  <r>
    <x v="6"/>
    <x v="3"/>
    <n v="1570.7719999999999"/>
    <n v="5.0419999999999998"/>
  </r>
  <r>
    <x v="6"/>
    <x v="3"/>
    <n v="1063.8599999999999"/>
    <n v="5.0419999999999998"/>
  </r>
  <r>
    <x v="6"/>
    <x v="3"/>
    <n v="6629.4759999999997"/>
    <n v="5.0419999999999998"/>
  </r>
  <r>
    <x v="0"/>
    <x v="3"/>
    <n v="5092.6679999999997"/>
    <n v="5.1744000000000003"/>
  </r>
  <r>
    <x v="1"/>
    <x v="3"/>
    <n v="6592.32"/>
    <n v="5.3615000000000004"/>
  </r>
  <r>
    <x v="1"/>
    <x v="3"/>
    <n v="1648.08"/>
    <n v="5.3615000000000004"/>
  </r>
  <r>
    <x v="1"/>
    <x v="3"/>
    <n v="4628.3999999999996"/>
    <n v="5.3615000000000004"/>
  </r>
  <r>
    <x v="3"/>
    <x v="3"/>
    <n v="3310.748"/>
    <n v="5.6341999999999999"/>
  </r>
  <r>
    <x v="4"/>
    <x v="3"/>
    <n v="15427.999999999998"/>
    <n v="5.5597000000000003"/>
  </r>
  <r>
    <x v="5"/>
    <x v="3"/>
    <n v="1660.9880000000001"/>
    <n v="5.2824999999999998"/>
  </r>
  <r>
    <x v="5"/>
    <x v="3"/>
    <n v="3321.4159999999997"/>
    <n v="5.2824999999999998"/>
  </r>
  <r>
    <x v="5"/>
    <x v="3"/>
    <n v="32.927999999999997"/>
    <n v="5.2824999999999998"/>
  </r>
  <r>
    <x v="6"/>
    <x v="3"/>
    <n v="3426.8079999999995"/>
    <n v="5.0419999999999998"/>
  </r>
  <r>
    <x v="6"/>
    <x v="3"/>
    <n v="5183.8079999999991"/>
    <n v="5.0419999999999998"/>
  </r>
  <r>
    <x v="6"/>
    <x v="3"/>
    <n v="2530.192"/>
    <n v="5.0419999999999998"/>
  </r>
  <r>
    <x v="6"/>
    <x v="3"/>
    <n v="4628.3999999999996"/>
    <n v="5.0419999999999998"/>
  </r>
  <r>
    <x v="0"/>
    <x v="3"/>
    <n v="6782.8880279999994"/>
    <n v="5.1744000000000003"/>
  </r>
  <r>
    <x v="0"/>
    <x v="3"/>
    <n v="2260.9719999999998"/>
    <n v="5.1744000000000003"/>
  </r>
  <r>
    <x v="0"/>
    <x v="3"/>
    <n v="4521.9160000000002"/>
    <n v="5.1744000000000003"/>
  </r>
  <r>
    <x v="0"/>
    <x v="3"/>
    <n v="387.88399999999996"/>
    <n v="5.1744000000000003"/>
  </r>
  <r>
    <x v="1"/>
    <x v="3"/>
    <n v="947.63199999999995"/>
    <n v="5.3615000000000004"/>
  </r>
  <r>
    <x v="1"/>
    <x v="3"/>
    <n v="2232.7479999999996"/>
    <n v="5.3615000000000004"/>
  </r>
  <r>
    <x v="1"/>
    <x v="3"/>
    <n v="3777.1719999999996"/>
    <n v="5.3615000000000004"/>
  </r>
  <r>
    <x v="1"/>
    <x v="3"/>
    <n v="1113.0279999999998"/>
    <n v="5.3615000000000004"/>
  </r>
  <r>
    <x v="1"/>
    <x v="3"/>
    <n v="6678.1959719999995"/>
    <n v="5.3615000000000004"/>
  </r>
  <r>
    <x v="1"/>
    <x v="3"/>
    <n v="2159.3040058799997"/>
    <n v="5.3615000000000004"/>
  </r>
  <r>
    <x v="1"/>
    <x v="3"/>
    <n v="1895.2639999999999"/>
    <n v="5.3615000000000004"/>
  </r>
  <r>
    <x v="1"/>
    <x v="3"/>
    <n v="18088"/>
    <n v="5.3615000000000004"/>
  </r>
  <r>
    <x v="3"/>
    <x v="3"/>
    <n v="960.95999999999992"/>
    <n v="5.6341999999999999"/>
  </r>
  <r>
    <x v="3"/>
    <x v="3"/>
    <n v="4466.7280000000001"/>
    <n v="5.6341999999999999"/>
  </r>
  <r>
    <x v="3"/>
    <x v="3"/>
    <n v="1116.6679999999999"/>
    <n v="5.6341999999999999"/>
  </r>
  <r>
    <x v="4"/>
    <x v="3"/>
    <n v="9044"/>
    <n v="5.5597000000000003"/>
  </r>
  <r>
    <x v="4"/>
    <x v="3"/>
    <n v="1758.96"/>
    <n v="5.5597000000000003"/>
  </r>
  <r>
    <x v="4"/>
    <x v="3"/>
    <n v="3358.2919859999997"/>
    <n v="5.5597000000000003"/>
  </r>
  <r>
    <x v="4"/>
    <x v="3"/>
    <n v="52.779999719999999"/>
    <n v="5.5597000000000003"/>
  </r>
  <r>
    <x v="5"/>
    <x v="3"/>
    <n v="3802.96"/>
    <n v="5.2824999999999998"/>
  </r>
  <r>
    <x v="5"/>
    <x v="3"/>
    <n v="2238.9639999999999"/>
    <n v="5.2824999999999998"/>
  </r>
  <r>
    <x v="5"/>
    <x v="3"/>
    <n v="32.927999999999997"/>
    <n v="5.2824999999999998"/>
  </r>
  <r>
    <x v="6"/>
    <x v="3"/>
    <n v="4514.2159999999994"/>
    <n v="5.0419999999999998"/>
  </r>
  <r>
    <x v="6"/>
    <x v="3"/>
    <n v="2229.2199999999998"/>
    <n v="5.0419999999999998"/>
  </r>
  <r>
    <x v="6"/>
    <x v="3"/>
    <n v="18088"/>
    <n v="5.0419999999999998"/>
  </r>
  <r>
    <x v="6"/>
    <x v="3"/>
    <n v="5426.4"/>
    <n v="5.0419999999999998"/>
  </r>
  <r>
    <x v="1"/>
    <x v="3"/>
    <n v="304.1919972"/>
    <n v="5.3615000000000004"/>
  </r>
  <r>
    <x v="1"/>
    <x v="3"/>
    <n v="2008.9999999999998"/>
    <n v="5.3615000000000004"/>
  </r>
  <r>
    <x v="3"/>
    <x v="3"/>
    <n v="150.63999999999999"/>
    <n v="5.6341999999999999"/>
  </r>
  <r>
    <x v="3"/>
    <x v="3"/>
    <n v="507.30399999999997"/>
    <n v="5.6341999999999999"/>
  </r>
  <r>
    <x v="4"/>
    <x v="3"/>
    <n v="1295.1399888000001"/>
    <n v="5.5597000000000003"/>
  </r>
  <r>
    <x v="6"/>
    <x v="3"/>
    <n v="504.952"/>
    <n v="5.0419999999999998"/>
  </r>
  <r>
    <x v="6"/>
    <x v="3"/>
    <n v="1148"/>
    <n v="5.0419999999999998"/>
  </r>
  <r>
    <x v="1"/>
    <x v="3"/>
    <n v="266.476"/>
    <n v="5.3615000000000004"/>
  </r>
  <r>
    <x v="1"/>
    <x v="3"/>
    <n v="662.87199999999996"/>
    <n v="5.3615000000000004"/>
  </r>
  <r>
    <x v="1"/>
    <x v="3"/>
    <n v="266.476"/>
    <n v="5.3615000000000004"/>
  </r>
  <r>
    <x v="1"/>
    <x v="3"/>
    <n v="979.99999999999989"/>
    <n v="5.3615000000000004"/>
  </r>
  <r>
    <x v="3"/>
    <x v="3"/>
    <n v="75.319999999999993"/>
    <n v="5.6341999999999999"/>
  </r>
  <r>
    <x v="4"/>
    <x v="3"/>
    <n v="180.51599999999999"/>
    <n v="5.5597000000000003"/>
  </r>
  <r>
    <x v="5"/>
    <x v="3"/>
    <n v="6.58"/>
    <n v="5.2824999999999998"/>
  </r>
  <r>
    <x v="6"/>
    <x v="3"/>
    <n v="489.99999999999994"/>
    <n v="5.0419999999999998"/>
  </r>
  <r>
    <x v="0"/>
    <x v="3"/>
    <n v="1511.4679999999998"/>
    <n v="5.1744000000000003"/>
  </r>
  <r>
    <x v="0"/>
    <x v="3"/>
    <n v="1511.4679999999998"/>
    <n v="5.1744000000000003"/>
  </r>
  <r>
    <x v="0"/>
    <x v="3"/>
    <n v="1557.3879999999999"/>
    <n v="5.1744000000000003"/>
  </r>
  <r>
    <x v="1"/>
    <x v="3"/>
    <n v="229.93600139999998"/>
    <n v="5.3615000000000004"/>
  </r>
  <r>
    <x v="1"/>
    <x v="3"/>
    <n v="2202.675972"/>
    <n v="5.3615000000000004"/>
  </r>
  <r>
    <x v="1"/>
    <x v="3"/>
    <n v="3637.8159999999998"/>
    <n v="5.3615000000000004"/>
  </r>
  <r>
    <x v="1"/>
    <x v="3"/>
    <n v="763.08399999999983"/>
    <n v="5.3615000000000004"/>
  </r>
  <r>
    <x v="1"/>
    <x v="3"/>
    <n v="2936.8920000000003"/>
    <n v="5.3615000000000004"/>
  </r>
  <r>
    <x v="1"/>
    <x v="3"/>
    <n v="4625.5999999999995"/>
    <n v="5.3615000000000004"/>
  </r>
  <r>
    <x v="3"/>
    <x v="3"/>
    <n v="560"/>
    <n v="5.6341999999999999"/>
  </r>
  <r>
    <x v="4"/>
    <x v="3"/>
    <n v="635.55520000000001"/>
    <n v="5.5597000000000003"/>
  </r>
  <r>
    <x v="5"/>
    <x v="3"/>
    <n v="945.83999999999992"/>
    <n v="5.2824999999999998"/>
  </r>
  <r>
    <x v="6"/>
    <x v="3"/>
    <n v="931.53199439999992"/>
    <n v="5.0419999999999998"/>
  </r>
  <r>
    <x v="6"/>
    <x v="3"/>
    <n v="601.32799999999997"/>
    <n v="5.0419999999999998"/>
  </r>
  <r>
    <x v="6"/>
    <x v="3"/>
    <n v="751.68799999999987"/>
    <n v="5.0419999999999998"/>
  </r>
  <r>
    <x v="6"/>
    <x v="3"/>
    <n v="4625.5999999999995"/>
    <n v="5.0419999999999998"/>
  </r>
  <r>
    <x v="1"/>
    <x v="3"/>
    <n v="602"/>
    <n v="5.3615000000000004"/>
  </r>
  <r>
    <x v="0"/>
    <x v="3"/>
    <n v="810.88"/>
    <n v="5.1744000000000003"/>
  </r>
  <r>
    <x v="0"/>
    <x v="3"/>
    <n v="1013.5999999999999"/>
    <n v="5.1744000000000003"/>
  </r>
  <r>
    <x v="5"/>
    <x v="3"/>
    <n v="547.9319999999999"/>
    <n v="5.2824999999999998"/>
  </r>
  <r>
    <x v="5"/>
    <x v="3"/>
    <n v="328.77600000000001"/>
    <n v="5.2824999999999998"/>
  </r>
  <r>
    <x v="6"/>
    <x v="3"/>
    <n v="335.15999999999997"/>
    <n v="5.0419999999999998"/>
  </r>
  <r>
    <x v="0"/>
    <x v="3"/>
    <n v="920.33198879999998"/>
    <n v="5.1744000000000003"/>
  </r>
  <r>
    <x v="0"/>
    <x v="3"/>
    <n v="920.33198879999998"/>
    <n v="5.1744000000000003"/>
  </r>
  <r>
    <x v="0"/>
    <x v="3"/>
    <n v="927.92001119999998"/>
    <n v="5.1744000000000003"/>
  </r>
  <r>
    <x v="1"/>
    <x v="3"/>
    <n v="743.7639999999999"/>
    <n v="5.3615000000000004"/>
  </r>
  <r>
    <x v="1"/>
    <x v="3"/>
    <n v="1487.5279999999998"/>
    <n v="5.3615000000000004"/>
  </r>
  <r>
    <x v="1"/>
    <x v="3"/>
    <n v="2968"/>
    <n v="5.3615000000000004"/>
  </r>
  <r>
    <x v="3"/>
    <x v="3"/>
    <n v="1488.788"/>
    <n v="5.6341999999999999"/>
  </r>
  <r>
    <x v="4"/>
    <x v="3"/>
    <n v="351.99919439999996"/>
    <n v="5.5597000000000003"/>
  </r>
  <r>
    <x v="5"/>
    <x v="3"/>
    <n v="582.03599999999994"/>
    <n v="5.2824999999999998"/>
  </r>
  <r>
    <x v="5"/>
    <x v="3"/>
    <n v="1199.9959999999999"/>
    <n v="5.2824999999999998"/>
  </r>
  <r>
    <x v="6"/>
    <x v="3"/>
    <n v="621.88"/>
    <n v="5.0419999999999998"/>
  </r>
  <r>
    <x v="6"/>
    <x v="3"/>
    <n v="1484"/>
    <n v="5.0419999999999998"/>
  </r>
  <r>
    <x v="0"/>
    <x v="3"/>
    <n v="1545.096"/>
    <n v="5.1744000000000003"/>
  </r>
  <r>
    <x v="0"/>
    <x v="3"/>
    <n v="1226.6519999999998"/>
    <n v="5.1744000000000003"/>
  </r>
  <r>
    <x v="1"/>
    <x v="3"/>
    <n v="1468.46"/>
    <n v="5.3615000000000004"/>
  </r>
  <r>
    <x v="1"/>
    <x v="3"/>
    <n v="2891"/>
    <n v="5.3615000000000004"/>
  </r>
  <r>
    <x v="3"/>
    <x v="3"/>
    <n v="1466.3600000000001"/>
    <n v="5.6341999999999999"/>
  </r>
  <r>
    <x v="3"/>
    <x v="3"/>
    <n v="2609.9919999999997"/>
    <n v="5.6341999999999999"/>
  </r>
  <r>
    <x v="4"/>
    <x v="3"/>
    <n v="1477.336"/>
    <n v="5.5597000000000003"/>
  </r>
  <r>
    <x v="5"/>
    <x v="3"/>
    <n v="1477.588"/>
    <n v="5.2824999999999998"/>
  </r>
  <r>
    <x v="6"/>
    <x v="3"/>
    <n v="1734.6"/>
    <n v="5.0419999999999998"/>
  </r>
  <r>
    <x v="0"/>
    <x v="3"/>
    <n v="1533.896"/>
    <n v="5.1744000000000003"/>
  </r>
  <r>
    <x v="1"/>
    <x v="3"/>
    <n v="737.09999999999991"/>
    <n v="5.3615000000000004"/>
  </r>
  <r>
    <x v="1"/>
    <x v="3"/>
    <n v="2597"/>
    <n v="5.3615000000000004"/>
  </r>
  <r>
    <x v="3"/>
    <x v="3"/>
    <n v="2233.1960279999994"/>
    <n v="5.6341999999999999"/>
  </r>
  <r>
    <x v="5"/>
    <x v="3"/>
    <n v="600.01199999999994"/>
    <n v="5.2824999999999998"/>
  </r>
  <r>
    <x v="6"/>
    <x v="3"/>
    <n v="308.392"/>
    <n v="5.0419999999999998"/>
  </r>
  <r>
    <x v="6"/>
    <x v="3"/>
    <n v="296.79999999999995"/>
    <n v="5.0419999999999998"/>
  </r>
  <r>
    <x v="6"/>
    <x v="3"/>
    <n v="1187.1999999999998"/>
    <n v="5.0419999999999998"/>
  </r>
  <r>
    <x v="4"/>
    <x v="3"/>
    <n v="806.4"/>
    <n v="5.5597000000000003"/>
  </r>
  <r>
    <x v="5"/>
    <x v="3"/>
    <n v="78.399999999999991"/>
    <n v="5.2824999999999998"/>
  </r>
  <r>
    <x v="1"/>
    <x v="3"/>
    <n v="9912"/>
    <n v="5.3615000000000004"/>
  </r>
  <r>
    <x v="6"/>
    <x v="3"/>
    <n v="8260"/>
    <n v="5.0419999999999998"/>
  </r>
  <r>
    <x v="1"/>
    <x v="3"/>
    <n v="2648.7999999999997"/>
    <n v="5.3615000000000004"/>
  </r>
  <r>
    <x v="6"/>
    <x v="3"/>
    <n v="3178.56"/>
    <n v="5.0419999999999998"/>
  </r>
  <r>
    <x v="6"/>
    <x v="3"/>
    <n v="132.44"/>
    <n v="5.0419999999999998"/>
  </r>
  <r>
    <x v="0"/>
    <x v="3"/>
    <n v="1741.32"/>
    <n v="5.1744000000000003"/>
  </r>
  <r>
    <x v="1"/>
    <x v="3"/>
    <n v="1708.3919999999998"/>
    <n v="5.3615000000000004"/>
  </r>
  <r>
    <x v="1"/>
    <x v="3"/>
    <n v="461.99999999999994"/>
    <n v="5.3615000000000004"/>
  </r>
  <r>
    <x v="6"/>
    <x v="3"/>
    <n v="865.59199999999987"/>
    <n v="5.0419999999999998"/>
  </r>
  <r>
    <x v="6"/>
    <x v="3"/>
    <n v="1386"/>
    <n v="5.0419999999999998"/>
  </r>
  <r>
    <x v="4"/>
    <x v="3"/>
    <n v="1689.7439999999999"/>
    <n v="5.5597000000000003"/>
  </r>
  <r>
    <x v="4"/>
    <x v="3"/>
    <n v="633.66800279999995"/>
    <n v="5.5597000000000003"/>
  </r>
  <r>
    <x v="0"/>
    <x v="3"/>
    <n v="2611.9520279999997"/>
    <n v="5.1744000000000003"/>
  </r>
  <r>
    <x v="0"/>
    <x v="3"/>
    <n v="1557.3879999999999"/>
    <n v="5.1744000000000003"/>
  </r>
  <r>
    <x v="0"/>
    <x v="3"/>
    <n v="3114.8040000000001"/>
    <n v="5.1744000000000003"/>
  </r>
  <r>
    <x v="0"/>
    <x v="3"/>
    <n v="2611.9520279999997"/>
    <n v="5.1744000000000003"/>
  </r>
  <r>
    <x v="0"/>
    <x v="3"/>
    <n v="4983.6639999999998"/>
    <n v="5.1744000000000003"/>
  </r>
  <r>
    <x v="0"/>
    <x v="3"/>
    <n v="870.66"/>
    <n v="5.1744000000000003"/>
  </r>
  <r>
    <x v="0"/>
    <x v="3"/>
    <n v="1754.0039999999997"/>
    <n v="5.1744000000000003"/>
  </r>
  <r>
    <x v="0"/>
    <x v="3"/>
    <n v="2630.9919719999998"/>
    <n v="5.1744000000000003"/>
  </r>
  <r>
    <x v="4"/>
    <x v="3"/>
    <n v="1058.1199859999999"/>
    <n v="5.5597000000000003"/>
  </r>
  <r>
    <x v="1"/>
    <x v="3"/>
    <n v="4578.4479719999999"/>
    <n v="5.3615000000000004"/>
  </r>
  <r>
    <x v="1"/>
    <x v="3"/>
    <n v="6104.5879999999997"/>
    <n v="5.3615000000000004"/>
  </r>
  <r>
    <x v="1"/>
    <x v="3"/>
    <n v="12321.876"/>
    <n v="5.3615000000000004"/>
  </r>
  <r>
    <x v="1"/>
    <x v="3"/>
    <n v="4270.9799999999996"/>
    <n v="5.3615000000000004"/>
  </r>
  <r>
    <x v="1"/>
    <x v="3"/>
    <n v="3416.7839999999997"/>
    <n v="5.3615000000000004"/>
  </r>
  <r>
    <x v="3"/>
    <x v="3"/>
    <n v="3066.8959999999997"/>
    <n v="5.6341999999999999"/>
  </r>
  <r>
    <x v="3"/>
    <x v="3"/>
    <n v="2300.172"/>
    <n v="5.6341999999999999"/>
  </r>
  <r>
    <x v="4"/>
    <x v="3"/>
    <n v="2580.9560279999996"/>
    <n v="5.5597000000000003"/>
  </r>
  <r>
    <x v="4"/>
    <x v="3"/>
    <n v="1538.9359999999999"/>
    <n v="5.5597000000000003"/>
  </r>
  <r>
    <x v="5"/>
    <x v="3"/>
    <n v="4302.2280000000001"/>
    <n v="5.2824999999999998"/>
  </r>
  <r>
    <x v="5"/>
    <x v="3"/>
    <n v="1539.0479999999998"/>
    <n v="5.2824999999999998"/>
  </r>
  <r>
    <x v="5"/>
    <x v="3"/>
    <n v="4617.1719720000001"/>
    <n v="5.2824999999999998"/>
  </r>
  <r>
    <x v="5"/>
    <x v="3"/>
    <n v="1539.0479999999998"/>
    <n v="5.2824999999999998"/>
  </r>
  <r>
    <x v="5"/>
    <x v="3"/>
    <n v="1466.3600000000001"/>
    <n v="5.2824999999999998"/>
  </r>
  <r>
    <x v="5"/>
    <x v="3"/>
    <n v="2858.7434399999997"/>
    <n v="5.2824999999999998"/>
  </r>
  <r>
    <x v="6"/>
    <x v="3"/>
    <n v="7762.8039999999992"/>
    <n v="5.0419999999999998"/>
  </r>
  <r>
    <x v="6"/>
    <x v="3"/>
    <n v="3111.92"/>
    <n v="5.0419999999999998"/>
  </r>
  <r>
    <x v="6"/>
    <x v="3"/>
    <n v="3251.7239999999997"/>
    <n v="5.0419999999999998"/>
  </r>
  <r>
    <x v="4"/>
    <x v="3"/>
    <n v="2963.8839999999996"/>
    <n v="5.5597000000000003"/>
  </r>
  <r>
    <x v="4"/>
    <x v="3"/>
    <n v="8891.652"/>
    <n v="5.5597000000000003"/>
  </r>
  <r>
    <x v="1"/>
    <x v="3"/>
    <n v="426.80399999999997"/>
    <n v="5.3615000000000004"/>
  </r>
  <r>
    <x v="1"/>
    <x v="3"/>
    <n v="1137.5839999999998"/>
    <n v="5.3615000000000004"/>
  </r>
  <r>
    <x v="2"/>
    <x v="3"/>
    <n v="1578.8639999999998"/>
    <n v="5.4043999999999999"/>
  </r>
  <r>
    <x v="4"/>
    <x v="3"/>
    <n v="711.64799999999991"/>
    <n v="5.5597000000000003"/>
  </r>
  <r>
    <x v="6"/>
    <x v="3"/>
    <n v="730.93999999999994"/>
    <n v="5.0419999999999998"/>
  </r>
  <r>
    <x v="0"/>
    <x v="3"/>
    <n v="1767.9759887999999"/>
    <n v="5.1744000000000003"/>
  </r>
  <r>
    <x v="0"/>
    <x v="3"/>
    <n v="1183.6999999999998"/>
    <n v="5.1744000000000003"/>
  </r>
  <r>
    <x v="1"/>
    <x v="3"/>
    <n v="732.92799999999988"/>
    <n v="5.3615000000000004"/>
  </r>
  <r>
    <x v="3"/>
    <x v="3"/>
    <n v="138.18"/>
    <n v="5.6341999999999999"/>
  </r>
  <r>
    <x v="3"/>
    <x v="3"/>
    <n v="1473.1919999999998"/>
    <n v="5.6341999999999999"/>
  </r>
  <r>
    <x v="4"/>
    <x v="3"/>
    <n v="1845.1160112"/>
    <n v="5.5597000000000003"/>
  </r>
  <r>
    <x v="4"/>
    <x v="3"/>
    <n v="1182.944"/>
    <n v="5.5597000000000003"/>
  </r>
  <r>
    <x v="5"/>
    <x v="3"/>
    <n v="591.52799999999991"/>
    <n v="5.2824999999999998"/>
  </r>
  <r>
    <x v="5"/>
    <x v="3"/>
    <n v="1478.7919999999999"/>
    <n v="5.2824999999999998"/>
  </r>
  <r>
    <x v="0"/>
    <x v="3"/>
    <n v="1178.6599999999999"/>
    <n v="5.1744000000000003"/>
  </r>
  <r>
    <x v="1"/>
    <x v="3"/>
    <n v="441.75600000000003"/>
    <n v="5.3615000000000004"/>
  </r>
  <r>
    <x v="1"/>
    <x v="3"/>
    <n v="589.03599999999994"/>
    <n v="5.3615000000000004"/>
  </r>
  <r>
    <x v="3"/>
    <x v="3"/>
    <n v="138.18"/>
    <n v="5.6341999999999999"/>
  </r>
  <r>
    <x v="4"/>
    <x v="3"/>
    <n v="739.34"/>
    <n v="5.5597000000000003"/>
  </r>
  <r>
    <x v="1"/>
    <x v="3"/>
    <n v="463.4"/>
    <n v="5.3615000000000004"/>
  </r>
  <r>
    <x v="2"/>
    <x v="3"/>
    <n v="2789.7799999999997"/>
    <n v="5.4043999999999999"/>
  </r>
  <r>
    <x v="4"/>
    <x v="3"/>
    <n v="2115.0079999999998"/>
    <n v="5.5597000000000003"/>
  </r>
  <r>
    <x v="4"/>
    <x v="3"/>
    <n v="463.4"/>
    <n v="5.5597000000000003"/>
  </r>
  <r>
    <x v="4"/>
    <x v="3"/>
    <n v="2464.0279999999998"/>
    <n v="5.5597000000000003"/>
  </r>
  <r>
    <x v="5"/>
    <x v="3"/>
    <n v="2143.4839999999999"/>
    <n v="5.2824999999999998"/>
  </r>
  <r>
    <x v="6"/>
    <x v="3"/>
    <n v="463.4"/>
    <n v="5.0419999999999998"/>
  </r>
  <r>
    <x v="6"/>
    <x v="3"/>
    <n v="1853.6"/>
    <n v="5.0419999999999998"/>
  </r>
  <r>
    <x v="0"/>
    <x v="3"/>
    <n v="538.048"/>
    <n v="5.1744000000000003"/>
  </r>
  <r>
    <x v="0"/>
    <x v="3"/>
    <n v="1609.5240000000001"/>
    <n v="5.1744000000000003"/>
  </r>
  <r>
    <x v="0"/>
    <x v="3"/>
    <n v="2726.192"/>
    <n v="5.1744000000000003"/>
  </r>
  <r>
    <x v="5"/>
    <x v="3"/>
    <n v="711.87199999999996"/>
    <n v="5.2824999999999998"/>
  </r>
  <r>
    <x v="6"/>
    <x v="3"/>
    <n v="683.25599999999997"/>
    <n v="5.0419999999999998"/>
  </r>
  <r>
    <x v="1"/>
    <x v="3"/>
    <n v="4205.9920000000002"/>
    <n v="5.3615000000000004"/>
  </r>
  <r>
    <x v="1"/>
    <x v="3"/>
    <n v="2103.0520000000001"/>
    <n v="5.3615000000000004"/>
  </r>
  <r>
    <x v="1"/>
    <x v="3"/>
    <n v="2352"/>
    <n v="5.3615000000000004"/>
  </r>
  <r>
    <x v="2"/>
    <x v="3"/>
    <n v="1707.5240000000001"/>
    <n v="5.4043999999999999"/>
  </r>
  <r>
    <x v="3"/>
    <x v="3"/>
    <n v="6309.184001399999"/>
    <n v="5.6341999999999999"/>
  </r>
  <r>
    <x v="6"/>
    <x v="3"/>
    <n v="2940"/>
    <n v="5.0419999999999998"/>
  </r>
  <r>
    <x v="3"/>
    <x v="3"/>
    <n v="154.83999999999997"/>
    <n v="5.6341999999999999"/>
  </r>
  <r>
    <x v="3"/>
    <x v="3"/>
    <n v="1283.1839999999997"/>
    <n v="5.6341999999999999"/>
  </r>
  <r>
    <x v="3"/>
    <x v="3"/>
    <n v="1283.1839999999997"/>
    <n v="5.6341999999999999"/>
  </r>
  <r>
    <x v="4"/>
    <x v="3"/>
    <n v="3246.9080111999997"/>
    <n v="5.5597000000000003"/>
  </r>
  <r>
    <x v="4"/>
    <x v="3"/>
    <n v="771.56799719999992"/>
    <n v="5.5597000000000003"/>
  </r>
  <r>
    <x v="4"/>
    <x v="3"/>
    <n v="771.56799719999992"/>
    <n v="5.5597000000000003"/>
  </r>
  <r>
    <x v="4"/>
    <x v="3"/>
    <n v="514.3599999999999"/>
    <n v="5.5597000000000003"/>
  </r>
  <r>
    <x v="5"/>
    <x v="3"/>
    <n v="385.64399999999995"/>
    <n v="5.2824999999999998"/>
  </r>
  <r>
    <x v="5"/>
    <x v="3"/>
    <n v="1119.4959999999999"/>
    <n v="5.2824999999999998"/>
  </r>
  <r>
    <x v="1"/>
    <x v="3"/>
    <n v="1264.06"/>
    <n v="5.3615000000000004"/>
  </r>
  <r>
    <x v="1"/>
    <x v="3"/>
    <n v="2528.12"/>
    <n v="5.3615000000000004"/>
  </r>
  <r>
    <x v="1"/>
    <x v="3"/>
    <n v="7190.4"/>
    <n v="5.3615000000000004"/>
  </r>
  <r>
    <x v="4"/>
    <x v="3"/>
    <n v="5992"/>
    <n v="5.5597000000000003"/>
  </r>
  <r>
    <x v="5"/>
    <x v="3"/>
    <n v="638.51199999999994"/>
    <n v="5.2824999999999998"/>
  </r>
  <r>
    <x v="6"/>
    <x v="3"/>
    <n v="526.596"/>
    <n v="5.0419999999999998"/>
  </r>
  <r>
    <x v="6"/>
    <x v="3"/>
    <n v="11984"/>
    <n v="5.0419999999999998"/>
  </r>
  <r>
    <x v="5"/>
    <x v="3"/>
    <n v="215.90799999999999"/>
    <n v="5.2824999999999998"/>
  </r>
  <r>
    <x v="0"/>
    <x v="3"/>
    <n v="648.42399999999998"/>
    <n v="5.1744000000000003"/>
  </r>
  <r>
    <x v="1"/>
    <x v="3"/>
    <n v="80.08"/>
    <n v="5.3615000000000004"/>
  </r>
  <r>
    <x v="0"/>
    <x v="3"/>
    <n v="1066.7160000000001"/>
    <n v="5.1744000000000003"/>
  </r>
  <r>
    <x v="3"/>
    <x v="3"/>
    <n v="491.31599999999997"/>
    <n v="5.6341999999999999"/>
  </r>
  <r>
    <x v="0"/>
    <x v="3"/>
    <n v="641.78800000000001"/>
    <n v="5.1744000000000003"/>
  </r>
  <r>
    <x v="0"/>
    <x v="3"/>
    <n v="641.78800000000001"/>
    <n v="5.1744000000000003"/>
  </r>
  <r>
    <x v="0"/>
    <x v="3"/>
    <n v="642.4319999999999"/>
    <n v="5.1744000000000003"/>
  </r>
  <r>
    <x v="0"/>
    <x v="3"/>
    <n v="642.4319999999999"/>
    <n v="5.1744000000000003"/>
  </r>
  <r>
    <x v="0"/>
    <x v="3"/>
    <n v="642.4319999999999"/>
    <n v="5.1744000000000003"/>
  </r>
  <r>
    <x v="1"/>
    <x v="3"/>
    <n v="1264.3679999999999"/>
    <n v="5.3615000000000004"/>
  </r>
  <r>
    <x v="1"/>
    <x v="3"/>
    <n v="1264.3679999999999"/>
    <n v="5.3615000000000004"/>
  </r>
  <r>
    <x v="2"/>
    <x v="3"/>
    <n v="788.50800000000004"/>
    <n v="5.4043999999999999"/>
  </r>
  <r>
    <x v="5"/>
    <x v="3"/>
    <n v="1265.5999999999999"/>
    <n v="5.2824999999999998"/>
  </r>
  <r>
    <x v="0"/>
    <x v="3"/>
    <n v="654.58401119999996"/>
    <n v="5.1744000000000003"/>
  </r>
  <r>
    <x v="0"/>
    <x v="3"/>
    <n v="381.86399719999997"/>
    <n v="5.1744000000000003"/>
  </r>
  <r>
    <x v="0"/>
    <x v="3"/>
    <n v="275.94"/>
    <n v="5.1744000000000003"/>
  </r>
  <r>
    <x v="1"/>
    <x v="3"/>
    <n v="526.84799999999996"/>
    <n v="5.3615000000000004"/>
  </r>
  <r>
    <x v="1"/>
    <x v="3"/>
    <n v="492.79999999999995"/>
    <n v="5.3615000000000004"/>
  </r>
  <r>
    <x v="5"/>
    <x v="3"/>
    <n v="1255.6319999999998"/>
    <n v="5.2824999999999998"/>
  </r>
  <r>
    <x v="6"/>
    <x v="3"/>
    <n v="431.56399999999996"/>
    <n v="5.0419999999999998"/>
  </r>
  <r>
    <x v="6"/>
    <x v="3"/>
    <n v="394.24"/>
    <n v="5.0419999999999998"/>
  </r>
  <r>
    <x v="0"/>
    <x v="3"/>
    <n v="1222.088"/>
    <n v="5.1744000000000003"/>
  </r>
  <r>
    <x v="1"/>
    <x v="3"/>
    <n v="603.4"/>
    <n v="5.3615000000000004"/>
  </r>
  <r>
    <x v="1"/>
    <x v="3"/>
    <n v="844.75999999999988"/>
    <n v="5.3615000000000004"/>
  </r>
  <r>
    <x v="3"/>
    <x v="3"/>
    <n v="1206.8839999999998"/>
    <n v="5.6341999999999999"/>
  </r>
  <r>
    <x v="4"/>
    <x v="3"/>
    <n v="603.70799999999997"/>
    <n v="5.5597000000000003"/>
  </r>
  <r>
    <x v="0"/>
    <x v="3"/>
    <n v="977.64800000000002"/>
    <n v="5.1744000000000003"/>
  </r>
  <r>
    <x v="3"/>
    <x v="3"/>
    <n v="854.84"/>
    <n v="5.6341999999999999"/>
  </r>
  <r>
    <x v="3"/>
    <x v="3"/>
    <n v="764.20399999999995"/>
    <n v="5.6341999999999999"/>
  </r>
  <r>
    <x v="3"/>
    <x v="3"/>
    <n v="326.47999999999996"/>
    <n v="5.6341999999999999"/>
  </r>
  <r>
    <x v="3"/>
    <x v="3"/>
    <n v="1305.0239999999999"/>
    <n v="5.6341999999999999"/>
  </r>
  <r>
    <x v="0"/>
    <x v="3"/>
    <n v="722.4"/>
    <n v="5.1744000000000003"/>
  </r>
  <r>
    <x v="6"/>
    <x v="3"/>
    <n v="260.26"/>
    <n v="5.0419999999999998"/>
  </r>
  <r>
    <x v="0"/>
    <x v="3"/>
    <n v="790.8599999999999"/>
    <n v="5.1744000000000003"/>
  </r>
  <r>
    <x v="6"/>
    <x v="3"/>
    <n v="792.31600000000003"/>
    <n v="5.0419999999999998"/>
  </r>
  <r>
    <x v="0"/>
    <x v="3"/>
    <n v="784"/>
    <n v="5.1744000000000003"/>
  </r>
  <r>
    <x v="1"/>
    <x v="3"/>
    <n v="286.35599999999999"/>
    <n v="5.3615000000000004"/>
  </r>
  <r>
    <x v="3"/>
    <x v="3"/>
    <n v="668.21999915999993"/>
    <n v="5.6341999999999999"/>
  </r>
  <r>
    <x v="4"/>
    <x v="3"/>
    <n v="603.70799999999997"/>
    <n v="5.5597000000000003"/>
  </r>
  <r>
    <x v="1"/>
    <x v="3"/>
    <n v="7625.7999999999993"/>
    <n v="5.3615000000000004"/>
  </r>
  <r>
    <x v="0"/>
    <x v="3"/>
    <n v="3238.3119999999999"/>
    <n v="5.1744000000000003"/>
  </r>
  <r>
    <x v="1"/>
    <x v="3"/>
    <n v="1177.4559999999999"/>
    <n v="5.3615000000000004"/>
  </r>
  <r>
    <x v="1"/>
    <x v="3"/>
    <n v="3869.0399999999995"/>
    <n v="5.3615000000000004"/>
  </r>
  <r>
    <x v="1"/>
    <x v="3"/>
    <n v="1160.9079997199999"/>
    <n v="5.3615000000000004"/>
  </r>
  <r>
    <x v="5"/>
    <x v="3"/>
    <n v="1080.24"/>
    <n v="5.2824999999999998"/>
  </r>
  <r>
    <x v="0"/>
    <x v="3"/>
    <n v="251.99999999999997"/>
    <n v="5.1744000000000003"/>
  </r>
  <r>
    <x v="0"/>
    <x v="3"/>
    <n v="388.94799999999998"/>
    <n v="5.1744000000000003"/>
  </r>
  <r>
    <x v="1"/>
    <x v="3"/>
    <n v="762.63599999999997"/>
    <n v="5.3615000000000004"/>
  </r>
  <r>
    <x v="0"/>
    <x v="3"/>
    <n v="543.25599999999997"/>
    <n v="5.1744000000000003"/>
  </r>
  <r>
    <x v="0"/>
    <x v="3"/>
    <n v="679.05600000000004"/>
    <n v="5.1744000000000003"/>
  </r>
  <r>
    <x v="0"/>
    <x v="3"/>
    <n v="1359.3999999999999"/>
    <n v="5.1744000000000003"/>
  </r>
  <r>
    <x v="0"/>
    <x v="3"/>
    <n v="679.69999999999993"/>
    <n v="5.1744000000000003"/>
  </r>
  <r>
    <x v="1"/>
    <x v="3"/>
    <n v="335.10399999999998"/>
    <n v="5.3615000000000004"/>
  </r>
  <r>
    <x v="1"/>
    <x v="3"/>
    <n v="1005.2839985999999"/>
    <n v="5.3615000000000004"/>
  </r>
  <r>
    <x v="1"/>
    <x v="3"/>
    <n v="335.44"/>
    <n v="5.3615000000000004"/>
  </r>
  <r>
    <x v="5"/>
    <x v="3"/>
    <n v="1007.244"/>
    <n v="5.2824999999999998"/>
  </r>
  <r>
    <x v="6"/>
    <x v="3"/>
    <n v="1361.4159999999999"/>
    <n v="5.0419999999999998"/>
  </r>
  <r>
    <x v="1"/>
    <x v="3"/>
    <n v="737.09999999999991"/>
    <n v="5.3615000000000004"/>
  </r>
  <r>
    <x v="3"/>
    <x v="3"/>
    <n v="560"/>
    <n v="5.6341999999999999"/>
  </r>
  <r>
    <x v="4"/>
    <x v="3"/>
    <n v="749.86799999999994"/>
    <n v="5.5597000000000003"/>
  </r>
  <r>
    <x v="5"/>
    <x v="3"/>
    <n v="582.03599999999994"/>
    <n v="5.2824999999999998"/>
  </r>
  <r>
    <x v="6"/>
    <x v="3"/>
    <n v="624.79199999999992"/>
    <n v="5.0419999999999998"/>
  </r>
  <r>
    <x v="6"/>
    <x v="3"/>
    <n v="630.86799999999994"/>
    <n v="5.0419999999999998"/>
  </r>
  <r>
    <x v="0"/>
    <x v="3"/>
    <n v="920.33198879999998"/>
    <n v="5.1744000000000003"/>
  </r>
  <r>
    <x v="0"/>
    <x v="3"/>
    <n v="584.83600000000001"/>
    <n v="5.1744000000000003"/>
  </r>
  <r>
    <x v="0"/>
    <x v="3"/>
    <n v="1169.672"/>
    <n v="5.1744000000000003"/>
  </r>
  <r>
    <x v="1"/>
    <x v="3"/>
    <n v="371.86799999999999"/>
    <n v="5.3615000000000004"/>
  </r>
  <r>
    <x v="5"/>
    <x v="3"/>
    <n v="149.99599999999998"/>
    <n v="5.2824999999999998"/>
  </r>
  <r>
    <x v="5"/>
    <x v="3"/>
    <n v="2064.58"/>
    <n v="5.2824999999999998"/>
  </r>
  <r>
    <x v="6"/>
    <x v="3"/>
    <n v="940.01601119999998"/>
    <n v="5.0419999999999998"/>
  </r>
  <r>
    <x v="0"/>
    <x v="3"/>
    <n v="1569.5120111999997"/>
    <n v="5.1744000000000003"/>
  </r>
  <r>
    <x v="1"/>
    <x v="3"/>
    <n v="381.21999720000002"/>
    <n v="5.3615000000000004"/>
  </r>
  <r>
    <x v="1"/>
    <x v="3"/>
    <n v="470.17600223999995"/>
    <n v="5.3615000000000004"/>
  </r>
  <r>
    <x v="3"/>
    <x v="3"/>
    <n v="635.68399999999997"/>
    <n v="5.6341999999999999"/>
  </r>
  <r>
    <x v="4"/>
    <x v="3"/>
    <n v="1276.8559999999998"/>
    <n v="5.5597000000000003"/>
  </r>
  <r>
    <x v="6"/>
    <x v="3"/>
    <n v="264.88"/>
    <n v="5.0419999999999998"/>
  </r>
  <r>
    <x v="6"/>
    <x v="3"/>
    <n v="1059.52"/>
    <n v="5.0419999999999998"/>
  </r>
  <r>
    <x v="6"/>
    <x v="3"/>
    <n v="1986.6"/>
    <n v="5.0419999999999998"/>
  </r>
  <r>
    <x v="1"/>
    <x v="3"/>
    <n v="1569.8759999999997"/>
    <n v="5.3615000000000004"/>
  </r>
  <r>
    <x v="6"/>
    <x v="3"/>
    <n v="2391.9839999999999"/>
    <n v="5.0419999999999998"/>
  </r>
  <r>
    <x v="1"/>
    <x v="3"/>
    <n v="290.92"/>
    <n v="5.3615000000000004"/>
  </r>
  <r>
    <x v="5"/>
    <x v="3"/>
    <n v="617.70799999999997"/>
    <n v="5.2824999999999998"/>
  </r>
  <r>
    <x v="1"/>
    <x v="3"/>
    <n v="324.88399999999996"/>
    <n v="5.3615000000000004"/>
  </r>
  <r>
    <x v="6"/>
    <x v="3"/>
    <n v="658.92399999999998"/>
    <n v="5.0419999999999998"/>
  </r>
  <r>
    <x v="4"/>
    <x v="3"/>
    <n v="2329.9919999999997"/>
    <n v="5.5597000000000003"/>
  </r>
  <r>
    <x v="6"/>
    <x v="3"/>
    <n v="2394.5039999999999"/>
    <n v="5.0419999999999998"/>
  </r>
  <r>
    <x v="1"/>
    <x v="3"/>
    <n v="445.92800027999999"/>
    <n v="5.3615000000000004"/>
  </r>
  <r>
    <x v="3"/>
    <x v="3"/>
    <n v="446.15199971999999"/>
    <n v="5.6341999999999999"/>
  </r>
  <r>
    <x v="4"/>
    <x v="3"/>
    <n v="1487.7239999999999"/>
    <n v="5.5597000000000003"/>
  </r>
  <r>
    <x v="0"/>
    <x v="3"/>
    <n v="1697.3319887999999"/>
    <n v="5.1744000000000003"/>
  </r>
  <r>
    <x v="0"/>
    <x v="3"/>
    <n v="2841.0479999999998"/>
    <n v="5.1744000000000003"/>
  </r>
  <r>
    <x v="1"/>
    <x v="3"/>
    <n v="1270.7239999999999"/>
    <n v="5.3615000000000004"/>
  </r>
  <r>
    <x v="4"/>
    <x v="3"/>
    <n v="1276.8559999999998"/>
    <n v="5.5597000000000003"/>
  </r>
  <r>
    <x v="6"/>
    <x v="3"/>
    <n v="1332.492"/>
    <n v="5.0419999999999998"/>
  </r>
  <r>
    <x v="0"/>
    <x v="3"/>
    <n v="2248.28799832"/>
    <n v="5.1744000000000003"/>
  </r>
  <r>
    <x v="0"/>
    <x v="3"/>
    <n v="414.37200280000002"/>
    <n v="5.1744000000000003"/>
  </r>
  <r>
    <x v="1"/>
    <x v="3"/>
    <n v="1906.0999859999999"/>
    <n v="5.3615000000000004"/>
  </r>
  <r>
    <x v="3"/>
    <x v="3"/>
    <n v="2542.652"/>
    <n v="5.6341999999999999"/>
  </r>
  <r>
    <x v="4"/>
    <x v="3"/>
    <n v="267.28799999999995"/>
    <n v="5.5597000000000003"/>
  </r>
  <r>
    <x v="5"/>
    <x v="3"/>
    <n v="970.08799999999985"/>
    <n v="5.2824999999999998"/>
  </r>
  <r>
    <x v="5"/>
    <x v="3"/>
    <n v="1276.9679999999998"/>
    <n v="5.2824999999999998"/>
  </r>
  <r>
    <x v="6"/>
    <x v="3"/>
    <n v="1045.8839999999998"/>
    <n v="5.0419999999999998"/>
  </r>
  <r>
    <x v="6"/>
    <x v="3"/>
    <n v="662.19999999999993"/>
    <n v="5.0419999999999998"/>
  </r>
  <r>
    <x v="6"/>
    <x v="3"/>
    <n v="1059.52"/>
    <n v="5.0419999999999998"/>
  </r>
  <r>
    <x v="6"/>
    <x v="3"/>
    <n v="264.88"/>
    <n v="5.0419999999999998"/>
  </r>
  <r>
    <x v="0"/>
    <x v="3"/>
    <n v="1519.5039999999997"/>
    <n v="5.1744000000000003"/>
  </r>
  <r>
    <x v="1"/>
    <x v="3"/>
    <n v="949.31200000000001"/>
    <n v="5.3615000000000004"/>
  </r>
  <r>
    <x v="1"/>
    <x v="3"/>
    <n v="283.78000139999995"/>
    <n v="5.3615000000000004"/>
  </r>
  <r>
    <x v="1"/>
    <x v="3"/>
    <n v="1422.3999999999999"/>
    <n v="5.3615000000000004"/>
  </r>
  <r>
    <x v="4"/>
    <x v="3"/>
    <n v="1570.7159999999999"/>
    <n v="5.5597000000000003"/>
  </r>
  <r>
    <x v="4"/>
    <x v="3"/>
    <n v="952.36399999999992"/>
    <n v="5.5597000000000003"/>
  </r>
  <r>
    <x v="5"/>
    <x v="3"/>
    <n v="499.91199999999992"/>
    <n v="5.2824999999999998"/>
  </r>
  <r>
    <x v="6"/>
    <x v="3"/>
    <n v="1514.6320000000001"/>
    <n v="5.0419999999999998"/>
  </r>
  <r>
    <x v="6"/>
    <x v="3"/>
    <n v="711.19999999999993"/>
    <n v="5.0419999999999998"/>
  </r>
  <r>
    <x v="0"/>
    <x v="3"/>
    <n v="1545.096"/>
    <n v="5.1744000000000003"/>
  </r>
  <r>
    <x v="1"/>
    <x v="3"/>
    <n v="306.57199999999995"/>
    <n v="5.3615000000000004"/>
  </r>
  <r>
    <x v="1"/>
    <x v="3"/>
    <n v="2000.096"/>
    <n v="5.3615000000000004"/>
  </r>
  <r>
    <x v="1"/>
    <x v="3"/>
    <n v="725.87199999999996"/>
    <n v="5.3615000000000004"/>
  </r>
  <r>
    <x v="1"/>
    <x v="3"/>
    <n v="1451.7439999999999"/>
    <n v="5.3615000000000004"/>
  </r>
  <r>
    <x v="1"/>
    <x v="3"/>
    <n v="457.8560028"/>
    <n v="5.3615000000000004"/>
  </r>
  <r>
    <x v="1"/>
    <x v="3"/>
    <n v="1400"/>
    <n v="5.3615000000000004"/>
  </r>
  <r>
    <x v="2"/>
    <x v="3"/>
    <n v="577.5"/>
    <n v="5.4043999999999999"/>
  </r>
  <r>
    <x v="3"/>
    <x v="3"/>
    <n v="560"/>
    <n v="5.6341999999999999"/>
  </r>
  <r>
    <x v="4"/>
    <x v="3"/>
    <n v="173.292"/>
    <n v="5.5597000000000003"/>
  </r>
  <r>
    <x v="5"/>
    <x v="3"/>
    <n v="873.06798600000002"/>
    <n v="5.2824999999999998"/>
  </r>
  <r>
    <x v="5"/>
    <x v="3"/>
    <n v="591.05200000000002"/>
    <n v="5.2824999999999998"/>
  </r>
  <r>
    <x v="5"/>
    <x v="3"/>
    <n v="738.78"/>
    <n v="5.2824999999999998"/>
  </r>
  <r>
    <x v="6"/>
    <x v="3"/>
    <n v="768.71199999999999"/>
    <n v="5.0419999999999998"/>
  </r>
  <r>
    <x v="6"/>
    <x v="3"/>
    <n v="767.70399999999995"/>
    <n v="5.0419999999999998"/>
  </r>
  <r>
    <x v="6"/>
    <x v="3"/>
    <n v="1530.788"/>
    <n v="5.0419999999999998"/>
  </r>
  <r>
    <x v="6"/>
    <x v="3"/>
    <n v="140"/>
    <n v="5.0419999999999998"/>
  </r>
  <r>
    <x v="6"/>
    <x v="3"/>
    <n v="700"/>
    <n v="5.0419999999999998"/>
  </r>
  <r>
    <x v="0"/>
    <x v="3"/>
    <n v="866.2639999999999"/>
    <n v="5.1744000000000003"/>
  </r>
  <r>
    <x v="0"/>
    <x v="3"/>
    <n v="2526.3559999999998"/>
    <n v="5.1744000000000003"/>
  </r>
  <r>
    <x v="0"/>
    <x v="3"/>
    <n v="2070.6839999999997"/>
    <n v="5.1744000000000003"/>
  </r>
  <r>
    <x v="1"/>
    <x v="3"/>
    <n v="862.42799999999988"/>
    <n v="5.3615000000000004"/>
  </r>
  <r>
    <x v="1"/>
    <x v="3"/>
    <n v="1778"/>
    <n v="5.3615000000000004"/>
  </r>
  <r>
    <x v="3"/>
    <x v="3"/>
    <n v="1725.472"/>
    <n v="5.6341999999999999"/>
  </r>
  <r>
    <x v="4"/>
    <x v="3"/>
    <n v="1431.78"/>
    <n v="5.5597000000000003"/>
  </r>
  <r>
    <x v="4"/>
    <x v="3"/>
    <n v="865.48"/>
    <n v="5.5597000000000003"/>
  </r>
  <r>
    <x v="5"/>
    <x v="3"/>
    <n v="866.2639999999999"/>
    <n v="5.2824999999999998"/>
  </r>
  <r>
    <x v="6"/>
    <x v="3"/>
    <n v="1375.6120000000001"/>
    <n v="5.0419999999999998"/>
  </r>
  <r>
    <x v="6"/>
    <x v="3"/>
    <n v="1376.424"/>
    <n v="5.0419999999999998"/>
  </r>
  <r>
    <x v="6"/>
    <x v="3"/>
    <n v="889"/>
    <n v="5.0419999999999998"/>
  </r>
  <r>
    <x v="1"/>
    <x v="3"/>
    <n v="4149.5999999999995"/>
    <n v="5.3615000000000004"/>
  </r>
  <r>
    <x v="6"/>
    <x v="3"/>
    <n v="2184"/>
    <n v="5.0419999999999998"/>
  </r>
  <r>
    <x v="3"/>
    <x v="3"/>
    <n v="184.79999999999998"/>
    <n v="5.6341999999999999"/>
  </r>
  <r>
    <x v="4"/>
    <x v="3"/>
    <n v="264.00080279999997"/>
    <n v="5.5597000000000003"/>
  </r>
  <r>
    <x v="1"/>
    <x v="3"/>
    <n v="3085.3927999999996"/>
    <n v="5.3615000000000004"/>
  </r>
  <r>
    <x v="4"/>
    <x v="3"/>
    <n v="219.99879719999998"/>
    <n v="5.5597000000000003"/>
  </r>
  <r>
    <x v="4"/>
    <x v="3"/>
    <n v="87.975999999999999"/>
    <n v="5.5597000000000003"/>
  </r>
  <r>
    <x v="6"/>
    <x v="3"/>
    <n v="54.04"/>
    <n v="5.0419999999999998"/>
  </r>
  <r>
    <x v="1"/>
    <x v="3"/>
    <n v="743.7639999999999"/>
    <n v="5.3615000000000004"/>
  </r>
  <r>
    <x v="3"/>
    <x v="3"/>
    <n v="372.17599999999993"/>
    <n v="5.6341999999999999"/>
  </r>
  <r>
    <x v="3"/>
    <x v="3"/>
    <n v="744.40800000000002"/>
    <n v="5.6341999999999999"/>
  </r>
  <r>
    <x v="5"/>
    <x v="3"/>
    <n v="600.01199999999994"/>
    <n v="5.2824999999999998"/>
  </r>
  <r>
    <x v="6"/>
    <x v="3"/>
    <n v="946.31601119999993"/>
    <n v="5.0419999999999998"/>
  </r>
  <r>
    <x v="0"/>
    <x v="3"/>
    <n v="1697.3319887999999"/>
    <n v="5.1744000000000003"/>
  </r>
  <r>
    <x v="1"/>
    <x v="3"/>
    <n v="1264.06"/>
    <n v="5.3615000000000004"/>
  </r>
  <r>
    <x v="4"/>
    <x v="3"/>
    <n v="971.59999999999991"/>
    <n v="5.5597000000000003"/>
  </r>
  <r>
    <x v="4"/>
    <x v="3"/>
    <n v="1646.7639887999999"/>
    <n v="5.5597000000000003"/>
  </r>
  <r>
    <x v="5"/>
    <x v="3"/>
    <n v="679.05599439999992"/>
    <n v="5.2824999999999998"/>
  </r>
  <r>
    <x v="5"/>
    <x v="3"/>
    <n v="638.51199999999994"/>
    <n v="5.2824999999999998"/>
  </r>
  <r>
    <x v="5"/>
    <x v="3"/>
    <n v="1222.2839999999999"/>
    <n v="5.2824999999999998"/>
  </r>
  <r>
    <x v="5"/>
    <x v="3"/>
    <n v="1197.28"/>
    <n v="5.2824999999999998"/>
  </r>
  <r>
    <x v="6"/>
    <x v="3"/>
    <n v="1069.1519999999998"/>
    <n v="5.0419999999999998"/>
  </r>
  <r>
    <x v="6"/>
    <x v="3"/>
    <n v="935.50799999999992"/>
    <n v="5.0419999999999998"/>
  </r>
  <r>
    <x v="6"/>
    <x v="3"/>
    <n v="1054.3119999999999"/>
    <n v="5.0419999999999998"/>
  </r>
  <r>
    <x v="6"/>
    <x v="3"/>
    <n v="1104.1239999999998"/>
    <n v="5.0419999999999998"/>
  </r>
  <r>
    <x v="0"/>
    <x v="3"/>
    <n v="2329.0399944000001"/>
    <n v="5.1744000000000003"/>
  </r>
  <r>
    <x v="0"/>
    <x v="3"/>
    <n v="1293.9079999999999"/>
    <n v="5.1744000000000003"/>
  </r>
  <r>
    <x v="0"/>
    <x v="3"/>
    <n v="1300.2639999999999"/>
    <n v="5.1744000000000003"/>
  </r>
  <r>
    <x v="6"/>
    <x v="3"/>
    <n v="1041.5719999999999"/>
    <n v="5.0419999999999998"/>
  </r>
  <r>
    <x v="0"/>
    <x v="3"/>
    <n v="3065.6919888000002"/>
    <n v="5.1744000000000003"/>
  </r>
  <r>
    <x v="0"/>
    <x v="3"/>
    <n v="3406.3119999999999"/>
    <n v="5.1744000000000003"/>
  </r>
  <r>
    <x v="6"/>
    <x v="3"/>
    <n v="1385.2719999999999"/>
    <n v="5.0419999999999998"/>
  </r>
  <r>
    <x v="0"/>
    <x v="3"/>
    <n v="681.24"/>
    <n v="5.1744000000000003"/>
  </r>
  <r>
    <x v="1"/>
    <x v="3"/>
    <n v="1029.8959943999998"/>
    <n v="5.3615000000000004"/>
  </r>
  <r>
    <x v="5"/>
    <x v="3"/>
    <n v="518.81199719999995"/>
    <n v="5.2824999999999998"/>
  </r>
  <r>
    <x v="0"/>
    <x v="3"/>
    <n v="3562.1880000000001"/>
    <n v="5.1744000000000003"/>
  </r>
  <r>
    <x v="0"/>
    <x v="3"/>
    <n v="2374.7919999999999"/>
    <n v="5.1744000000000003"/>
  </r>
  <r>
    <x v="3"/>
    <x v="3"/>
    <n v="2329.6839999999997"/>
    <n v="5.6341999999999999"/>
  </r>
  <r>
    <x v="5"/>
    <x v="3"/>
    <n v="2340.9119999999998"/>
    <n v="5.2824999999999998"/>
  </r>
  <r>
    <x v="5"/>
    <x v="3"/>
    <n v="2340.9119999999998"/>
    <n v="5.2824999999999998"/>
  </r>
  <r>
    <x v="6"/>
    <x v="3"/>
    <n v="953.17599999999993"/>
    <n v="5.0419999999999998"/>
  </r>
  <r>
    <x v="6"/>
    <x v="3"/>
    <n v="2134.8879888000001"/>
    <n v="5.0419999999999998"/>
  </r>
  <r>
    <x v="6"/>
    <x v="3"/>
    <n v="2134.8879888000001"/>
    <n v="5.0419999999999998"/>
  </r>
  <r>
    <x v="6"/>
    <x v="3"/>
    <n v="1381.4079972"/>
    <n v="5.0419999999999998"/>
  </r>
  <r>
    <x v="6"/>
    <x v="3"/>
    <n v="1514.6320000000001"/>
    <n v="5.0419999999999998"/>
  </r>
  <r>
    <x v="6"/>
    <x v="3"/>
    <n v="711.19999999999993"/>
    <n v="5.0419999999999998"/>
  </r>
  <r>
    <x v="0"/>
    <x v="3"/>
    <n v="1545.096"/>
    <n v="5.1744000000000003"/>
  </r>
  <r>
    <x v="1"/>
    <x v="3"/>
    <n v="306.57199999999995"/>
    <n v="5.3615000000000004"/>
  </r>
  <r>
    <x v="1"/>
    <x v="3"/>
    <n v="2000.096"/>
    <n v="5.3615000000000004"/>
  </r>
  <r>
    <x v="1"/>
    <x v="3"/>
    <n v="725.87199999999996"/>
    <n v="5.3615000000000004"/>
  </r>
  <r>
    <x v="1"/>
    <x v="3"/>
    <n v="1451.7439999999999"/>
    <n v="5.3615000000000004"/>
  </r>
  <r>
    <x v="1"/>
    <x v="3"/>
    <n v="457.8560028"/>
    <n v="5.3615000000000004"/>
  </r>
  <r>
    <x v="1"/>
    <x v="3"/>
    <n v="1400"/>
    <n v="5.3615000000000004"/>
  </r>
  <r>
    <x v="2"/>
    <x v="3"/>
    <n v="577.5"/>
    <n v="5.4043999999999999"/>
  </r>
  <r>
    <x v="3"/>
    <x v="3"/>
    <n v="560"/>
    <n v="5.6341999999999999"/>
  </r>
  <r>
    <x v="4"/>
    <x v="3"/>
    <n v="173.292"/>
    <n v="5.5597000000000003"/>
  </r>
  <r>
    <x v="5"/>
    <x v="3"/>
    <n v="873.06798600000002"/>
    <n v="5.2824999999999998"/>
  </r>
  <r>
    <x v="5"/>
    <x v="3"/>
    <n v="591.05200000000002"/>
    <n v="5.2824999999999998"/>
  </r>
  <r>
    <x v="5"/>
    <x v="3"/>
    <n v="738.78"/>
    <n v="5.2824999999999998"/>
  </r>
  <r>
    <x v="6"/>
    <x v="3"/>
    <n v="768.71199999999999"/>
    <n v="5.0419999999999998"/>
  </r>
  <r>
    <x v="6"/>
    <x v="3"/>
    <n v="767.70399999999995"/>
    <n v="5.0419999999999998"/>
  </r>
  <r>
    <x v="6"/>
    <x v="3"/>
    <n v="1530.788"/>
    <n v="5.0419999999999998"/>
  </r>
  <r>
    <x v="6"/>
    <x v="3"/>
    <n v="140"/>
    <n v="5.0419999999999998"/>
  </r>
  <r>
    <x v="6"/>
    <x v="3"/>
    <n v="700"/>
    <n v="5.0419999999999998"/>
  </r>
  <r>
    <x v="0"/>
    <x v="3"/>
    <n v="866.2639999999999"/>
    <n v="5.1744000000000003"/>
  </r>
  <r>
    <x v="0"/>
    <x v="3"/>
    <n v="2526.3559999999998"/>
    <n v="5.1744000000000003"/>
  </r>
  <r>
    <x v="0"/>
    <x v="3"/>
    <n v="2070.6839999999997"/>
    <n v="5.1744000000000003"/>
  </r>
  <r>
    <x v="1"/>
    <x v="3"/>
    <n v="862.42799999999988"/>
    <n v="5.3615000000000004"/>
  </r>
  <r>
    <x v="1"/>
    <x v="3"/>
    <n v="1778"/>
    <n v="5.3615000000000004"/>
  </r>
  <r>
    <x v="3"/>
    <x v="3"/>
    <n v="1725.472"/>
    <n v="5.6341999999999999"/>
  </r>
  <r>
    <x v="4"/>
    <x v="3"/>
    <n v="1431.78"/>
    <n v="5.5597000000000003"/>
  </r>
  <r>
    <x v="4"/>
    <x v="3"/>
    <n v="865.48"/>
    <n v="5.5597000000000003"/>
  </r>
  <r>
    <x v="5"/>
    <x v="3"/>
    <n v="866.2639999999999"/>
    <n v="5.2824999999999998"/>
  </r>
  <r>
    <x v="6"/>
    <x v="3"/>
    <n v="1375.6120000000001"/>
    <n v="5.0419999999999998"/>
  </r>
  <r>
    <x v="6"/>
    <x v="3"/>
    <n v="1376.424"/>
    <n v="5.0419999999999998"/>
  </r>
  <r>
    <x v="6"/>
    <x v="3"/>
    <n v="889"/>
    <n v="5.0419999999999998"/>
  </r>
  <r>
    <x v="1"/>
    <x v="3"/>
    <n v="4149.5999999999995"/>
    <n v="5.3615000000000004"/>
  </r>
  <r>
    <x v="6"/>
    <x v="3"/>
    <n v="2184"/>
    <n v="5.0419999999999998"/>
  </r>
  <r>
    <x v="2"/>
    <x v="3"/>
    <n v="221.2"/>
    <n v="5.4043999999999999"/>
  </r>
  <r>
    <x v="3"/>
    <x v="3"/>
    <n v="184.79999999999998"/>
    <n v="5.6341999999999999"/>
  </r>
  <r>
    <x v="4"/>
    <x v="3"/>
    <n v="264.00080279999997"/>
    <n v="5.5597000000000003"/>
  </r>
  <r>
    <x v="1"/>
    <x v="3"/>
    <n v="3085.3927999999996"/>
    <n v="5.3615000000000004"/>
  </r>
  <r>
    <x v="4"/>
    <x v="3"/>
    <n v="219.99879719999998"/>
    <n v="5.5597000000000003"/>
  </r>
  <r>
    <x v="4"/>
    <x v="3"/>
    <n v="87.975999999999999"/>
    <n v="5.5597000000000003"/>
  </r>
  <r>
    <x v="6"/>
    <x v="3"/>
    <n v="72.8"/>
    <n v="5.0419999999999998"/>
  </r>
  <r>
    <x v="5"/>
    <x v="3"/>
    <n v="37.995999719999993"/>
    <n v="5.2824999999999998"/>
  </r>
  <r>
    <x v="1"/>
    <x v="3"/>
    <n v="743.7639999999999"/>
    <n v="5.3615000000000004"/>
  </r>
  <r>
    <x v="3"/>
    <x v="3"/>
    <n v="372.17599999999993"/>
    <n v="5.6341999999999999"/>
  </r>
  <r>
    <x v="3"/>
    <x v="3"/>
    <n v="744.40800000000002"/>
    <n v="5.6341999999999999"/>
  </r>
  <r>
    <x v="5"/>
    <x v="3"/>
    <n v="600.01199999999994"/>
    <n v="5.2824999999999998"/>
  </r>
  <r>
    <x v="6"/>
    <x v="3"/>
    <n v="946.31601119999993"/>
    <n v="5.0419999999999998"/>
  </r>
  <r>
    <x v="0"/>
    <x v="3"/>
    <n v="1697.3319887999999"/>
    <n v="5.1744000000000003"/>
  </r>
  <r>
    <x v="1"/>
    <x v="3"/>
    <n v="1264.06"/>
    <n v="5.3615000000000004"/>
  </r>
  <r>
    <x v="4"/>
    <x v="3"/>
    <n v="971.59999999999991"/>
    <n v="5.5597000000000003"/>
  </r>
  <r>
    <x v="4"/>
    <x v="3"/>
    <n v="1646.7639887999999"/>
    <n v="5.5597000000000003"/>
  </r>
  <r>
    <x v="5"/>
    <x v="3"/>
    <n v="679.05599439999992"/>
    <n v="5.2824999999999998"/>
  </r>
  <r>
    <x v="5"/>
    <x v="3"/>
    <n v="638.51199999999994"/>
    <n v="5.2824999999999998"/>
  </r>
  <r>
    <x v="5"/>
    <x v="3"/>
    <n v="1222.2839999999999"/>
    <n v="5.2824999999999998"/>
  </r>
  <r>
    <x v="5"/>
    <x v="3"/>
    <n v="1197.28"/>
    <n v="5.2824999999999998"/>
  </r>
  <r>
    <x v="6"/>
    <x v="3"/>
    <n v="1069.1519999999998"/>
    <n v="5.0419999999999998"/>
  </r>
  <r>
    <x v="6"/>
    <x v="3"/>
    <n v="935.50799999999992"/>
    <n v="5.0419999999999998"/>
  </r>
  <r>
    <x v="6"/>
    <x v="3"/>
    <n v="1054.3119999999999"/>
    <n v="5.0419999999999998"/>
  </r>
  <r>
    <x v="6"/>
    <x v="3"/>
    <n v="1104.1239999999998"/>
    <n v="5.0419999999999998"/>
  </r>
  <r>
    <x v="0"/>
    <x v="3"/>
    <n v="2329.0399944000001"/>
    <n v="5.1744000000000003"/>
  </r>
  <r>
    <x v="0"/>
    <x v="3"/>
    <n v="1293.9079999999999"/>
    <n v="5.1744000000000003"/>
  </r>
  <r>
    <x v="0"/>
    <x v="3"/>
    <n v="1300.2639999999999"/>
    <n v="5.1744000000000003"/>
  </r>
  <r>
    <x v="6"/>
    <x v="3"/>
    <n v="1041.5719999999999"/>
    <n v="5.0419999999999998"/>
  </r>
  <r>
    <x v="0"/>
    <x v="3"/>
    <n v="3065.6919888000002"/>
    <n v="5.1744000000000003"/>
  </r>
  <r>
    <x v="0"/>
    <x v="3"/>
    <n v="3406.3119999999999"/>
    <n v="5.1744000000000003"/>
  </r>
  <r>
    <x v="6"/>
    <x v="3"/>
    <n v="1385.2719999999999"/>
    <n v="5.0419999999999998"/>
  </r>
  <r>
    <x v="0"/>
    <x v="3"/>
    <n v="681.24"/>
    <n v="5.1744000000000003"/>
  </r>
  <r>
    <x v="1"/>
    <x v="3"/>
    <n v="1029.8959943999998"/>
    <n v="5.3615000000000004"/>
  </r>
  <r>
    <x v="5"/>
    <x v="3"/>
    <n v="518.81199719999995"/>
    <n v="5.2824999999999998"/>
  </r>
  <r>
    <x v="0"/>
    <x v="3"/>
    <n v="3562.1880000000001"/>
    <n v="5.1744000000000003"/>
  </r>
  <r>
    <x v="0"/>
    <x v="3"/>
    <n v="2374.7919999999999"/>
    <n v="5.1744000000000003"/>
  </r>
  <r>
    <x v="3"/>
    <x v="3"/>
    <n v="2329.6839999999997"/>
    <n v="5.6341999999999999"/>
  </r>
  <r>
    <x v="5"/>
    <x v="3"/>
    <n v="2340.9119999999998"/>
    <n v="5.2824999999999998"/>
  </r>
  <r>
    <x v="5"/>
    <x v="3"/>
    <n v="2340.9119999999998"/>
    <n v="5.2824999999999998"/>
  </r>
  <r>
    <x v="6"/>
    <x v="3"/>
    <n v="953.17599999999993"/>
    <n v="5.0419999999999998"/>
  </r>
  <r>
    <x v="6"/>
    <x v="3"/>
    <n v="2134.8879888000001"/>
    <n v="5.0419999999999998"/>
  </r>
  <r>
    <x v="6"/>
    <x v="3"/>
    <n v="2134.8879888000001"/>
    <n v="5.0419999999999998"/>
  </r>
  <r>
    <x v="6"/>
    <x v="3"/>
    <n v="1381.4079972"/>
    <n v="5.0419999999999998"/>
  </r>
  <r>
    <x v="7"/>
    <x v="0"/>
    <n v="487.2"/>
    <n v="5.27"/>
  </r>
  <r>
    <x v="7"/>
    <x v="0"/>
    <n v="756"/>
    <n v="5.27"/>
  </r>
  <r>
    <x v="7"/>
    <x v="0"/>
    <n v="1495.1999999999998"/>
    <n v="5.27"/>
  </r>
  <r>
    <x v="7"/>
    <x v="0"/>
    <n v="1495.1999999999998"/>
    <n v="5.27"/>
  </r>
  <r>
    <x v="7"/>
    <x v="0"/>
    <n v="1495.1999999999998"/>
    <n v="5.27"/>
  </r>
  <r>
    <x v="7"/>
    <x v="0"/>
    <n v="2242.7999999999997"/>
    <n v="5.27"/>
  </r>
  <r>
    <x v="7"/>
    <x v="0"/>
    <n v="11995.199999999999"/>
    <n v="5.27"/>
  </r>
  <r>
    <x v="7"/>
    <x v="0"/>
    <n v="11995.199999999999"/>
    <n v="5.27"/>
  </r>
  <r>
    <x v="7"/>
    <x v="0"/>
    <n v="9196.32"/>
    <n v="5.27"/>
  </r>
  <r>
    <x v="7"/>
    <x v="0"/>
    <n v="2798.88"/>
    <n v="5.27"/>
  </r>
  <r>
    <x v="7"/>
    <x v="0"/>
    <n v="11995.199999999999"/>
    <n v="5.27"/>
  </r>
  <r>
    <x v="7"/>
    <x v="0"/>
    <n v="230.16"/>
    <n v="5.27"/>
  </r>
  <r>
    <x v="7"/>
    <x v="0"/>
    <n v="230.16"/>
    <n v="5.27"/>
  </r>
  <r>
    <x v="7"/>
    <x v="0"/>
    <n v="161.11199999999999"/>
    <n v="5.27"/>
  </r>
  <r>
    <x v="7"/>
    <x v="0"/>
    <n v="138.096"/>
    <n v="5.27"/>
  </r>
  <r>
    <x v="7"/>
    <x v="0"/>
    <n v="1075.1999999999998"/>
    <n v="5.27"/>
  </r>
  <r>
    <x v="7"/>
    <x v="0"/>
    <n v="1075.1999999999998"/>
    <n v="5.27"/>
  </r>
  <r>
    <x v="7"/>
    <x v="0"/>
    <n v="8007.9999999999991"/>
    <n v="5.27"/>
  </r>
  <r>
    <x v="7"/>
    <x v="0"/>
    <n v="8007.9999999999991"/>
    <n v="5.27"/>
  </r>
  <r>
    <x v="7"/>
    <x v="0"/>
    <n v="8007.9999999999991"/>
    <n v="5.27"/>
  </r>
  <r>
    <x v="7"/>
    <x v="0"/>
    <n v="8007.9999999999991"/>
    <n v="5.27"/>
  </r>
  <r>
    <x v="7"/>
    <x v="0"/>
    <n v="8007.9999999999991"/>
    <n v="5.27"/>
  </r>
  <r>
    <x v="7"/>
    <x v="0"/>
    <n v="8007.9999999999991"/>
    <n v="5.27"/>
  </r>
  <r>
    <x v="7"/>
    <x v="0"/>
    <n v="12012"/>
    <n v="5.27"/>
  </r>
  <r>
    <x v="7"/>
    <x v="0"/>
    <n v="12012"/>
    <n v="5.27"/>
  </r>
  <r>
    <x v="7"/>
    <x v="0"/>
    <n v="12012"/>
    <n v="5.27"/>
  </r>
  <r>
    <x v="7"/>
    <x v="0"/>
    <n v="8007.9999999999991"/>
    <n v="5.27"/>
  </r>
  <r>
    <x v="7"/>
    <x v="0"/>
    <n v="8007.9999999999991"/>
    <n v="5.27"/>
  </r>
  <r>
    <x v="7"/>
    <x v="0"/>
    <n v="8007.9999999999991"/>
    <n v="5.27"/>
  </r>
  <r>
    <x v="7"/>
    <x v="0"/>
    <n v="8007.9999999999991"/>
    <n v="5.27"/>
  </r>
  <r>
    <x v="7"/>
    <x v="0"/>
    <n v="12012"/>
    <n v="5.27"/>
  </r>
  <r>
    <x v="7"/>
    <x v="0"/>
    <n v="4008.2"/>
    <n v="5.27"/>
  </r>
  <r>
    <x v="7"/>
    <x v="0"/>
    <n v="4008.2"/>
    <n v="5.27"/>
  </r>
  <r>
    <x v="7"/>
    <x v="0"/>
    <n v="8016.4"/>
    <n v="5.27"/>
  </r>
  <r>
    <x v="7"/>
    <x v="0"/>
    <n v="8016.4"/>
    <n v="5.27"/>
  </r>
  <r>
    <x v="7"/>
    <x v="0"/>
    <n v="4008.2"/>
    <n v="5.27"/>
  </r>
  <r>
    <x v="7"/>
    <x v="0"/>
    <n v="8016.4"/>
    <n v="5.27"/>
  </r>
  <r>
    <x v="7"/>
    <x v="0"/>
    <n v="4945.079999999999"/>
    <n v="5.27"/>
  </r>
  <r>
    <x v="7"/>
    <x v="0"/>
    <n v="9890.159999999998"/>
    <n v="5.27"/>
  </r>
  <r>
    <x v="7"/>
    <x v="0"/>
    <n v="2472.5399999999995"/>
    <n v="5.27"/>
  </r>
  <r>
    <x v="7"/>
    <x v="0"/>
    <n v="2472.5399999999995"/>
    <n v="5.27"/>
  </r>
  <r>
    <x v="7"/>
    <x v="0"/>
    <n v="2472.5399999999995"/>
    <n v="5.27"/>
  </r>
  <r>
    <x v="7"/>
    <x v="0"/>
    <n v="173.768"/>
    <n v="5.27"/>
  </r>
  <r>
    <x v="7"/>
    <x v="0"/>
    <n v="724.61199999999997"/>
    <n v="5.27"/>
  </r>
  <r>
    <x v="7"/>
    <x v="0"/>
    <n v="14923.999999999998"/>
    <n v="5.27"/>
  </r>
  <r>
    <x v="7"/>
    <x v="0"/>
    <n v="14923.999999999998"/>
    <n v="5.27"/>
  </r>
  <r>
    <x v="7"/>
    <x v="0"/>
    <n v="14923.999999999998"/>
    <n v="5.27"/>
  </r>
  <r>
    <x v="7"/>
    <x v="0"/>
    <n v="4015.2"/>
    <n v="5.27"/>
  </r>
  <r>
    <x v="7"/>
    <x v="0"/>
    <n v="8030.4"/>
    <n v="5.27"/>
  </r>
  <r>
    <x v="7"/>
    <x v="0"/>
    <n v="4015.2"/>
    <n v="5.27"/>
  </r>
  <r>
    <x v="7"/>
    <x v="0"/>
    <n v="4015.2"/>
    <n v="5.27"/>
  </r>
  <r>
    <x v="7"/>
    <x v="0"/>
    <n v="4015.2"/>
    <n v="5.27"/>
  </r>
  <r>
    <x v="7"/>
    <x v="0"/>
    <n v="4015.2"/>
    <n v="5.27"/>
  </r>
  <r>
    <x v="7"/>
    <x v="0"/>
    <n v="4015.2"/>
    <n v="5.27"/>
  </r>
  <r>
    <x v="7"/>
    <x v="0"/>
    <n v="12045.599999999999"/>
    <n v="5.27"/>
  </r>
  <r>
    <x v="7"/>
    <x v="0"/>
    <n v="4015.2"/>
    <n v="5.27"/>
  </r>
  <r>
    <x v="7"/>
    <x v="0"/>
    <n v="12045.599999999999"/>
    <n v="5.27"/>
  </r>
  <r>
    <x v="7"/>
    <x v="0"/>
    <n v="8030.4"/>
    <n v="5.27"/>
  </r>
  <r>
    <x v="7"/>
    <x v="0"/>
    <n v="17248"/>
    <n v="5.27"/>
  </r>
  <r>
    <x v="7"/>
    <x v="0"/>
    <n v="13619.199999999999"/>
    <n v="5.27"/>
  </r>
  <r>
    <x v="7"/>
    <x v="0"/>
    <n v="3600.7999999999997"/>
    <n v="5.27"/>
  </r>
  <r>
    <x v="7"/>
    <x v="0"/>
    <n v="2700.6"/>
    <n v="5.27"/>
  </r>
  <r>
    <x v="7"/>
    <x v="0"/>
    <n v="3600.7999999999997"/>
    <n v="5.27"/>
  </r>
  <r>
    <x v="7"/>
    <x v="0"/>
    <n v="2700.6"/>
    <n v="5.27"/>
  </r>
  <r>
    <x v="7"/>
    <x v="0"/>
    <n v="6301.4"/>
    <n v="5.27"/>
  </r>
  <r>
    <x v="7"/>
    <x v="0"/>
    <n v="2163.98"/>
    <n v="5.27"/>
  </r>
  <r>
    <x v="7"/>
    <x v="0"/>
    <n v="5659.6399999999994"/>
    <n v="5.27"/>
  </r>
  <r>
    <x v="7"/>
    <x v="0"/>
    <n v="2496.8999999999996"/>
    <n v="5.27"/>
  </r>
  <r>
    <x v="7"/>
    <x v="0"/>
    <n v="2663.36"/>
    <n v="5.27"/>
  </r>
  <r>
    <x v="7"/>
    <x v="0"/>
    <n v="2381.3999999999996"/>
    <n v="5.27"/>
  </r>
  <r>
    <x v="7"/>
    <x v="0"/>
    <n v="4698.3999999999996"/>
    <n v="5.27"/>
  </r>
  <r>
    <x v="7"/>
    <x v="0"/>
    <n v="5873"/>
    <n v="5.27"/>
  </r>
  <r>
    <x v="7"/>
    <x v="0"/>
    <n v="4698.3999999999996"/>
    <n v="5.27"/>
  </r>
  <r>
    <x v="7"/>
    <x v="0"/>
    <n v="5873"/>
    <n v="5.27"/>
  </r>
  <r>
    <x v="7"/>
    <x v="0"/>
    <n v="16996"/>
    <n v="5.27"/>
  </r>
  <r>
    <x v="7"/>
    <x v="0"/>
    <n v="16996"/>
    <n v="5.27"/>
  </r>
  <r>
    <x v="7"/>
    <x v="0"/>
    <n v="15976.8"/>
    <n v="5.27"/>
  </r>
  <r>
    <x v="7"/>
    <x v="0"/>
    <n v="1038.492"/>
    <n v="5.27"/>
  </r>
  <r>
    <x v="7"/>
    <x v="0"/>
    <n v="10651.199999999999"/>
    <n v="5.27"/>
  </r>
  <r>
    <x v="7"/>
    <x v="0"/>
    <n v="5325.5999999999995"/>
    <n v="5.27"/>
  </r>
  <r>
    <x v="7"/>
    <x v="0"/>
    <n v="12729.78"/>
    <n v="5.27"/>
  </r>
  <r>
    <x v="7"/>
    <x v="0"/>
    <n v="12729.78"/>
    <n v="5.27"/>
  </r>
  <r>
    <x v="7"/>
    <x v="0"/>
    <n v="12729.78"/>
    <n v="5.27"/>
  </r>
  <r>
    <x v="7"/>
    <x v="0"/>
    <n v="12729.78"/>
    <n v="5.27"/>
  </r>
  <r>
    <x v="7"/>
    <x v="0"/>
    <n v="814.8"/>
    <n v="5.27"/>
  </r>
  <r>
    <x v="7"/>
    <x v="0"/>
    <n v="562.52"/>
    <n v="5.27"/>
  </r>
  <r>
    <x v="7"/>
    <x v="0"/>
    <n v="562.52"/>
    <n v="5.27"/>
  </r>
  <r>
    <x v="7"/>
    <x v="0"/>
    <n v="562.52"/>
    <n v="5.27"/>
  </r>
  <r>
    <x v="7"/>
    <x v="0"/>
    <n v="562.52"/>
    <n v="5.27"/>
  </r>
  <r>
    <x v="7"/>
    <x v="0"/>
    <n v="562.52"/>
    <n v="5.27"/>
  </r>
  <r>
    <x v="7"/>
    <x v="0"/>
    <n v="562.52"/>
    <n v="5.27"/>
  </r>
  <r>
    <x v="7"/>
    <x v="0"/>
    <n v="305.76"/>
    <n v="5.27"/>
  </r>
  <r>
    <x v="7"/>
    <x v="0"/>
    <n v="305.76"/>
    <n v="5.27"/>
  </r>
  <r>
    <x v="7"/>
    <x v="0"/>
    <n v="893.75999999999988"/>
    <n v="5.27"/>
  </r>
  <r>
    <x v="7"/>
    <x v="0"/>
    <n v="893.75999999999988"/>
    <n v="5.27"/>
  </r>
  <r>
    <x v="7"/>
    <x v="0"/>
    <n v="444.44399999999996"/>
    <n v="5.27"/>
  </r>
  <r>
    <x v="7"/>
    <x v="0"/>
    <n v="14923.999999999998"/>
    <n v="5.27"/>
  </r>
  <r>
    <x v="7"/>
    <x v="0"/>
    <n v="14923.999999999998"/>
    <n v="5.27"/>
  </r>
  <r>
    <x v="7"/>
    <x v="0"/>
    <n v="488.87999999999994"/>
    <n v="5.27"/>
  </r>
  <r>
    <x v="7"/>
    <x v="0"/>
    <n v="488.87999999999994"/>
    <n v="5.27"/>
  </r>
  <r>
    <x v="7"/>
    <x v="0"/>
    <n v="423.69599999999997"/>
    <n v="5.27"/>
  </r>
  <r>
    <x v="7"/>
    <x v="0"/>
    <n v="456.28800000000001"/>
    <n v="5.27"/>
  </r>
  <r>
    <x v="7"/>
    <x v="0"/>
    <n v="4636.7999999999993"/>
    <n v="5.27"/>
  </r>
  <r>
    <x v="7"/>
    <x v="0"/>
    <n v="4636.7999999999993"/>
    <n v="5.27"/>
  </r>
  <r>
    <x v="7"/>
    <x v="0"/>
    <n v="268.57599999999996"/>
    <n v="5.27"/>
  </r>
  <r>
    <x v="7"/>
    <x v="0"/>
    <n v="268.57599999999996"/>
    <n v="5.27"/>
  </r>
  <r>
    <x v="7"/>
    <x v="0"/>
    <n v="1220.8"/>
    <n v="5.27"/>
  </r>
  <r>
    <x v="7"/>
    <x v="0"/>
    <n v="781.31200000000001"/>
    <n v="5.27"/>
  </r>
  <r>
    <x v="7"/>
    <x v="0"/>
    <n v="317.40799999999996"/>
    <n v="5.27"/>
  </r>
  <r>
    <x v="7"/>
    <x v="0"/>
    <n v="439.488"/>
    <n v="5.27"/>
  </r>
  <r>
    <x v="7"/>
    <x v="0"/>
    <n v="2307.1999999999998"/>
    <n v="5.27"/>
  </r>
  <r>
    <x v="7"/>
    <x v="0"/>
    <n v="2307.1999999999998"/>
    <n v="5.27"/>
  </r>
  <r>
    <x v="7"/>
    <x v="0"/>
    <n v="36.707999999999998"/>
    <n v="5.27"/>
  </r>
  <r>
    <x v="7"/>
    <x v="0"/>
    <n v="1677.1999999999998"/>
    <n v="5.27"/>
  </r>
  <r>
    <x v="7"/>
    <x v="0"/>
    <n v="1677.1999999999998"/>
    <n v="5.27"/>
  </r>
  <r>
    <x v="7"/>
    <x v="0"/>
    <n v="2515.7999999999997"/>
    <n v="5.27"/>
  </r>
  <r>
    <x v="7"/>
    <x v="0"/>
    <n v="1677.1999999999998"/>
    <n v="5.27"/>
  </r>
  <r>
    <x v="7"/>
    <x v="0"/>
    <n v="1677.1999999999998"/>
    <n v="5.27"/>
  </r>
  <r>
    <x v="7"/>
    <x v="0"/>
    <n v="10536.96"/>
    <n v="5.27"/>
  </r>
  <r>
    <x v="7"/>
    <x v="0"/>
    <n v="10536.96"/>
    <n v="5.27"/>
  </r>
  <r>
    <x v="7"/>
    <x v="0"/>
    <n v="13171.199999999999"/>
    <n v="5.27"/>
  </r>
  <r>
    <x v="7"/>
    <x v="0"/>
    <n v="1944.096"/>
    <n v="5.27"/>
  </r>
  <r>
    <x v="7"/>
    <x v="0"/>
    <n v="1213.4079999999999"/>
    <n v="5.27"/>
  </r>
  <r>
    <x v="7"/>
    <x v="0"/>
    <n v="1213.4079999999999"/>
    <n v="5.27"/>
  </r>
  <r>
    <x v="7"/>
    <x v="0"/>
    <n v="1688.3999999999999"/>
    <n v="5.27"/>
  </r>
  <r>
    <x v="7"/>
    <x v="0"/>
    <n v="844.19999999999993"/>
    <n v="5.27"/>
  </r>
  <r>
    <x v="7"/>
    <x v="0"/>
    <n v="1688.3999999999999"/>
    <n v="5.27"/>
  </r>
  <r>
    <x v="7"/>
    <x v="0"/>
    <n v="1688.3999999999999"/>
    <n v="5.27"/>
  </r>
  <r>
    <x v="7"/>
    <x v="0"/>
    <n v="844.19999999999993"/>
    <n v="5.27"/>
  </r>
  <r>
    <x v="7"/>
    <x v="0"/>
    <n v="495.01199999999994"/>
    <n v="5.27"/>
  </r>
  <r>
    <x v="7"/>
    <x v="0"/>
    <n v="427.55999999999995"/>
    <n v="5.27"/>
  </r>
  <r>
    <x v="7"/>
    <x v="0"/>
    <n v="427.55999999999995"/>
    <n v="5.27"/>
  </r>
  <r>
    <x v="7"/>
    <x v="0"/>
    <n v="427.55999999999995"/>
    <n v="5.27"/>
  </r>
  <r>
    <x v="7"/>
    <x v="0"/>
    <n v="855.11999999999989"/>
    <n v="5.27"/>
  </r>
  <r>
    <x v="7"/>
    <x v="0"/>
    <n v="2007.6"/>
    <n v="5.27"/>
  </r>
  <r>
    <x v="7"/>
    <x v="0"/>
    <n v="2007.6"/>
    <n v="5.27"/>
  </r>
  <r>
    <x v="7"/>
    <x v="0"/>
    <n v="2007.6"/>
    <n v="5.27"/>
  </r>
  <r>
    <x v="7"/>
    <x v="0"/>
    <n v="2007.6"/>
    <n v="5.27"/>
  </r>
  <r>
    <x v="7"/>
    <x v="0"/>
    <n v="233.93999999999997"/>
    <n v="5.27"/>
  </r>
  <r>
    <x v="7"/>
    <x v="0"/>
    <n v="187.15199999999999"/>
    <n v="5.27"/>
  </r>
  <r>
    <x v="7"/>
    <x v="0"/>
    <n v="2176.5520000000001"/>
    <n v="5.27"/>
  </r>
  <r>
    <x v="7"/>
    <x v="0"/>
    <n v="969.30399999999997"/>
    <n v="5.27"/>
  </r>
  <r>
    <x v="7"/>
    <x v="0"/>
    <n v="2503.1999999999998"/>
    <n v="5.27"/>
  </r>
  <r>
    <x v="7"/>
    <x v="0"/>
    <n v="3337.6"/>
    <n v="5.27"/>
  </r>
  <r>
    <x v="7"/>
    <x v="0"/>
    <n v="12656"/>
    <n v="5.27"/>
  </r>
  <r>
    <x v="7"/>
    <x v="0"/>
    <n v="12656"/>
    <n v="5.27"/>
  </r>
  <r>
    <x v="7"/>
    <x v="0"/>
    <n v="9492"/>
    <n v="5.27"/>
  </r>
  <r>
    <x v="7"/>
    <x v="0"/>
    <n v="224.27999999999997"/>
    <n v="5.27"/>
  </r>
  <r>
    <x v="7"/>
    <x v="0"/>
    <n v="1156.3999999999999"/>
    <n v="5.27"/>
  </r>
  <r>
    <x v="7"/>
    <x v="0"/>
    <n v="1156.3999999999999"/>
    <n v="5.27"/>
  </r>
  <r>
    <x v="7"/>
    <x v="0"/>
    <n v="3469.2"/>
    <n v="5.27"/>
  </r>
  <r>
    <x v="7"/>
    <x v="0"/>
    <n v="2312.7999999999997"/>
    <n v="5.27"/>
  </r>
  <r>
    <x v="7"/>
    <x v="0"/>
    <n v="1156.3999999999999"/>
    <n v="5.27"/>
  </r>
  <r>
    <x v="7"/>
    <x v="0"/>
    <n v="1156.3999999999999"/>
    <n v="5.27"/>
  </r>
  <r>
    <x v="7"/>
    <x v="0"/>
    <n v="1156.3999999999999"/>
    <n v="5.27"/>
  </r>
  <r>
    <x v="7"/>
    <x v="0"/>
    <n v="1156.3999999999999"/>
    <n v="5.27"/>
  </r>
  <r>
    <x v="7"/>
    <x v="0"/>
    <n v="6798.4"/>
    <n v="5.27"/>
  </r>
  <r>
    <x v="7"/>
    <x v="0"/>
    <n v="6798.4"/>
    <n v="5.27"/>
  </r>
  <r>
    <x v="7"/>
    <x v="0"/>
    <n v="6798.4"/>
    <n v="5.27"/>
  </r>
  <r>
    <x v="7"/>
    <x v="0"/>
    <n v="269.36"/>
    <n v="5.27"/>
  </r>
  <r>
    <x v="7"/>
    <x v="0"/>
    <n v="269.36"/>
    <n v="5.27"/>
  </r>
  <r>
    <x v="7"/>
    <x v="0"/>
    <n v="228.95599999999996"/>
    <n v="5.27"/>
  </r>
  <r>
    <x v="7"/>
    <x v="0"/>
    <n v="269.36"/>
    <n v="5.27"/>
  </r>
  <r>
    <x v="7"/>
    <x v="0"/>
    <n v="471.37999999999994"/>
    <n v="5.27"/>
  </r>
  <r>
    <x v="7"/>
    <x v="0"/>
    <n v="2100"/>
    <n v="5.27"/>
  </r>
  <r>
    <x v="7"/>
    <x v="0"/>
    <n v="42"/>
    <n v="5.27"/>
  </r>
  <r>
    <x v="7"/>
    <x v="0"/>
    <n v="3108"/>
    <n v="5.27"/>
  </r>
  <r>
    <x v="7"/>
    <x v="0"/>
    <n v="8894.7599999999984"/>
    <n v="5.27"/>
  </r>
  <r>
    <x v="7"/>
    <x v="0"/>
    <n v="8894.7599999999984"/>
    <n v="5.27"/>
  </r>
  <r>
    <x v="7"/>
    <x v="0"/>
    <n v="8894.7599999999984"/>
    <n v="5.27"/>
  </r>
  <r>
    <x v="7"/>
    <x v="0"/>
    <n v="1201.1999999999998"/>
    <n v="5.27"/>
  </r>
  <r>
    <x v="7"/>
    <x v="0"/>
    <n v="1201.1999999999998"/>
    <n v="5.27"/>
  </r>
  <r>
    <x v="7"/>
    <x v="0"/>
    <n v="1800.3999999999999"/>
    <n v="5.27"/>
  </r>
  <r>
    <x v="7"/>
    <x v="0"/>
    <n v="1800.3999999999999"/>
    <n v="5.27"/>
  </r>
  <r>
    <x v="7"/>
    <x v="0"/>
    <n v="1800.3999999999999"/>
    <n v="5.27"/>
  </r>
  <r>
    <x v="7"/>
    <x v="0"/>
    <n v="336"/>
    <n v="5.27"/>
  </r>
  <r>
    <x v="7"/>
    <x v="0"/>
    <n v="336"/>
    <n v="5.27"/>
  </r>
  <r>
    <x v="7"/>
    <x v="0"/>
    <n v="268.79999999999995"/>
    <n v="5.27"/>
  </r>
  <r>
    <x v="7"/>
    <x v="0"/>
    <n v="295.67999999999995"/>
    <n v="5.27"/>
  </r>
  <r>
    <x v="7"/>
    <x v="0"/>
    <n v="136.91999999999999"/>
    <n v="5.27"/>
  </r>
  <r>
    <x v="7"/>
    <x v="0"/>
    <n v="136.91999999999999"/>
    <n v="5.27"/>
  </r>
  <r>
    <x v="7"/>
    <x v="0"/>
    <n v="273.83999999999997"/>
    <n v="5.27"/>
  </r>
  <r>
    <x v="7"/>
    <x v="0"/>
    <n v="1142.876"/>
    <n v="5.27"/>
  </r>
  <r>
    <x v="7"/>
    <x v="0"/>
    <n v="1142.876"/>
    <n v="5.27"/>
  </r>
  <r>
    <x v="7"/>
    <x v="0"/>
    <n v="3978.7999999999997"/>
    <n v="5.27"/>
  </r>
  <r>
    <x v="7"/>
    <x v="0"/>
    <n v="3978.7999999999997"/>
    <n v="5.27"/>
  </r>
  <r>
    <x v="7"/>
    <x v="0"/>
    <n v="3978.7999999999997"/>
    <n v="5.27"/>
  </r>
  <r>
    <x v="7"/>
    <x v="0"/>
    <n v="21436.799999999999"/>
    <n v="5.27"/>
  </r>
  <r>
    <x v="7"/>
    <x v="0"/>
    <n v="7145.5999999999995"/>
    <n v="5.27"/>
  </r>
  <r>
    <x v="7"/>
    <x v="0"/>
    <n v="21436.799999999999"/>
    <n v="5.27"/>
  </r>
  <r>
    <x v="7"/>
    <x v="0"/>
    <n v="7145.5999999999995"/>
    <n v="5.27"/>
  </r>
  <r>
    <x v="7"/>
    <x v="0"/>
    <n v="7145.5999999999995"/>
    <n v="5.27"/>
  </r>
  <r>
    <x v="7"/>
    <x v="0"/>
    <n v="680.4"/>
    <n v="5.27"/>
  </r>
  <r>
    <x v="7"/>
    <x v="0"/>
    <n v="680.4"/>
    <n v="5.27"/>
  </r>
  <r>
    <x v="7"/>
    <x v="0"/>
    <n v="680.4"/>
    <n v="5.27"/>
  </r>
  <r>
    <x v="7"/>
    <x v="0"/>
    <n v="680.4"/>
    <n v="5.27"/>
  </r>
  <r>
    <x v="7"/>
    <x v="0"/>
    <n v="680.4"/>
    <n v="5.27"/>
  </r>
  <r>
    <x v="7"/>
    <x v="0"/>
    <n v="680.4"/>
    <n v="5.27"/>
  </r>
  <r>
    <x v="7"/>
    <x v="0"/>
    <n v="680.4"/>
    <n v="5.27"/>
  </r>
  <r>
    <x v="7"/>
    <x v="0"/>
    <n v="2041.1999999999998"/>
    <n v="5.27"/>
  </r>
  <r>
    <x v="7"/>
    <x v="0"/>
    <n v="680.4"/>
    <n v="5.27"/>
  </r>
  <r>
    <x v="7"/>
    <x v="0"/>
    <n v="1568"/>
    <n v="5.27"/>
  </r>
  <r>
    <x v="7"/>
    <x v="0"/>
    <n v="482.99999999999994"/>
    <n v="5.27"/>
  </r>
  <r>
    <x v="7"/>
    <x v="0"/>
    <n v="482.99999999999994"/>
    <n v="5.27"/>
  </r>
  <r>
    <x v="7"/>
    <x v="0"/>
    <n v="482.99999999999994"/>
    <n v="5.27"/>
  </r>
  <r>
    <x v="7"/>
    <x v="0"/>
    <n v="1003.6039999999999"/>
    <n v="5.27"/>
  </r>
  <r>
    <x v="7"/>
    <x v="0"/>
    <n v="1003.6039999999999"/>
    <n v="5.27"/>
  </r>
  <r>
    <x v="7"/>
    <x v="0"/>
    <n v="1003.6039999999999"/>
    <n v="5.27"/>
  </r>
  <r>
    <x v="7"/>
    <x v="0"/>
    <n v="1003.6039999999999"/>
    <n v="5.27"/>
  </r>
  <r>
    <x v="7"/>
    <x v="0"/>
    <n v="1003.6039999999999"/>
    <n v="5.27"/>
  </r>
  <r>
    <x v="7"/>
    <x v="0"/>
    <n v="4889.0239999999994"/>
    <n v="5.27"/>
  </r>
  <r>
    <x v="7"/>
    <x v="0"/>
    <n v="3142.944"/>
    <n v="5.27"/>
  </r>
  <r>
    <x v="7"/>
    <x v="0"/>
    <n v="1571.472"/>
    <n v="5.27"/>
  </r>
  <r>
    <x v="7"/>
    <x v="0"/>
    <n v="655.42399999999998"/>
    <n v="5.27"/>
  </r>
  <r>
    <x v="7"/>
    <x v="0"/>
    <n v="1215.3119999999999"/>
    <n v="5.27"/>
  </r>
  <r>
    <x v="7"/>
    <x v="0"/>
    <n v="2956.7999999999997"/>
    <n v="5.27"/>
  </r>
  <r>
    <x v="7"/>
    <x v="0"/>
    <n v="88.48"/>
    <n v="5.27"/>
  </r>
  <r>
    <x v="7"/>
    <x v="0"/>
    <n v="157.35999999999999"/>
    <n v="5.27"/>
  </r>
  <r>
    <x v="7"/>
    <x v="0"/>
    <n v="110.152"/>
    <n v="5.27"/>
  </r>
  <r>
    <x v="7"/>
    <x v="0"/>
    <n v="396.9"/>
    <n v="5.27"/>
  </r>
  <r>
    <x v="7"/>
    <x v="0"/>
    <n v="410.9"/>
    <n v="5.27"/>
  </r>
  <r>
    <x v="7"/>
    <x v="0"/>
    <n v="1844.5279999999998"/>
    <n v="5.27"/>
  </r>
  <r>
    <x v="7"/>
    <x v="0"/>
    <n v="1844.5279999999998"/>
    <n v="5.27"/>
  </r>
  <r>
    <x v="7"/>
    <x v="0"/>
    <n v="1844.5279999999998"/>
    <n v="5.27"/>
  </r>
  <r>
    <x v="7"/>
    <x v="0"/>
    <n v="236.6"/>
    <n v="5.27"/>
  </r>
  <r>
    <x v="7"/>
    <x v="0"/>
    <n v="236.6"/>
    <n v="5.27"/>
  </r>
  <r>
    <x v="7"/>
    <x v="0"/>
    <n v="767.34"/>
    <n v="5.27"/>
  </r>
  <r>
    <x v="7"/>
    <x v="0"/>
    <n v="341.03999999999996"/>
    <n v="5.27"/>
  </r>
  <r>
    <x v="7"/>
    <x v="0"/>
    <n v="849.8"/>
    <n v="5.27"/>
  </r>
  <r>
    <x v="7"/>
    <x v="0"/>
    <n v="471.77199999999999"/>
    <n v="5.27"/>
  </r>
  <r>
    <x v="7"/>
    <x v="0"/>
    <n v="244.02"/>
    <n v="5.27"/>
  </r>
  <r>
    <x v="7"/>
    <x v="0"/>
    <n v="242.59199999999998"/>
    <n v="5.27"/>
  </r>
  <r>
    <x v="7"/>
    <x v="0"/>
    <n v="242.59199999999998"/>
    <n v="5.27"/>
  </r>
  <r>
    <x v="7"/>
    <x v="0"/>
    <n v="363.88799999999998"/>
    <n v="5.27"/>
  </r>
  <r>
    <x v="7"/>
    <x v="0"/>
    <n v="121.29599999999999"/>
    <n v="5.27"/>
  </r>
  <r>
    <x v="7"/>
    <x v="0"/>
    <n v="1835.3719999999998"/>
    <n v="5.27"/>
  </r>
  <r>
    <x v="7"/>
    <x v="0"/>
    <n v="144.76"/>
    <n v="5.27"/>
  </r>
  <r>
    <x v="7"/>
    <x v="0"/>
    <n v="4087.9999999999995"/>
    <n v="5.27"/>
  </r>
  <r>
    <x v="7"/>
    <x v="0"/>
    <n v="12264"/>
    <n v="5.27"/>
  </r>
  <r>
    <x v="7"/>
    <x v="0"/>
    <n v="8175.9999999999991"/>
    <n v="5.27"/>
  </r>
  <r>
    <x v="7"/>
    <x v="0"/>
    <n v="8175.9999999999991"/>
    <n v="5.27"/>
  </r>
  <r>
    <x v="7"/>
    <x v="0"/>
    <n v="8175.9999999999991"/>
    <n v="5.27"/>
  </r>
  <r>
    <x v="7"/>
    <x v="0"/>
    <n v="16856"/>
    <n v="5.27"/>
  </r>
  <r>
    <x v="7"/>
    <x v="0"/>
    <n v="16856"/>
    <n v="5.27"/>
  </r>
  <r>
    <x v="7"/>
    <x v="0"/>
    <n v="586.88"/>
    <n v="5.27"/>
  </r>
  <r>
    <x v="7"/>
    <x v="0"/>
    <n v="843.64"/>
    <n v="5.27"/>
  </r>
  <r>
    <x v="7"/>
    <x v="0"/>
    <n v="1003.6039999999999"/>
    <n v="5.27"/>
  </r>
  <r>
    <x v="7"/>
    <x v="0"/>
    <n v="845.29199999999992"/>
    <n v="5.27"/>
  </r>
  <r>
    <x v="7"/>
    <x v="0"/>
    <n v="486.108"/>
    <n v="5.27"/>
  </r>
  <r>
    <x v="7"/>
    <x v="0"/>
    <n v="486.108"/>
    <n v="5.27"/>
  </r>
  <r>
    <x v="7"/>
    <x v="0"/>
    <n v="486.108"/>
    <n v="5.27"/>
  </r>
  <r>
    <x v="7"/>
    <x v="0"/>
    <n v="57.875999999999998"/>
    <n v="5.27"/>
  </r>
  <r>
    <x v="7"/>
    <x v="0"/>
    <n v="57.875999999999998"/>
    <n v="5.27"/>
  </r>
  <r>
    <x v="7"/>
    <x v="0"/>
    <n v="89.739999999999981"/>
    <n v="5.27"/>
  </r>
  <r>
    <x v="7"/>
    <x v="0"/>
    <n v="53.844000000000001"/>
    <n v="5.27"/>
  </r>
  <r>
    <x v="7"/>
    <x v="0"/>
    <n v="179.47999999999996"/>
    <n v="5.27"/>
  </r>
  <r>
    <x v="7"/>
    <x v="0"/>
    <n v="17.948"/>
    <n v="5.27"/>
  </r>
  <r>
    <x v="7"/>
    <x v="0"/>
    <n v="201.6"/>
    <n v="5.27"/>
  </r>
  <r>
    <x v="7"/>
    <x v="0"/>
    <n v="134.39999999999998"/>
    <n v="5.27"/>
  </r>
  <r>
    <x v="7"/>
    <x v="0"/>
    <n v="134.39999999999998"/>
    <n v="5.27"/>
  </r>
  <r>
    <x v="7"/>
    <x v="0"/>
    <n v="67.199999999999989"/>
    <n v="5.27"/>
  </r>
  <r>
    <x v="7"/>
    <x v="0"/>
    <n v="67.199999999999989"/>
    <n v="5.27"/>
  </r>
  <r>
    <x v="7"/>
    <x v="0"/>
    <n v="26.88"/>
    <n v="5.27"/>
  </r>
  <r>
    <x v="7"/>
    <x v="0"/>
    <n v="67.199999999999989"/>
    <n v="5.27"/>
  </r>
  <r>
    <x v="7"/>
    <x v="0"/>
    <n v="67.199999999999989"/>
    <n v="5.27"/>
  </r>
  <r>
    <x v="7"/>
    <x v="0"/>
    <n v="522.70399999999995"/>
    <n v="5.27"/>
  </r>
  <r>
    <x v="7"/>
    <x v="0"/>
    <n v="522.70399999999995"/>
    <n v="5.27"/>
  </r>
  <r>
    <x v="7"/>
    <x v="0"/>
    <n v="403.2"/>
    <n v="5.27"/>
  </r>
  <r>
    <x v="7"/>
    <x v="0"/>
    <n v="7535.64"/>
    <n v="5.27"/>
  </r>
  <r>
    <x v="7"/>
    <x v="0"/>
    <n v="10047.52"/>
    <n v="5.27"/>
  </r>
  <r>
    <x v="7"/>
    <x v="0"/>
    <n v="1255.94"/>
    <n v="5.27"/>
  </r>
  <r>
    <x v="7"/>
    <x v="0"/>
    <n v="6279.7"/>
    <n v="5.27"/>
  </r>
  <r>
    <x v="7"/>
    <x v="0"/>
    <n v="5023.76"/>
    <n v="5.27"/>
  </r>
  <r>
    <x v="7"/>
    <x v="0"/>
    <n v="5166.4480000000003"/>
    <n v="5.27"/>
  </r>
  <r>
    <x v="7"/>
    <x v="0"/>
    <n v="12916.119999999999"/>
    <n v="5.27"/>
  </r>
  <r>
    <x v="7"/>
    <x v="0"/>
    <n v="1291.6120000000001"/>
    <n v="5.27"/>
  </r>
  <r>
    <x v="7"/>
    <x v="0"/>
    <n v="6458.0599999999995"/>
    <n v="5.27"/>
  </r>
  <r>
    <x v="7"/>
    <x v="0"/>
    <n v="5166.4480000000003"/>
    <n v="5.27"/>
  </r>
  <r>
    <x v="7"/>
    <x v="0"/>
    <n v="252.25199999999998"/>
    <n v="5.27"/>
  </r>
  <r>
    <x v="7"/>
    <x v="0"/>
    <n v="343.97999999999996"/>
    <n v="5.27"/>
  </r>
  <r>
    <x v="7"/>
    <x v="0"/>
    <n v="1077.8039999999999"/>
    <n v="5.27"/>
  </r>
  <r>
    <x v="7"/>
    <x v="0"/>
    <n v="252.25199999999998"/>
    <n v="5.27"/>
  </r>
  <r>
    <x v="7"/>
    <x v="0"/>
    <n v="458.64"/>
    <n v="5.27"/>
  </r>
  <r>
    <x v="7"/>
    <x v="0"/>
    <n v="343.97999999999996"/>
    <n v="5.27"/>
  </r>
  <r>
    <x v="7"/>
    <x v="0"/>
    <n v="1146.5999999999999"/>
    <n v="5.27"/>
  </r>
  <r>
    <x v="7"/>
    <x v="0"/>
    <n v="458.64"/>
    <n v="5.27"/>
  </r>
  <r>
    <x v="7"/>
    <x v="0"/>
    <n v="1284.1919999999998"/>
    <n v="5.27"/>
  </r>
  <r>
    <x v="7"/>
    <x v="0"/>
    <n v="4003.9999999999995"/>
    <n v="5.27"/>
  </r>
  <r>
    <x v="7"/>
    <x v="0"/>
    <n v="4003.9999999999995"/>
    <n v="5.27"/>
  </r>
  <r>
    <x v="7"/>
    <x v="0"/>
    <n v="4003.9999999999995"/>
    <n v="5.27"/>
  </r>
  <r>
    <x v="7"/>
    <x v="0"/>
    <n v="4003.9999999999995"/>
    <n v="5.27"/>
  </r>
  <r>
    <x v="7"/>
    <x v="0"/>
    <n v="4003.9999999999995"/>
    <n v="5.27"/>
  </r>
  <r>
    <x v="7"/>
    <x v="0"/>
    <n v="4003.9999999999995"/>
    <n v="5.27"/>
  </r>
  <r>
    <x v="7"/>
    <x v="0"/>
    <n v="8007.9999999999991"/>
    <n v="5.27"/>
  </r>
  <r>
    <x v="7"/>
    <x v="0"/>
    <n v="8007.9999999999991"/>
    <n v="5.27"/>
  </r>
  <r>
    <x v="7"/>
    <x v="0"/>
    <n v="242.08799999999997"/>
    <n v="5.27"/>
  </r>
  <r>
    <x v="7"/>
    <x v="0"/>
    <n v="322.78399999999999"/>
    <n v="5.27"/>
  </r>
  <r>
    <x v="7"/>
    <x v="0"/>
    <n v="742.89599999999996"/>
    <n v="5.27"/>
  </r>
  <r>
    <x v="7"/>
    <x v="0"/>
    <n v="662.50800000000004"/>
    <n v="5.27"/>
  </r>
  <r>
    <x v="7"/>
    <x v="0"/>
    <n v="545.43999999999994"/>
    <n v="5.27"/>
  </r>
  <r>
    <x v="7"/>
    <x v="0"/>
    <n v="409.08"/>
    <n v="5.27"/>
  </r>
  <r>
    <x v="7"/>
    <x v="0"/>
    <n v="545.43999999999994"/>
    <n v="5.27"/>
  </r>
  <r>
    <x v="7"/>
    <x v="0"/>
    <n v="409.08"/>
    <n v="5.27"/>
  </r>
  <r>
    <x v="7"/>
    <x v="0"/>
    <n v="381.80799999999999"/>
    <n v="5.27"/>
  </r>
  <r>
    <x v="7"/>
    <x v="0"/>
    <n v="208.15199999999999"/>
    <n v="5.27"/>
  </r>
  <r>
    <x v="7"/>
    <x v="0"/>
    <n v="788.06"/>
    <n v="5.27"/>
  </r>
  <r>
    <x v="7"/>
    <x v="0"/>
    <n v="157.61199999999999"/>
    <n v="5.27"/>
  </r>
  <r>
    <x v="7"/>
    <x v="0"/>
    <n v="157.61199999999999"/>
    <n v="5.27"/>
  </r>
  <r>
    <x v="7"/>
    <x v="0"/>
    <n v="3933.16"/>
    <n v="5.27"/>
  </r>
  <r>
    <x v="7"/>
    <x v="0"/>
    <n v="5899.74"/>
    <n v="5.27"/>
  </r>
  <r>
    <x v="7"/>
    <x v="0"/>
    <n v="5899.74"/>
    <n v="5.27"/>
  </r>
  <r>
    <x v="7"/>
    <x v="0"/>
    <n v="961.24"/>
    <n v="5.27"/>
  </r>
  <r>
    <x v="7"/>
    <x v="0"/>
    <n v="480.62"/>
    <n v="5.27"/>
  </r>
  <r>
    <x v="7"/>
    <x v="0"/>
    <n v="961.24"/>
    <n v="5.27"/>
  </r>
  <r>
    <x v="7"/>
    <x v="0"/>
    <n v="480.62"/>
    <n v="5.27"/>
  </r>
  <r>
    <x v="7"/>
    <x v="0"/>
    <n v="84.14"/>
    <n v="5.27"/>
  </r>
  <r>
    <x v="7"/>
    <x v="0"/>
    <n v="168.28"/>
    <n v="5.27"/>
  </r>
  <r>
    <x v="7"/>
    <x v="0"/>
    <n v="1006.236"/>
    <n v="5.27"/>
  </r>
  <r>
    <x v="7"/>
    <x v="0"/>
    <n v="1920.9960000000001"/>
    <n v="5.27"/>
  </r>
  <r>
    <x v="7"/>
    <x v="0"/>
    <n v="1006.236"/>
    <n v="5.27"/>
  </r>
  <r>
    <x v="7"/>
    <x v="0"/>
    <n v="377.15999999999997"/>
    <n v="5.27"/>
  </r>
  <r>
    <x v="7"/>
    <x v="0"/>
    <n v="314.29999999999995"/>
    <n v="5.27"/>
  </r>
  <r>
    <x v="7"/>
    <x v="0"/>
    <n v="276.584"/>
    <n v="5.27"/>
  </r>
  <r>
    <x v="7"/>
    <x v="0"/>
    <n v="326.87199999999996"/>
    <n v="5.27"/>
  </r>
  <r>
    <x v="7"/>
    <x v="0"/>
    <n v="289.15599999999995"/>
    <n v="5.27"/>
  </r>
  <r>
    <x v="7"/>
    <x v="0"/>
    <n v="1121.1199999999999"/>
    <n v="5.27"/>
  </r>
  <r>
    <x v="7"/>
    <x v="0"/>
    <n v="1245.2159999999999"/>
    <n v="5.27"/>
  </r>
  <r>
    <x v="7"/>
    <x v="0"/>
    <n v="1245.2159999999999"/>
    <n v="5.27"/>
  </r>
  <r>
    <x v="7"/>
    <x v="0"/>
    <n v="824.65599999999995"/>
    <n v="5.27"/>
  </r>
  <r>
    <x v="7"/>
    <x v="0"/>
    <n v="1607.1999999999998"/>
    <n v="5.27"/>
  </r>
  <r>
    <x v="7"/>
    <x v="0"/>
    <n v="1607.1999999999998"/>
    <n v="5.27"/>
  </r>
  <r>
    <x v="7"/>
    <x v="0"/>
    <n v="2410.7999999999997"/>
    <n v="5.27"/>
  </r>
  <r>
    <x v="7"/>
    <x v="0"/>
    <n v="1607.1999999999998"/>
    <n v="5.27"/>
  </r>
  <r>
    <x v="7"/>
    <x v="0"/>
    <n v="2523.192"/>
    <n v="5.27"/>
  </r>
  <r>
    <x v="7"/>
    <x v="0"/>
    <n v="1186.444"/>
    <n v="5.27"/>
  </r>
  <r>
    <x v="7"/>
    <x v="0"/>
    <n v="485.99599999999992"/>
    <n v="5.27"/>
  </r>
  <r>
    <x v="7"/>
    <x v="0"/>
    <n v="400.23199999999997"/>
    <n v="5.27"/>
  </r>
  <r>
    <x v="7"/>
    <x v="0"/>
    <n v="233.744"/>
    <n v="5.27"/>
  </r>
  <r>
    <x v="7"/>
    <x v="0"/>
    <n v="992.99199999999985"/>
    <n v="5.27"/>
  </r>
  <r>
    <x v="7"/>
    <x v="0"/>
    <n v="841.48399999999992"/>
    <n v="5.27"/>
  </r>
  <r>
    <x v="7"/>
    <x v="0"/>
    <n v="1122.6319999999998"/>
    <n v="5.27"/>
  </r>
  <r>
    <x v="7"/>
    <x v="0"/>
    <n v="1122.6319999999998"/>
    <n v="5.27"/>
  </r>
  <r>
    <x v="7"/>
    <x v="0"/>
    <n v="2348.1079999999997"/>
    <n v="5.27"/>
  </r>
  <r>
    <x v="7"/>
    <x v="0"/>
    <n v="2348.1079999999997"/>
    <n v="5.27"/>
  </r>
  <r>
    <x v="7"/>
    <x v="0"/>
    <n v="2348.1079999999997"/>
    <n v="5.27"/>
  </r>
  <r>
    <x v="7"/>
    <x v="0"/>
    <n v="1125.5999999999999"/>
    <n v="5.27"/>
  </r>
  <r>
    <x v="7"/>
    <x v="0"/>
    <n v="1125.5999999999999"/>
    <n v="5.27"/>
  </r>
  <r>
    <x v="7"/>
    <x v="0"/>
    <n v="1125.5999999999999"/>
    <n v="5.27"/>
  </r>
  <r>
    <x v="7"/>
    <x v="0"/>
    <n v="2135.056"/>
    <n v="5.27"/>
  </r>
  <r>
    <x v="7"/>
    <x v="0"/>
    <n v="2122.4"/>
    <n v="5.27"/>
  </r>
  <r>
    <x v="7"/>
    <x v="0"/>
    <n v="2122.4"/>
    <n v="5.27"/>
  </r>
  <r>
    <x v="7"/>
    <x v="0"/>
    <n v="1753.9199999999998"/>
    <n v="5.27"/>
  </r>
  <r>
    <x v="7"/>
    <x v="0"/>
    <n v="1753.9199999999998"/>
    <n v="5.27"/>
  </r>
  <r>
    <x v="7"/>
    <x v="0"/>
    <n v="1753.9199999999998"/>
    <n v="5.27"/>
  </r>
  <r>
    <x v="7"/>
    <x v="0"/>
    <n v="1753.9199999999998"/>
    <n v="5.27"/>
  </r>
  <r>
    <x v="7"/>
    <x v="0"/>
    <n v="1344"/>
    <n v="5.27"/>
  </r>
  <r>
    <x v="7"/>
    <x v="0"/>
    <n v="1344"/>
    <n v="5.27"/>
  </r>
  <r>
    <x v="7"/>
    <x v="0"/>
    <n v="2688"/>
    <n v="5.27"/>
  </r>
  <r>
    <x v="7"/>
    <x v="0"/>
    <n v="1344"/>
    <n v="5.27"/>
  </r>
  <r>
    <x v="7"/>
    <x v="0"/>
    <n v="798.11199999999997"/>
    <n v="5.27"/>
  </r>
  <r>
    <x v="7"/>
    <x v="0"/>
    <n v="712.59999999999991"/>
    <n v="5.27"/>
  </r>
  <r>
    <x v="7"/>
    <x v="0"/>
    <n v="826.61599999999999"/>
    <n v="5.27"/>
  </r>
  <r>
    <x v="7"/>
    <x v="0"/>
    <n v="2541"/>
    <n v="5.27"/>
  </r>
  <r>
    <x v="7"/>
    <x v="0"/>
    <n v="1694"/>
    <n v="5.27"/>
  </r>
  <r>
    <x v="7"/>
    <x v="0"/>
    <n v="1694"/>
    <n v="5.27"/>
  </r>
  <r>
    <x v="7"/>
    <x v="0"/>
    <n v="1694"/>
    <n v="5.27"/>
  </r>
  <r>
    <x v="7"/>
    <x v="0"/>
    <n v="34.047999999999995"/>
    <n v="5.27"/>
  </r>
  <r>
    <x v="7"/>
    <x v="0"/>
    <n v="51.071999999999996"/>
    <n v="5.27"/>
  </r>
  <r>
    <x v="7"/>
    <x v="0"/>
    <n v="1401.3999999999999"/>
    <n v="5.27"/>
  </r>
  <r>
    <x v="7"/>
    <x v="0"/>
    <n v="1401.3999999999999"/>
    <n v="5.27"/>
  </r>
  <r>
    <x v="7"/>
    <x v="0"/>
    <n v="1401.3999999999999"/>
    <n v="5.27"/>
  </r>
  <r>
    <x v="7"/>
    <x v="0"/>
    <n v="4087.9999999999995"/>
    <n v="5.27"/>
  </r>
  <r>
    <x v="7"/>
    <x v="0"/>
    <n v="4087.9999999999995"/>
    <n v="5.27"/>
  </r>
  <r>
    <x v="7"/>
    <x v="0"/>
    <n v="4087.9999999999995"/>
    <n v="5.27"/>
  </r>
  <r>
    <x v="7"/>
    <x v="0"/>
    <n v="241.07999999999996"/>
    <n v="5.27"/>
  </r>
  <r>
    <x v="7"/>
    <x v="0"/>
    <n v="289.52"/>
    <n v="5.27"/>
  </r>
  <r>
    <x v="7"/>
    <x v="0"/>
    <n v="155.34399999999999"/>
    <n v="5.27"/>
  </r>
  <r>
    <x v="7"/>
    <x v="0"/>
    <n v="1072.3999999999999"/>
    <n v="5.27"/>
  </r>
  <r>
    <x v="7"/>
    <x v="0"/>
    <n v="628.93599999999992"/>
    <n v="5.27"/>
  </r>
  <r>
    <x v="7"/>
    <x v="0"/>
    <n v="697.06"/>
    <n v="5.27"/>
  </r>
  <r>
    <x v="7"/>
    <x v="0"/>
    <n v="450.40800000000002"/>
    <n v="5.27"/>
  </r>
  <r>
    <x v="7"/>
    <x v="0"/>
    <n v="300.27199999999999"/>
    <n v="5.27"/>
  </r>
  <r>
    <x v="7"/>
    <x v="0"/>
    <n v="1921.9199999999998"/>
    <n v="5.27"/>
  </r>
  <r>
    <x v="7"/>
    <x v="0"/>
    <n v="1921.9199999999998"/>
    <n v="5.27"/>
  </r>
  <r>
    <x v="7"/>
    <x v="0"/>
    <n v="1921.9199999999998"/>
    <n v="5.27"/>
  </r>
  <r>
    <x v="7"/>
    <x v="0"/>
    <n v="1921.9199999999998"/>
    <n v="5.27"/>
  </r>
  <r>
    <x v="7"/>
    <x v="0"/>
    <n v="1921.9199999999998"/>
    <n v="5.27"/>
  </r>
  <r>
    <x v="7"/>
    <x v="0"/>
    <n v="5558"/>
    <n v="5.27"/>
  </r>
  <r>
    <x v="7"/>
    <x v="0"/>
    <n v="4446.3999999999996"/>
    <n v="5.27"/>
  </r>
  <r>
    <x v="7"/>
    <x v="0"/>
    <n v="4446.3999999999996"/>
    <n v="5.27"/>
  </r>
  <r>
    <x v="7"/>
    <x v="0"/>
    <n v="4446.3999999999996"/>
    <n v="5.27"/>
  </r>
  <r>
    <x v="7"/>
    <x v="0"/>
    <n v="5558"/>
    <n v="5.27"/>
  </r>
  <r>
    <x v="7"/>
    <x v="0"/>
    <n v="5415.2"/>
    <n v="5.27"/>
  </r>
  <r>
    <x v="7"/>
    <x v="0"/>
    <n v="5415.2"/>
    <n v="5.27"/>
  </r>
  <r>
    <x v="7"/>
    <x v="0"/>
    <n v="5415.2"/>
    <n v="5.27"/>
  </r>
  <r>
    <x v="7"/>
    <x v="0"/>
    <n v="10830.4"/>
    <n v="5.27"/>
  </r>
  <r>
    <x v="7"/>
    <x v="0"/>
    <n v="4446.3999999999996"/>
    <n v="5.27"/>
  </r>
  <r>
    <x v="7"/>
    <x v="0"/>
    <n v="5558"/>
    <n v="5.27"/>
  </r>
  <r>
    <x v="7"/>
    <x v="0"/>
    <n v="5415.2"/>
    <n v="5.27"/>
  </r>
  <r>
    <x v="7"/>
    <x v="0"/>
    <n v="5415.2"/>
    <n v="5.27"/>
  </r>
  <r>
    <x v="7"/>
    <x v="0"/>
    <n v="5415.2"/>
    <n v="5.27"/>
  </r>
  <r>
    <x v="7"/>
    <x v="0"/>
    <n v="10004.4"/>
    <n v="5.27"/>
  </r>
  <r>
    <x v="7"/>
    <x v="0"/>
    <n v="4446.3999999999996"/>
    <n v="5.27"/>
  </r>
  <r>
    <x v="7"/>
    <x v="0"/>
    <n v="6669.5999999999995"/>
    <n v="5.27"/>
  </r>
  <r>
    <x v="7"/>
    <x v="0"/>
    <n v="5333.9719999999998"/>
    <n v="5.27"/>
  </r>
  <r>
    <x v="7"/>
    <x v="0"/>
    <n v="2815.9039999999995"/>
    <n v="5.27"/>
  </r>
  <r>
    <x v="7"/>
    <x v="0"/>
    <n v="16245.599999999999"/>
    <n v="5.27"/>
  </r>
  <r>
    <x v="7"/>
    <x v="0"/>
    <n v="6498.24"/>
    <n v="5.27"/>
  </r>
  <r>
    <x v="7"/>
    <x v="0"/>
    <n v="4332.16"/>
    <n v="5.27"/>
  </r>
  <r>
    <x v="7"/>
    <x v="0"/>
    <n v="2680.5239999999999"/>
    <n v="5.27"/>
  </r>
  <r>
    <x v="7"/>
    <x v="0"/>
    <n v="4446.3999999999996"/>
    <n v="5.27"/>
  </r>
  <r>
    <x v="7"/>
    <x v="0"/>
    <n v="5558"/>
    <n v="5.27"/>
  </r>
  <r>
    <x v="7"/>
    <x v="0"/>
    <n v="2444.9039999999995"/>
    <n v="5.27"/>
  </r>
  <r>
    <x v="7"/>
    <x v="0"/>
    <n v="2619.5399999999995"/>
    <n v="5.27"/>
  </r>
  <r>
    <x v="7"/>
    <x v="0"/>
    <n v="2065.8399999999997"/>
    <n v="5.27"/>
  </r>
  <r>
    <x v="7"/>
    <x v="0"/>
    <n v="2278.5"/>
    <n v="5.27"/>
  </r>
  <r>
    <x v="7"/>
    <x v="0"/>
    <n v="516.45999999999992"/>
    <n v="5.27"/>
  </r>
  <r>
    <x v="7"/>
    <x v="0"/>
    <n v="2223.1999999999998"/>
    <n v="5.27"/>
  </r>
  <r>
    <x v="7"/>
    <x v="0"/>
    <n v="2223.1999999999998"/>
    <n v="5.27"/>
  </r>
  <r>
    <x v="7"/>
    <x v="0"/>
    <n v="2223.1999999999998"/>
    <n v="5.27"/>
  </r>
  <r>
    <x v="7"/>
    <x v="0"/>
    <n v="2117.2479999999996"/>
    <n v="5.27"/>
  </r>
  <r>
    <x v="7"/>
    <x v="0"/>
    <n v="2677.6959999999999"/>
    <n v="5.27"/>
  </r>
  <r>
    <x v="7"/>
    <x v="0"/>
    <n v="3238.1439999999998"/>
    <n v="5.27"/>
  </r>
  <r>
    <x v="7"/>
    <x v="0"/>
    <n v="1930.432"/>
    <n v="5.27"/>
  </r>
  <r>
    <x v="7"/>
    <x v="0"/>
    <n v="2957.92"/>
    <n v="5.27"/>
  </r>
  <r>
    <x v="7"/>
    <x v="0"/>
    <n v="778.11999999999989"/>
    <n v="5.27"/>
  </r>
  <r>
    <x v="7"/>
    <x v="0"/>
    <n v="2223.1999999999998"/>
    <n v="5.27"/>
  </r>
  <r>
    <x v="7"/>
    <x v="0"/>
    <n v="1156.0639999999999"/>
    <n v="5.27"/>
  </r>
  <r>
    <x v="7"/>
    <x v="0"/>
    <n v="489.10399999999998"/>
    <n v="5.27"/>
  </r>
  <r>
    <x v="7"/>
    <x v="0"/>
    <n v="889.28"/>
    <n v="5.27"/>
  </r>
  <r>
    <x v="7"/>
    <x v="0"/>
    <n v="3334.7999999999997"/>
    <n v="5.27"/>
  </r>
  <r>
    <x v="7"/>
    <x v="0"/>
    <n v="2223.1999999999998"/>
    <n v="5.27"/>
  </r>
  <r>
    <x v="7"/>
    <x v="0"/>
    <n v="3334.7999999999997"/>
    <n v="5.27"/>
  </r>
  <r>
    <x v="7"/>
    <x v="0"/>
    <n v="324.74399999999997"/>
    <n v="5.27"/>
  </r>
  <r>
    <x v="7"/>
    <x v="0"/>
    <n v="541.24"/>
    <n v="5.27"/>
  </r>
  <r>
    <x v="7"/>
    <x v="0"/>
    <n v="4762.9119999999994"/>
    <n v="5.27"/>
  </r>
  <r>
    <x v="7"/>
    <x v="0"/>
    <n v="1082.48"/>
    <n v="5.27"/>
  </r>
  <r>
    <x v="7"/>
    <x v="0"/>
    <n v="541.24"/>
    <n v="5.27"/>
  </r>
  <r>
    <x v="7"/>
    <x v="0"/>
    <n v="216.49599999999998"/>
    <n v="5.27"/>
  </r>
  <r>
    <x v="7"/>
    <x v="0"/>
    <n v="324.74399999999997"/>
    <n v="5.27"/>
  </r>
  <r>
    <x v="7"/>
    <x v="0"/>
    <n v="2164.96"/>
    <n v="5.27"/>
  </r>
  <r>
    <x v="7"/>
    <x v="0"/>
    <n v="823.28399999999988"/>
    <n v="5.27"/>
  </r>
  <r>
    <x v="7"/>
    <x v="0"/>
    <n v="997.91999999999985"/>
    <n v="5.27"/>
  </r>
  <r>
    <x v="7"/>
    <x v="0"/>
    <n v="923.07600000000002"/>
    <n v="5.27"/>
  </r>
  <r>
    <x v="7"/>
    <x v="0"/>
    <n v="3329.5920000000001"/>
    <n v="5.27"/>
  </r>
  <r>
    <x v="7"/>
    <x v="0"/>
    <n v="3329.5920000000001"/>
    <n v="5.27"/>
  </r>
  <r>
    <x v="7"/>
    <x v="0"/>
    <n v="422.40800000000002"/>
    <n v="5.27"/>
  </r>
  <r>
    <x v="7"/>
    <x v="0"/>
    <n v="2166.08"/>
    <n v="5.27"/>
  </r>
  <r>
    <x v="7"/>
    <x v="0"/>
    <n v="406.14"/>
    <n v="5.27"/>
  </r>
  <r>
    <x v="7"/>
    <x v="0"/>
    <n v="1759.9399999999998"/>
    <n v="5.27"/>
  </r>
  <r>
    <x v="7"/>
    <x v="0"/>
    <n v="297.83600000000001"/>
    <n v="5.27"/>
  </r>
  <r>
    <x v="7"/>
    <x v="0"/>
    <n v="162.39999999999998"/>
    <n v="5.27"/>
  </r>
  <r>
    <x v="7"/>
    <x v="0"/>
    <n v="162.39999999999998"/>
    <n v="5.27"/>
  </r>
  <r>
    <x v="7"/>
    <x v="0"/>
    <n v="162.39999999999998"/>
    <n v="5.27"/>
  </r>
  <r>
    <x v="7"/>
    <x v="0"/>
    <n v="1624.56"/>
    <n v="5.27"/>
  </r>
  <r>
    <x v="7"/>
    <x v="0"/>
    <n v="2108.2039999999997"/>
    <n v="5.27"/>
  </r>
  <r>
    <x v="7"/>
    <x v="0"/>
    <n v="2108.2039999999997"/>
    <n v="5.27"/>
  </r>
  <r>
    <x v="7"/>
    <x v="0"/>
    <n v="6324.6119999999992"/>
    <n v="5.27"/>
  </r>
  <r>
    <x v="7"/>
    <x v="0"/>
    <n v="279.66399999999999"/>
    <n v="5.27"/>
  </r>
  <r>
    <x v="7"/>
    <x v="0"/>
    <n v="2920.2599999999998"/>
    <n v="5.27"/>
  </r>
  <r>
    <x v="7"/>
    <x v="0"/>
    <n v="3893.6799999999994"/>
    <n v="5.27"/>
  </r>
  <r>
    <x v="7"/>
    <x v="0"/>
    <n v="2920.2599999999998"/>
    <n v="5.27"/>
  </r>
  <r>
    <x v="7"/>
    <x v="0"/>
    <n v="1944.8519999999999"/>
    <n v="5.27"/>
  </r>
  <r>
    <x v="7"/>
    <x v="0"/>
    <n v="1944.8519999999999"/>
    <n v="5.27"/>
  </r>
  <r>
    <x v="7"/>
    <x v="0"/>
    <n v="1068.3119999999999"/>
    <n v="5.27"/>
  </r>
  <r>
    <x v="7"/>
    <x v="0"/>
    <n v="1068.3119999999999"/>
    <n v="5.27"/>
  </r>
  <r>
    <x v="7"/>
    <x v="0"/>
    <n v="2301.46"/>
    <n v="5.27"/>
  </r>
  <r>
    <x v="7"/>
    <x v="0"/>
    <n v="387.85599999999999"/>
    <n v="5.27"/>
  </r>
  <r>
    <x v="7"/>
    <x v="0"/>
    <n v="1895.3199999999997"/>
    <n v="5.27"/>
  </r>
  <r>
    <x v="7"/>
    <x v="0"/>
    <n v="156.57599999999999"/>
    <n v="5.27"/>
  </r>
  <r>
    <x v="7"/>
    <x v="0"/>
    <n v="519.67999999999995"/>
    <n v="5.27"/>
  </r>
  <r>
    <x v="7"/>
    <x v="0"/>
    <n v="519.67999999999995"/>
    <n v="5.27"/>
  </r>
  <r>
    <x v="7"/>
    <x v="0"/>
    <n v="1214.9199999999998"/>
    <n v="5.27"/>
  </r>
  <r>
    <x v="7"/>
    <x v="0"/>
    <n v="59.835999999999999"/>
    <n v="5.27"/>
  </r>
  <r>
    <x v="7"/>
    <x v="0"/>
    <n v="59.835999999999999"/>
    <n v="5.27"/>
  </r>
  <r>
    <x v="7"/>
    <x v="1"/>
    <n v="80.08"/>
    <n v="5.27"/>
  </r>
  <r>
    <x v="7"/>
    <x v="1"/>
    <n v="489.71999999999997"/>
    <n v="5.27"/>
  </r>
  <r>
    <x v="7"/>
    <x v="2"/>
    <n v="9129.2468399999998"/>
    <n v="5.27"/>
  </r>
  <r>
    <x v="7"/>
    <x v="2"/>
    <n v="1377.768"/>
    <n v="5.27"/>
  </r>
  <r>
    <x v="7"/>
    <x v="2"/>
    <n v="1377.768"/>
    <n v="5.27"/>
  </r>
  <r>
    <x v="7"/>
    <x v="2"/>
    <n v="921.19999999999993"/>
    <n v="5.27"/>
  </r>
  <r>
    <x v="7"/>
    <x v="2"/>
    <n v="1552.32"/>
    <n v="5.27"/>
  </r>
  <r>
    <x v="7"/>
    <x v="2"/>
    <n v="113.11999999999999"/>
    <n v="5.27"/>
  </r>
  <r>
    <x v="7"/>
    <x v="2"/>
    <n v="798"/>
    <n v="5.27"/>
  </r>
  <r>
    <x v="7"/>
    <x v="2"/>
    <n v="158.928"/>
    <n v="5.27"/>
  </r>
  <r>
    <x v="7"/>
    <x v="2"/>
    <n v="4311.6079999999993"/>
    <n v="5.27"/>
  </r>
  <r>
    <x v="7"/>
    <x v="2"/>
    <n v="4384.0720000000001"/>
    <n v="5.27"/>
  </r>
  <r>
    <x v="7"/>
    <x v="2"/>
    <n v="83.719999999999985"/>
    <n v="5.27"/>
  </r>
  <r>
    <x v="7"/>
    <x v="2"/>
    <n v="303.23999999999995"/>
    <n v="5.27"/>
  </r>
  <r>
    <x v="7"/>
    <x v="2"/>
    <n v="2396.0160000000001"/>
    <n v="5.27"/>
  </r>
  <r>
    <x v="7"/>
    <x v="2"/>
    <n v="224.78399999999999"/>
    <n v="5.27"/>
  </r>
  <r>
    <x v="7"/>
    <x v="2"/>
    <n v="447.55199999999996"/>
    <n v="5.27"/>
  </r>
  <r>
    <x v="7"/>
    <x v="2"/>
    <n v="6504.4236599999995"/>
    <n v="5.27"/>
  </r>
  <r>
    <x v="7"/>
    <x v="2"/>
    <n v="2417.3402399999995"/>
    <n v="5.27"/>
  </r>
  <r>
    <x v="7"/>
    <x v="2"/>
    <n v="699.84305999999992"/>
    <n v="5.27"/>
  </r>
  <r>
    <x v="7"/>
    <x v="3"/>
    <n v="725.19999999999993"/>
    <n v="5.27"/>
  </r>
  <r>
    <x v="7"/>
    <x v="3"/>
    <n v="2012.36"/>
    <n v="5.27"/>
  </r>
  <r>
    <x v="7"/>
    <x v="3"/>
    <n v="1192.8"/>
    <n v="5.27"/>
  </r>
  <r>
    <x v="7"/>
    <x v="3"/>
    <n v="2544.5279999999998"/>
    <n v="5.27"/>
  </r>
  <r>
    <x v="7"/>
    <x v="3"/>
    <n v="540.4"/>
    <n v="5.27"/>
  </r>
  <r>
    <x v="7"/>
    <x v="3"/>
    <n v="1664.096"/>
    <n v="5.27"/>
  </r>
  <r>
    <x v="7"/>
    <x v="3"/>
    <n v="1473.0240000000001"/>
    <n v="5.27"/>
  </r>
  <r>
    <x v="7"/>
    <x v="3"/>
    <n v="1024.8"/>
    <n v="5.27"/>
  </r>
  <r>
    <x v="7"/>
    <x v="3"/>
    <n v="1664.096"/>
    <n v="5.27"/>
  </r>
  <r>
    <x v="7"/>
    <x v="3"/>
    <n v="1122.0160000000001"/>
    <n v="5.27"/>
  </r>
  <r>
    <x v="7"/>
    <x v="3"/>
    <n v="4150.5967999999993"/>
    <n v="5.27"/>
  </r>
  <r>
    <x v="7"/>
    <x v="3"/>
    <n v="1176"/>
    <n v="5.27"/>
  </r>
  <r>
    <x v="7"/>
    <x v="3"/>
    <n v="3203.4799999999996"/>
    <n v="5.27"/>
  </r>
  <r>
    <x v="7"/>
    <x v="3"/>
    <n v="2329.6"/>
    <n v="5.27"/>
  </r>
  <r>
    <x v="7"/>
    <x v="3"/>
    <n v="394.24"/>
    <n v="5.27"/>
  </r>
  <r>
    <x v="7"/>
    <x v="3"/>
    <n v="426.97199999999998"/>
    <n v="5.27"/>
  </r>
  <r>
    <x v="7"/>
    <x v="3"/>
    <n v="1394.3999999999999"/>
    <n v="5.27"/>
  </r>
  <r>
    <x v="7"/>
    <x v="3"/>
    <n v="7546.503999999999"/>
    <n v="5.27"/>
  </r>
  <r>
    <x v="7"/>
    <x v="3"/>
    <n v="1176"/>
    <n v="5.27"/>
  </r>
  <r>
    <x v="7"/>
    <x v="3"/>
    <n v="631.23199999999997"/>
    <n v="5.27"/>
  </r>
  <r>
    <x v="7"/>
    <x v="3"/>
    <n v="1240.9879999999998"/>
    <n v="5.27"/>
  </r>
  <r>
    <x v="7"/>
    <x v="3"/>
    <n v="2829.9319999999998"/>
    <n v="5.27"/>
  </r>
  <r>
    <x v="7"/>
    <x v="3"/>
    <n v="44276.399999999994"/>
    <n v="5.27"/>
  </r>
  <r>
    <x v="7"/>
    <x v="3"/>
    <n v="18975.599999999999"/>
    <n v="5.27"/>
  </r>
  <r>
    <x v="7"/>
    <x v="3"/>
    <n v="238.13465199999999"/>
    <n v="5.27"/>
  </r>
  <r>
    <x v="7"/>
    <x v="3"/>
    <n v="394.41051776"/>
    <n v="5.27"/>
  </r>
  <r>
    <x v="7"/>
    <x v="3"/>
    <n v="7767.2"/>
    <n v="5.27"/>
  </r>
  <r>
    <x v="7"/>
    <x v="3"/>
    <n v="3310.3839999999996"/>
    <n v="5.27"/>
  </r>
  <r>
    <x v="7"/>
    <x v="3"/>
    <n v="2629.9280083999997"/>
    <n v="5.27"/>
  </r>
  <r>
    <x v="7"/>
    <x v="3"/>
    <n v="15681.847769280001"/>
    <n v="5.27"/>
  </r>
  <r>
    <x v="7"/>
    <x v="3"/>
    <n v="75206.87999999999"/>
    <n v="5.27"/>
  </r>
  <r>
    <x v="7"/>
    <x v="3"/>
    <n v="46351.872000000003"/>
    <n v="5.27"/>
  </r>
  <r>
    <x v="7"/>
    <x v="3"/>
    <n v="176137.10747136001"/>
    <n v="5.27"/>
  </r>
  <r>
    <x v="7"/>
    <x v="3"/>
    <n v="22599.359999999997"/>
    <n v="5.27"/>
  </r>
  <r>
    <x v="7"/>
    <x v="3"/>
    <n v="139055.61599999998"/>
    <n v="5.27"/>
  </r>
  <r>
    <x v="7"/>
    <x v="3"/>
    <n v="46505.087999999996"/>
    <n v="5.27"/>
  </r>
  <r>
    <x v="7"/>
    <x v="3"/>
    <n v="539.72799999999995"/>
    <n v="5.27"/>
  </r>
  <r>
    <x v="7"/>
    <x v="3"/>
    <n v="3310.3839999999996"/>
    <n v="5.27"/>
  </r>
  <r>
    <x v="7"/>
    <x v="3"/>
    <n v="2629.9280083999997"/>
    <n v="5.27"/>
  </r>
  <r>
    <x v="8"/>
    <x v="0"/>
    <n v="503.99999999999994"/>
    <n v="5.27"/>
  </r>
  <r>
    <x v="8"/>
    <x v="0"/>
    <n v="1495.1999999999998"/>
    <n v="5.27"/>
  </r>
  <r>
    <x v="8"/>
    <x v="0"/>
    <n v="1495.1999999999998"/>
    <n v="5.27"/>
  </r>
  <r>
    <x v="8"/>
    <x v="0"/>
    <n v="1495.1999999999998"/>
    <n v="5.27"/>
  </r>
  <r>
    <x v="8"/>
    <x v="0"/>
    <n v="11995.199999999999"/>
    <n v="5.27"/>
  </r>
  <r>
    <x v="8"/>
    <x v="0"/>
    <n v="11995.199999999999"/>
    <n v="5.27"/>
  </r>
  <r>
    <x v="8"/>
    <x v="0"/>
    <n v="15993.599999999999"/>
    <n v="5.27"/>
  </r>
  <r>
    <x v="8"/>
    <x v="0"/>
    <n v="11995.199999999999"/>
    <n v="5.27"/>
  </r>
  <r>
    <x v="8"/>
    <x v="0"/>
    <n v="11995.199999999999"/>
    <n v="5.27"/>
  </r>
  <r>
    <x v="8"/>
    <x v="0"/>
    <n v="345.23999999999995"/>
    <n v="5.27"/>
  </r>
  <r>
    <x v="8"/>
    <x v="0"/>
    <n v="230.16"/>
    <n v="5.27"/>
  </r>
  <r>
    <x v="8"/>
    <x v="0"/>
    <n v="1075.1999999999998"/>
    <n v="5.27"/>
  </r>
  <r>
    <x v="8"/>
    <x v="0"/>
    <n v="1075.1999999999998"/>
    <n v="5.27"/>
  </r>
  <r>
    <x v="8"/>
    <x v="0"/>
    <n v="1075.1999999999998"/>
    <n v="5.27"/>
  </r>
  <r>
    <x v="8"/>
    <x v="0"/>
    <n v="12012"/>
    <n v="5.27"/>
  </r>
  <r>
    <x v="8"/>
    <x v="0"/>
    <n v="8007.9999999999991"/>
    <n v="5.27"/>
  </r>
  <r>
    <x v="8"/>
    <x v="0"/>
    <n v="12012"/>
    <n v="5.27"/>
  </r>
  <r>
    <x v="8"/>
    <x v="0"/>
    <n v="16015.999999999998"/>
    <n v="5.27"/>
  </r>
  <r>
    <x v="8"/>
    <x v="0"/>
    <n v="12012"/>
    <n v="5.27"/>
  </r>
  <r>
    <x v="8"/>
    <x v="0"/>
    <n v="8007.9999999999991"/>
    <n v="5.27"/>
  </r>
  <r>
    <x v="8"/>
    <x v="0"/>
    <n v="8007.9999999999991"/>
    <n v="5.27"/>
  </r>
  <r>
    <x v="8"/>
    <x v="0"/>
    <n v="20020"/>
    <n v="5.27"/>
  </r>
  <r>
    <x v="8"/>
    <x v="0"/>
    <n v="12012"/>
    <n v="5.27"/>
  </r>
  <r>
    <x v="8"/>
    <x v="0"/>
    <n v="8016.4"/>
    <n v="5.27"/>
  </r>
  <r>
    <x v="8"/>
    <x v="0"/>
    <n v="8016.4"/>
    <n v="5.27"/>
  </r>
  <r>
    <x v="8"/>
    <x v="0"/>
    <n v="4945.079999999999"/>
    <n v="5.27"/>
  </r>
  <r>
    <x v="8"/>
    <x v="0"/>
    <n v="2472.5399999999995"/>
    <n v="5.27"/>
  </r>
  <r>
    <x v="8"/>
    <x v="0"/>
    <n v="2472.5399999999995"/>
    <n v="5.27"/>
  </r>
  <r>
    <x v="8"/>
    <x v="0"/>
    <n v="4945.079999999999"/>
    <n v="5.27"/>
  </r>
  <r>
    <x v="8"/>
    <x v="0"/>
    <n v="4945.079999999999"/>
    <n v="5.27"/>
  </r>
  <r>
    <x v="8"/>
    <x v="0"/>
    <n v="521.30399999999997"/>
    <n v="5.27"/>
  </r>
  <r>
    <x v="8"/>
    <x v="0"/>
    <n v="173.768"/>
    <n v="5.27"/>
  </r>
  <r>
    <x v="8"/>
    <x v="0"/>
    <n v="724.61199999999997"/>
    <n v="5.27"/>
  </r>
  <r>
    <x v="8"/>
    <x v="0"/>
    <n v="2173.8359999999998"/>
    <n v="5.27"/>
  </r>
  <r>
    <x v="8"/>
    <x v="0"/>
    <n v="14923.999999999998"/>
    <n v="5.27"/>
  </r>
  <r>
    <x v="8"/>
    <x v="0"/>
    <n v="14923.999999999998"/>
    <n v="5.27"/>
  </r>
  <r>
    <x v="8"/>
    <x v="0"/>
    <n v="14923.999999999998"/>
    <n v="5.27"/>
  </r>
  <r>
    <x v="8"/>
    <x v="0"/>
    <n v="4015.2"/>
    <n v="5.27"/>
  </r>
  <r>
    <x v="8"/>
    <x v="0"/>
    <n v="4015.2"/>
    <n v="5.27"/>
  </r>
  <r>
    <x v="8"/>
    <x v="0"/>
    <n v="4015.2"/>
    <n v="5.27"/>
  </r>
  <r>
    <x v="8"/>
    <x v="0"/>
    <n v="8030.4"/>
    <n v="5.27"/>
  </r>
  <r>
    <x v="8"/>
    <x v="0"/>
    <n v="8030.4"/>
    <n v="5.27"/>
  </r>
  <r>
    <x v="8"/>
    <x v="0"/>
    <n v="8030.4"/>
    <n v="5.27"/>
  </r>
  <r>
    <x v="8"/>
    <x v="0"/>
    <n v="8030.4"/>
    <n v="5.27"/>
  </r>
  <r>
    <x v="8"/>
    <x v="0"/>
    <n v="4015.2"/>
    <n v="5.27"/>
  </r>
  <r>
    <x v="8"/>
    <x v="0"/>
    <n v="4015.2"/>
    <n v="5.27"/>
  </r>
  <r>
    <x v="8"/>
    <x v="0"/>
    <n v="12045.599999999999"/>
    <n v="5.27"/>
  </r>
  <r>
    <x v="8"/>
    <x v="0"/>
    <n v="4015.2"/>
    <n v="5.27"/>
  </r>
  <r>
    <x v="8"/>
    <x v="0"/>
    <n v="4015.2"/>
    <n v="5.27"/>
  </r>
  <r>
    <x v="8"/>
    <x v="0"/>
    <n v="4015.2"/>
    <n v="5.27"/>
  </r>
  <r>
    <x v="8"/>
    <x v="0"/>
    <n v="4015.2"/>
    <n v="5.27"/>
  </r>
  <r>
    <x v="8"/>
    <x v="0"/>
    <n v="8030.4"/>
    <n v="5.27"/>
  </r>
  <r>
    <x v="8"/>
    <x v="0"/>
    <n v="4015.2"/>
    <n v="5.27"/>
  </r>
  <r>
    <x v="8"/>
    <x v="0"/>
    <n v="13619.199999999999"/>
    <n v="5.27"/>
  </r>
  <r>
    <x v="8"/>
    <x v="0"/>
    <n v="13619.199999999999"/>
    <n v="5.27"/>
  </r>
  <r>
    <x v="8"/>
    <x v="0"/>
    <n v="2700.6"/>
    <n v="5.27"/>
  </r>
  <r>
    <x v="8"/>
    <x v="0"/>
    <n v="4501"/>
    <n v="5.27"/>
  </r>
  <r>
    <x v="8"/>
    <x v="0"/>
    <n v="2700.6"/>
    <n v="5.27"/>
  </r>
  <r>
    <x v="8"/>
    <x v="0"/>
    <n v="1831.06"/>
    <n v="5.27"/>
  </r>
  <r>
    <x v="8"/>
    <x v="0"/>
    <n v="1997.5199999999998"/>
    <n v="5.27"/>
  </r>
  <r>
    <x v="8"/>
    <x v="0"/>
    <n v="1997.5199999999998"/>
    <n v="5.27"/>
  </r>
  <r>
    <x v="8"/>
    <x v="0"/>
    <n v="6159.0199999999995"/>
    <n v="5.27"/>
  </r>
  <r>
    <x v="8"/>
    <x v="0"/>
    <n v="3329.2"/>
    <n v="5.27"/>
  </r>
  <r>
    <x v="8"/>
    <x v="0"/>
    <n v="3329.2"/>
    <n v="5.27"/>
  </r>
  <r>
    <x v="8"/>
    <x v="0"/>
    <n v="3523.7999999999997"/>
    <n v="5.27"/>
  </r>
  <r>
    <x v="8"/>
    <x v="0"/>
    <n v="16996"/>
    <n v="5.27"/>
  </r>
  <r>
    <x v="8"/>
    <x v="0"/>
    <n v="16996"/>
    <n v="5.27"/>
  </r>
  <r>
    <x v="8"/>
    <x v="0"/>
    <n v="5325.5999999999995"/>
    <n v="5.27"/>
  </r>
  <r>
    <x v="8"/>
    <x v="0"/>
    <n v="1997.1"/>
    <n v="5.27"/>
  </r>
  <r>
    <x v="8"/>
    <x v="0"/>
    <n v="3328.5"/>
    <n v="5.27"/>
  </r>
  <r>
    <x v="8"/>
    <x v="0"/>
    <n v="12729.78"/>
    <n v="5.27"/>
  </r>
  <r>
    <x v="8"/>
    <x v="0"/>
    <n v="12729.78"/>
    <n v="5.27"/>
  </r>
  <r>
    <x v="8"/>
    <x v="0"/>
    <n v="12729.78"/>
    <n v="5.27"/>
  </r>
  <r>
    <x v="8"/>
    <x v="0"/>
    <n v="814.8"/>
    <n v="5.27"/>
  </r>
  <r>
    <x v="8"/>
    <x v="0"/>
    <n v="562.52"/>
    <n v="5.27"/>
  </r>
  <r>
    <x v="8"/>
    <x v="0"/>
    <n v="1125.04"/>
    <n v="5.27"/>
  </r>
  <r>
    <x v="8"/>
    <x v="0"/>
    <n v="382.2"/>
    <n v="5.27"/>
  </r>
  <r>
    <x v="8"/>
    <x v="0"/>
    <n v="336.33600000000001"/>
    <n v="5.27"/>
  </r>
  <r>
    <x v="8"/>
    <x v="0"/>
    <n v="504.50399999999996"/>
    <n v="5.27"/>
  </r>
  <r>
    <x v="8"/>
    <x v="0"/>
    <n v="305.76"/>
    <n v="5.27"/>
  </r>
  <r>
    <x v="8"/>
    <x v="0"/>
    <n v="893.75999999999988"/>
    <n v="5.27"/>
  </r>
  <r>
    <x v="8"/>
    <x v="0"/>
    <n v="471.37999999999994"/>
    <n v="5.27"/>
  </r>
  <r>
    <x v="8"/>
    <x v="0"/>
    <n v="14923.999999999998"/>
    <n v="5.27"/>
  </r>
  <r>
    <x v="8"/>
    <x v="0"/>
    <n v="14923.999999999998"/>
    <n v="5.27"/>
  </r>
  <r>
    <x v="8"/>
    <x v="0"/>
    <n v="488.87999999999994"/>
    <n v="5.27"/>
  </r>
  <r>
    <x v="8"/>
    <x v="0"/>
    <n v="488.87999999999994"/>
    <n v="5.27"/>
  </r>
  <r>
    <x v="8"/>
    <x v="0"/>
    <n v="4636.7999999999993"/>
    <n v="5.27"/>
  </r>
  <r>
    <x v="8"/>
    <x v="0"/>
    <n v="4636.7999999999993"/>
    <n v="5.27"/>
  </r>
  <r>
    <x v="8"/>
    <x v="0"/>
    <n v="463.904"/>
    <n v="5.27"/>
  </r>
  <r>
    <x v="8"/>
    <x v="0"/>
    <n v="366.24"/>
    <n v="5.27"/>
  </r>
  <r>
    <x v="8"/>
    <x v="0"/>
    <n v="292.99199999999996"/>
    <n v="5.27"/>
  </r>
  <r>
    <x v="8"/>
    <x v="0"/>
    <n v="463.904"/>
    <n v="5.27"/>
  </r>
  <r>
    <x v="8"/>
    <x v="0"/>
    <n v="2307.1999999999998"/>
    <n v="5.27"/>
  </r>
  <r>
    <x v="8"/>
    <x v="0"/>
    <n v="61.18"/>
    <n v="5.27"/>
  </r>
  <r>
    <x v="8"/>
    <x v="0"/>
    <n v="48.943999999999996"/>
    <n v="5.27"/>
  </r>
  <r>
    <x v="8"/>
    <x v="0"/>
    <n v="1677.1999999999998"/>
    <n v="5.27"/>
  </r>
  <r>
    <x v="8"/>
    <x v="0"/>
    <n v="838.59999999999991"/>
    <n v="5.27"/>
  </r>
  <r>
    <x v="8"/>
    <x v="0"/>
    <n v="1677.1999999999998"/>
    <n v="5.27"/>
  </r>
  <r>
    <x v="8"/>
    <x v="0"/>
    <n v="838.59999999999991"/>
    <n v="5.27"/>
  </r>
  <r>
    <x v="8"/>
    <x v="0"/>
    <n v="838.59999999999991"/>
    <n v="5.27"/>
  </r>
  <r>
    <x v="8"/>
    <x v="0"/>
    <n v="1677.1999999999998"/>
    <n v="5.27"/>
  </r>
  <r>
    <x v="8"/>
    <x v="0"/>
    <n v="1677.1999999999998"/>
    <n v="5.27"/>
  </r>
  <r>
    <x v="8"/>
    <x v="0"/>
    <n v="10536.96"/>
    <n v="5.27"/>
  </r>
  <r>
    <x v="8"/>
    <x v="0"/>
    <n v="10536.96"/>
    <n v="5.27"/>
  </r>
  <r>
    <x v="8"/>
    <x v="0"/>
    <n v="13171.199999999999"/>
    <n v="5.27"/>
  </r>
  <r>
    <x v="8"/>
    <x v="0"/>
    <n v="844.19999999999993"/>
    <n v="5.27"/>
  </r>
  <r>
    <x v="8"/>
    <x v="0"/>
    <n v="1688.3999999999999"/>
    <n v="5.27"/>
  </r>
  <r>
    <x v="8"/>
    <x v="0"/>
    <n v="825.01999999999987"/>
    <n v="5.27"/>
  </r>
  <r>
    <x v="8"/>
    <x v="0"/>
    <n v="660.01599999999996"/>
    <n v="5.27"/>
  </r>
  <r>
    <x v="8"/>
    <x v="0"/>
    <n v="4125.0999999999995"/>
    <n v="5.27"/>
  </r>
  <r>
    <x v="8"/>
    <x v="0"/>
    <n v="825.01999999999987"/>
    <n v="5.27"/>
  </r>
  <r>
    <x v="8"/>
    <x v="0"/>
    <n v="427.55999999999995"/>
    <n v="5.27"/>
  </r>
  <r>
    <x v="8"/>
    <x v="0"/>
    <n v="1282.68"/>
    <n v="5.27"/>
  </r>
  <r>
    <x v="8"/>
    <x v="0"/>
    <n v="427.55999999999995"/>
    <n v="5.27"/>
  </r>
  <r>
    <x v="8"/>
    <x v="0"/>
    <n v="855.11999999999989"/>
    <n v="5.27"/>
  </r>
  <r>
    <x v="8"/>
    <x v="0"/>
    <n v="427.55999999999995"/>
    <n v="5.27"/>
  </r>
  <r>
    <x v="8"/>
    <x v="0"/>
    <n v="2007.6"/>
    <n v="5.27"/>
  </r>
  <r>
    <x v="8"/>
    <x v="0"/>
    <n v="2007.6"/>
    <n v="5.27"/>
  </r>
  <r>
    <x v="8"/>
    <x v="0"/>
    <n v="2007.6"/>
    <n v="5.27"/>
  </r>
  <r>
    <x v="8"/>
    <x v="0"/>
    <n v="2007.6"/>
    <n v="5.27"/>
  </r>
  <r>
    <x v="8"/>
    <x v="0"/>
    <n v="2176.5520000000001"/>
    <n v="5.27"/>
  </r>
  <r>
    <x v="8"/>
    <x v="0"/>
    <n v="8706.2080000000005"/>
    <n v="5.27"/>
  </r>
  <r>
    <x v="8"/>
    <x v="0"/>
    <n v="1147.8599999999999"/>
    <n v="5.27"/>
  </r>
  <r>
    <x v="8"/>
    <x v="0"/>
    <n v="9492"/>
    <n v="5.27"/>
  </r>
  <r>
    <x v="8"/>
    <x v="0"/>
    <n v="9492"/>
    <n v="5.27"/>
  </r>
  <r>
    <x v="8"/>
    <x v="0"/>
    <n v="112.13999999999999"/>
    <n v="5.27"/>
  </r>
  <r>
    <x v="8"/>
    <x v="0"/>
    <n v="1156.3999999999999"/>
    <n v="5.27"/>
  </r>
  <r>
    <x v="8"/>
    <x v="0"/>
    <n v="2312.7999999999997"/>
    <n v="5.27"/>
  </r>
  <r>
    <x v="8"/>
    <x v="0"/>
    <n v="2312.7999999999997"/>
    <n v="5.27"/>
  </r>
  <r>
    <x v="8"/>
    <x v="0"/>
    <n v="1156.3999999999999"/>
    <n v="5.27"/>
  </r>
  <r>
    <x v="8"/>
    <x v="0"/>
    <n v="2312.7999999999997"/>
    <n v="5.27"/>
  </r>
  <r>
    <x v="8"/>
    <x v="0"/>
    <n v="2312.7999999999997"/>
    <n v="5.27"/>
  </r>
  <r>
    <x v="8"/>
    <x v="0"/>
    <n v="6798.4"/>
    <n v="5.27"/>
  </r>
  <r>
    <x v="8"/>
    <x v="0"/>
    <n v="13596.8"/>
    <n v="5.27"/>
  </r>
  <r>
    <x v="8"/>
    <x v="0"/>
    <n v="6798.4"/>
    <n v="5.27"/>
  </r>
  <r>
    <x v="8"/>
    <x v="0"/>
    <n v="2100"/>
    <n v="5.27"/>
  </r>
  <r>
    <x v="8"/>
    <x v="0"/>
    <n v="8894.7599999999984"/>
    <n v="5.27"/>
  </r>
  <r>
    <x v="8"/>
    <x v="0"/>
    <n v="1201.1999999999998"/>
    <n v="5.27"/>
  </r>
  <r>
    <x v="8"/>
    <x v="0"/>
    <n v="1201.1999999999998"/>
    <n v="5.27"/>
  </r>
  <r>
    <x v="8"/>
    <x v="0"/>
    <n v="1201.1999999999998"/>
    <n v="5.27"/>
  </r>
  <r>
    <x v="8"/>
    <x v="0"/>
    <n v="1800.3999999999999"/>
    <n v="5.27"/>
  </r>
  <r>
    <x v="8"/>
    <x v="0"/>
    <n v="1800.3999999999999"/>
    <n v="5.27"/>
  </r>
  <r>
    <x v="8"/>
    <x v="0"/>
    <n v="336"/>
    <n v="5.27"/>
  </r>
  <r>
    <x v="8"/>
    <x v="0"/>
    <n v="336"/>
    <n v="5.27"/>
  </r>
  <r>
    <x v="8"/>
    <x v="0"/>
    <n v="273.83999999999997"/>
    <n v="5.27"/>
  </r>
  <r>
    <x v="8"/>
    <x v="0"/>
    <n v="273.83999999999997"/>
    <n v="5.27"/>
  </r>
  <r>
    <x v="8"/>
    <x v="0"/>
    <n v="1469.4119999999998"/>
    <n v="5.27"/>
  </r>
  <r>
    <x v="8"/>
    <x v="0"/>
    <n v="979.60799999999995"/>
    <n v="5.27"/>
  </r>
  <r>
    <x v="8"/>
    <x v="0"/>
    <n v="1306.144"/>
    <n v="5.27"/>
  </r>
  <r>
    <x v="8"/>
    <x v="0"/>
    <n v="1142.876"/>
    <n v="5.27"/>
  </r>
  <r>
    <x v="8"/>
    <x v="0"/>
    <n v="3978.7999999999997"/>
    <n v="5.27"/>
  </r>
  <r>
    <x v="8"/>
    <x v="0"/>
    <n v="7957.5999999999995"/>
    <n v="5.27"/>
  </r>
  <r>
    <x v="8"/>
    <x v="0"/>
    <n v="680.4"/>
    <n v="5.27"/>
  </r>
  <r>
    <x v="8"/>
    <x v="0"/>
    <n v="680.4"/>
    <n v="5.27"/>
  </r>
  <r>
    <x v="8"/>
    <x v="0"/>
    <n v="680.4"/>
    <n v="5.27"/>
  </r>
  <r>
    <x v="8"/>
    <x v="0"/>
    <n v="680.4"/>
    <n v="5.27"/>
  </r>
  <r>
    <x v="8"/>
    <x v="0"/>
    <n v="482.99999999999994"/>
    <n v="5.27"/>
  </r>
  <r>
    <x v="8"/>
    <x v="0"/>
    <n v="579.59999999999991"/>
    <n v="5.27"/>
  </r>
  <r>
    <x v="8"/>
    <x v="0"/>
    <n v="386.4"/>
    <n v="5.27"/>
  </r>
  <r>
    <x v="8"/>
    <x v="0"/>
    <n v="386.4"/>
    <n v="5.27"/>
  </r>
  <r>
    <x v="8"/>
    <x v="0"/>
    <n v="2007.2079999999999"/>
    <n v="5.27"/>
  </r>
  <r>
    <x v="8"/>
    <x v="0"/>
    <n v="1478.3999999999999"/>
    <n v="5.27"/>
  </r>
  <r>
    <x v="8"/>
    <x v="0"/>
    <n v="2095.2959999999998"/>
    <n v="5.27"/>
  </r>
  <r>
    <x v="8"/>
    <x v="0"/>
    <n v="2095.2959999999998"/>
    <n v="5.27"/>
  </r>
  <r>
    <x v="8"/>
    <x v="0"/>
    <n v="1746.08"/>
    <n v="5.27"/>
  </r>
  <r>
    <x v="8"/>
    <x v="0"/>
    <n v="1215.3119999999999"/>
    <n v="5.27"/>
  </r>
  <r>
    <x v="8"/>
    <x v="0"/>
    <n v="265.44"/>
    <n v="5.27"/>
  </r>
  <r>
    <x v="8"/>
    <x v="0"/>
    <n v="78.679999999999993"/>
    <n v="5.27"/>
  </r>
  <r>
    <x v="8"/>
    <x v="0"/>
    <n v="396.9"/>
    <n v="5.27"/>
  </r>
  <r>
    <x v="8"/>
    <x v="0"/>
    <n v="1844.5279999999998"/>
    <n v="5.27"/>
  </r>
  <r>
    <x v="8"/>
    <x v="0"/>
    <n v="236.6"/>
    <n v="5.27"/>
  </r>
  <r>
    <x v="8"/>
    <x v="0"/>
    <n v="306.93599999999998"/>
    <n v="5.27"/>
  </r>
  <r>
    <x v="8"/>
    <x v="0"/>
    <n v="325.36"/>
    <n v="5.27"/>
  </r>
  <r>
    <x v="8"/>
    <x v="0"/>
    <n v="166.04"/>
    <n v="5.27"/>
  </r>
  <r>
    <x v="8"/>
    <x v="0"/>
    <n v="266.56"/>
    <n v="5.27"/>
  </r>
  <r>
    <x v="8"/>
    <x v="0"/>
    <n v="242.59199999999998"/>
    <n v="5.27"/>
  </r>
  <r>
    <x v="8"/>
    <x v="0"/>
    <n v="363.88799999999998"/>
    <n v="5.27"/>
  </r>
  <r>
    <x v="8"/>
    <x v="0"/>
    <n v="500.55599999999998"/>
    <n v="5.27"/>
  </r>
  <r>
    <x v="8"/>
    <x v="0"/>
    <n v="1668.5199999999998"/>
    <n v="5.27"/>
  </r>
  <r>
    <x v="8"/>
    <x v="0"/>
    <n v="289.52"/>
    <n v="5.27"/>
  </r>
  <r>
    <x v="8"/>
    <x v="0"/>
    <n v="3709.9999999999995"/>
    <n v="5.27"/>
  </r>
  <r>
    <x v="8"/>
    <x v="0"/>
    <n v="1029"/>
    <n v="5.27"/>
  </r>
  <r>
    <x v="8"/>
    <x v="0"/>
    <n v="2007.2079999999999"/>
    <n v="5.27"/>
  </r>
  <r>
    <x v="8"/>
    <x v="0"/>
    <n v="1003.6039999999999"/>
    <n v="5.27"/>
  </r>
  <r>
    <x v="8"/>
    <x v="0"/>
    <n v="1690.5839999999998"/>
    <n v="5.27"/>
  </r>
  <r>
    <x v="8"/>
    <x v="0"/>
    <n v="845.29199999999992"/>
    <n v="5.27"/>
  </r>
  <r>
    <x v="8"/>
    <x v="0"/>
    <n v="1690.5839999999998"/>
    <n v="5.27"/>
  </r>
  <r>
    <x v="8"/>
    <x v="0"/>
    <n v="486.108"/>
    <n v="5.27"/>
  </r>
  <r>
    <x v="8"/>
    <x v="0"/>
    <n v="67.199999999999989"/>
    <n v="5.27"/>
  </r>
  <r>
    <x v="8"/>
    <x v="0"/>
    <n v="134.39999999999998"/>
    <n v="5.27"/>
  </r>
  <r>
    <x v="8"/>
    <x v="0"/>
    <n v="67.199999999999989"/>
    <n v="5.27"/>
  </r>
  <r>
    <x v="8"/>
    <x v="0"/>
    <n v="914.73199999999997"/>
    <n v="5.27"/>
  </r>
  <r>
    <x v="8"/>
    <x v="0"/>
    <n v="1306.76"/>
    <n v="5.27"/>
  </r>
  <r>
    <x v="8"/>
    <x v="0"/>
    <n v="522.70399999999995"/>
    <n v="5.27"/>
  </r>
  <r>
    <x v="8"/>
    <x v="0"/>
    <n v="522.70399999999995"/>
    <n v="5.27"/>
  </r>
  <r>
    <x v="8"/>
    <x v="0"/>
    <n v="343.97999999999996"/>
    <n v="5.27"/>
  </r>
  <r>
    <x v="8"/>
    <x v="0"/>
    <n v="343.97999999999996"/>
    <n v="5.27"/>
  </r>
  <r>
    <x v="8"/>
    <x v="0"/>
    <n v="343.97999999999996"/>
    <n v="5.27"/>
  </r>
  <r>
    <x v="8"/>
    <x v="0"/>
    <n v="687.95999999999992"/>
    <n v="5.27"/>
  </r>
  <r>
    <x v="8"/>
    <x v="0"/>
    <n v="4003.9999999999995"/>
    <n v="5.27"/>
  </r>
  <r>
    <x v="8"/>
    <x v="0"/>
    <n v="4003.9999999999995"/>
    <n v="5.27"/>
  </r>
  <r>
    <x v="8"/>
    <x v="0"/>
    <n v="4003.9999999999995"/>
    <n v="5.27"/>
  </r>
  <r>
    <x v="8"/>
    <x v="0"/>
    <n v="4003.9999999999995"/>
    <n v="5.27"/>
  </r>
  <r>
    <x v="8"/>
    <x v="0"/>
    <n v="4003.9999999999995"/>
    <n v="5.27"/>
  </r>
  <r>
    <x v="8"/>
    <x v="0"/>
    <n v="8007.9999999999991"/>
    <n v="5.27"/>
  </r>
  <r>
    <x v="8"/>
    <x v="0"/>
    <n v="4003.9999999999995"/>
    <n v="5.27"/>
  </r>
  <r>
    <x v="8"/>
    <x v="0"/>
    <n v="4003.9999999999995"/>
    <n v="5.27"/>
  </r>
  <r>
    <x v="8"/>
    <x v="0"/>
    <n v="6818"/>
    <n v="5.27"/>
  </r>
  <r>
    <x v="8"/>
    <x v="0"/>
    <n v="2729.58"/>
    <n v="5.27"/>
  </r>
  <r>
    <x v="8"/>
    <x v="0"/>
    <n v="2001.6919999999998"/>
    <n v="5.27"/>
  </r>
  <r>
    <x v="8"/>
    <x v="0"/>
    <n v="883.34400000000005"/>
    <n v="5.27"/>
  </r>
  <r>
    <x v="8"/>
    <x v="0"/>
    <n v="409.08"/>
    <n v="5.27"/>
  </r>
  <r>
    <x v="8"/>
    <x v="0"/>
    <n v="409.08"/>
    <n v="5.27"/>
  </r>
  <r>
    <x v="8"/>
    <x v="0"/>
    <n v="1891.3439999999998"/>
    <n v="5.27"/>
  </r>
  <r>
    <x v="8"/>
    <x v="0"/>
    <n v="315.22399999999999"/>
    <n v="5.27"/>
  </r>
  <r>
    <x v="8"/>
    <x v="0"/>
    <n v="157.61199999999999"/>
    <n v="5.27"/>
  </r>
  <r>
    <x v="8"/>
    <x v="0"/>
    <n v="630.44799999999998"/>
    <n v="5.27"/>
  </r>
  <r>
    <x v="8"/>
    <x v="0"/>
    <n v="149.66"/>
    <n v="5.27"/>
  </r>
  <r>
    <x v="8"/>
    <x v="0"/>
    <n v="150.35999999999999"/>
    <n v="5.27"/>
  </r>
  <r>
    <x v="8"/>
    <x v="0"/>
    <n v="490.14"/>
    <n v="5.27"/>
  </r>
  <r>
    <x v="8"/>
    <x v="0"/>
    <n v="3933.16"/>
    <n v="5.27"/>
  </r>
  <r>
    <x v="8"/>
    <x v="0"/>
    <n v="3933.16"/>
    <n v="5.27"/>
  </r>
  <r>
    <x v="8"/>
    <x v="0"/>
    <n v="3933.16"/>
    <n v="5.27"/>
  </r>
  <r>
    <x v="8"/>
    <x v="0"/>
    <n v="961.24"/>
    <n v="5.27"/>
  </r>
  <r>
    <x v="8"/>
    <x v="0"/>
    <n v="84.14"/>
    <n v="5.27"/>
  </r>
  <r>
    <x v="8"/>
    <x v="0"/>
    <n v="168.28"/>
    <n v="5.27"/>
  </r>
  <r>
    <x v="8"/>
    <x v="0"/>
    <n v="1372.1399999999999"/>
    <n v="5.27"/>
  </r>
  <r>
    <x v="8"/>
    <x v="0"/>
    <n v="1097.712"/>
    <n v="5.27"/>
  </r>
  <r>
    <x v="8"/>
    <x v="0"/>
    <n v="314.29999999999995"/>
    <n v="5.27"/>
  </r>
  <r>
    <x v="8"/>
    <x v="0"/>
    <n v="377.15999999999997"/>
    <n v="5.27"/>
  </r>
  <r>
    <x v="8"/>
    <x v="0"/>
    <n v="641.17200000000003"/>
    <n v="5.27"/>
  </r>
  <r>
    <x v="8"/>
    <x v="0"/>
    <n v="729.17600000000004"/>
    <n v="5.27"/>
  </r>
  <r>
    <x v="8"/>
    <x v="0"/>
    <n v="3382.3999999999996"/>
    <n v="5.27"/>
  </r>
  <r>
    <x v="8"/>
    <x v="0"/>
    <n v="1121.1199999999999"/>
    <n v="5.27"/>
  </r>
  <r>
    <x v="8"/>
    <x v="0"/>
    <n v="1607.1999999999998"/>
    <n v="5.27"/>
  </r>
  <r>
    <x v="8"/>
    <x v="0"/>
    <n v="1607.1999999999998"/>
    <n v="5.27"/>
  </r>
  <r>
    <x v="8"/>
    <x v="0"/>
    <n v="1607.1999999999998"/>
    <n v="5.27"/>
  </r>
  <r>
    <x v="8"/>
    <x v="0"/>
    <n v="1607.1999999999998"/>
    <n v="5.27"/>
  </r>
  <r>
    <x v="8"/>
    <x v="0"/>
    <n v="841.06399999999996"/>
    <n v="5.27"/>
  </r>
  <r>
    <x v="8"/>
    <x v="0"/>
    <n v="1186.444"/>
    <n v="5.27"/>
  </r>
  <r>
    <x v="8"/>
    <x v="0"/>
    <n v="1186.444"/>
    <n v="5.27"/>
  </r>
  <r>
    <x v="8"/>
    <x v="0"/>
    <n v="314.46799999999996"/>
    <n v="5.27"/>
  </r>
  <r>
    <x v="8"/>
    <x v="0"/>
    <n v="1122.6319999999998"/>
    <n v="5.27"/>
  </r>
  <r>
    <x v="8"/>
    <x v="0"/>
    <n v="2348.1079999999997"/>
    <n v="5.27"/>
  </r>
  <r>
    <x v="8"/>
    <x v="0"/>
    <n v="1125.5999999999999"/>
    <n v="5.27"/>
  </r>
  <r>
    <x v="8"/>
    <x v="0"/>
    <n v="1125.5999999999999"/>
    <n v="5.27"/>
  </r>
  <r>
    <x v="8"/>
    <x v="0"/>
    <n v="2122.4"/>
    <n v="5.27"/>
  </r>
  <r>
    <x v="8"/>
    <x v="0"/>
    <n v="1753.9199999999998"/>
    <n v="5.27"/>
  </r>
  <r>
    <x v="8"/>
    <x v="0"/>
    <n v="1753.9199999999998"/>
    <n v="5.27"/>
  </r>
  <r>
    <x v="8"/>
    <x v="0"/>
    <n v="1344"/>
    <n v="5.27"/>
  </r>
  <r>
    <x v="8"/>
    <x v="0"/>
    <n v="1344"/>
    <n v="5.27"/>
  </r>
  <r>
    <x v="8"/>
    <x v="0"/>
    <n v="598.58399999999995"/>
    <n v="5.27"/>
  </r>
  <r>
    <x v="8"/>
    <x v="0"/>
    <n v="1168.664"/>
    <n v="5.27"/>
  </r>
  <r>
    <x v="8"/>
    <x v="0"/>
    <n v="1694"/>
    <n v="5.27"/>
  </r>
  <r>
    <x v="8"/>
    <x v="0"/>
    <n v="1694"/>
    <n v="5.27"/>
  </r>
  <r>
    <x v="8"/>
    <x v="0"/>
    <n v="1694"/>
    <n v="5.27"/>
  </r>
  <r>
    <x v="8"/>
    <x v="0"/>
    <n v="1694"/>
    <n v="5.27"/>
  </r>
  <r>
    <x v="8"/>
    <x v="0"/>
    <n v="1694"/>
    <n v="5.27"/>
  </r>
  <r>
    <x v="8"/>
    <x v="0"/>
    <n v="1093.0919999999999"/>
    <n v="5.27"/>
  </r>
  <r>
    <x v="8"/>
    <x v="0"/>
    <n v="1401.3999999999999"/>
    <n v="5.27"/>
  </r>
  <r>
    <x v="8"/>
    <x v="0"/>
    <n v="308.30799999999999"/>
    <n v="5.27"/>
  </r>
  <r>
    <x v="8"/>
    <x v="0"/>
    <n v="4087.9999999999995"/>
    <n v="5.27"/>
  </r>
  <r>
    <x v="8"/>
    <x v="0"/>
    <n v="4087.9999999999995"/>
    <n v="5.27"/>
  </r>
  <r>
    <x v="8"/>
    <x v="0"/>
    <n v="482.15999999999991"/>
    <n v="5.27"/>
  </r>
  <r>
    <x v="8"/>
    <x v="0"/>
    <n v="210.50400000000002"/>
    <n v="5.27"/>
  </r>
  <r>
    <x v="8"/>
    <x v="0"/>
    <n v="144.06"/>
    <n v="5.27"/>
  </r>
  <r>
    <x v="8"/>
    <x v="0"/>
    <n v="482.71999999999997"/>
    <n v="5.27"/>
  </r>
  <r>
    <x v="8"/>
    <x v="0"/>
    <n v="55529.599999999999"/>
    <n v="5.27"/>
  </r>
  <r>
    <x v="8"/>
    <x v="0"/>
    <n v="34599.599999999999"/>
    <n v="5.27"/>
  </r>
  <r>
    <x v="8"/>
    <x v="0"/>
    <n v="4769.4079999999994"/>
    <n v="5.27"/>
  </r>
  <r>
    <x v="8"/>
    <x v="0"/>
    <n v="1072.3999999999999"/>
    <n v="5.27"/>
  </r>
  <r>
    <x v="8"/>
    <x v="0"/>
    <n v="1072.3999999999999"/>
    <n v="5.27"/>
  </r>
  <r>
    <x v="8"/>
    <x v="0"/>
    <n v="321.71999999999997"/>
    <n v="5.27"/>
  </r>
  <r>
    <x v="8"/>
    <x v="0"/>
    <n v="321.71999999999997"/>
    <n v="5.27"/>
  </r>
  <r>
    <x v="8"/>
    <x v="0"/>
    <n v="386.06399999999996"/>
    <n v="5.27"/>
  </r>
  <r>
    <x v="8"/>
    <x v="0"/>
    <n v="1921.9199999999998"/>
    <n v="5.27"/>
  </r>
  <r>
    <x v="8"/>
    <x v="0"/>
    <n v="1281.28"/>
    <n v="5.27"/>
  </r>
  <r>
    <x v="8"/>
    <x v="0"/>
    <n v="321.71999999999997"/>
    <n v="5.27"/>
  </r>
  <r>
    <x v="8"/>
    <x v="0"/>
    <n v="321.71999999999997"/>
    <n v="5.27"/>
  </r>
  <r>
    <x v="8"/>
    <x v="0"/>
    <n v="386.06399999999996"/>
    <n v="5.27"/>
  </r>
  <r>
    <x v="8"/>
    <x v="0"/>
    <n v="1921.9199999999998"/>
    <n v="5.27"/>
  </r>
  <r>
    <x v="8"/>
    <x v="0"/>
    <n v="1281.28"/>
    <n v="5.27"/>
  </r>
  <r>
    <x v="8"/>
    <x v="0"/>
    <n v="4446.3999999999996"/>
    <n v="5.27"/>
  </r>
  <r>
    <x v="8"/>
    <x v="0"/>
    <n v="6669.5999999999995"/>
    <n v="5.27"/>
  </r>
  <r>
    <x v="8"/>
    <x v="0"/>
    <n v="5415.2"/>
    <n v="5.27"/>
  </r>
  <r>
    <x v="8"/>
    <x v="0"/>
    <n v="5415.2"/>
    <n v="5.27"/>
  </r>
  <r>
    <x v="8"/>
    <x v="0"/>
    <n v="10830.4"/>
    <n v="5.27"/>
  </r>
  <r>
    <x v="8"/>
    <x v="0"/>
    <n v="4446.3999999999996"/>
    <n v="5.27"/>
  </r>
  <r>
    <x v="8"/>
    <x v="0"/>
    <n v="4446.3999999999996"/>
    <n v="5.27"/>
  </r>
  <r>
    <x v="8"/>
    <x v="0"/>
    <n v="4446.3999999999996"/>
    <n v="5.27"/>
  </r>
  <r>
    <x v="8"/>
    <x v="0"/>
    <n v="5415.2"/>
    <n v="5.27"/>
  </r>
  <r>
    <x v="8"/>
    <x v="0"/>
    <n v="5415.2"/>
    <n v="5.27"/>
  </r>
  <r>
    <x v="8"/>
    <x v="0"/>
    <n v="4446.3999999999996"/>
    <n v="5.27"/>
  </r>
  <r>
    <x v="8"/>
    <x v="0"/>
    <n v="4446.3999999999996"/>
    <n v="5.27"/>
  </r>
  <r>
    <x v="8"/>
    <x v="0"/>
    <n v="6669.5999999999995"/>
    <n v="5.27"/>
  </r>
  <r>
    <x v="8"/>
    <x v="0"/>
    <n v="10830.4"/>
    <n v="5.27"/>
  </r>
  <r>
    <x v="8"/>
    <x v="0"/>
    <n v="5415.2"/>
    <n v="5.27"/>
  </r>
  <r>
    <x v="8"/>
    <x v="0"/>
    <n v="3334.7999999999997"/>
    <n v="5.27"/>
  </r>
  <r>
    <x v="8"/>
    <x v="0"/>
    <n v="4446.3999999999996"/>
    <n v="5.27"/>
  </r>
  <r>
    <x v="8"/>
    <x v="0"/>
    <n v="1621.62"/>
    <n v="5.27"/>
  </r>
  <r>
    <x v="8"/>
    <x v="0"/>
    <n v="2223.1999999999998"/>
    <n v="5.27"/>
  </r>
  <r>
    <x v="8"/>
    <x v="0"/>
    <n v="2223.1999999999998"/>
    <n v="5.27"/>
  </r>
  <r>
    <x v="8"/>
    <x v="0"/>
    <n v="1961.5679999999998"/>
    <n v="5.27"/>
  </r>
  <r>
    <x v="8"/>
    <x v="0"/>
    <n v="1930.432"/>
    <n v="5.27"/>
  </r>
  <r>
    <x v="8"/>
    <x v="0"/>
    <n v="9551.1359999999986"/>
    <n v="5.27"/>
  </r>
  <r>
    <x v="8"/>
    <x v="0"/>
    <n v="2023.8399999999997"/>
    <n v="5.27"/>
  </r>
  <r>
    <x v="8"/>
    <x v="0"/>
    <n v="4234.4959999999992"/>
    <n v="5.27"/>
  </r>
  <r>
    <x v="8"/>
    <x v="0"/>
    <n v="2723.4479999999999"/>
    <n v="5.27"/>
  </r>
  <r>
    <x v="8"/>
    <x v="0"/>
    <n v="822.58399999999983"/>
    <n v="5.27"/>
  </r>
  <r>
    <x v="8"/>
    <x v="0"/>
    <n v="778.11999999999989"/>
    <n v="5.27"/>
  </r>
  <r>
    <x v="8"/>
    <x v="0"/>
    <n v="778.11999999999989"/>
    <n v="5.27"/>
  </r>
  <r>
    <x v="8"/>
    <x v="0"/>
    <n v="555.79999999999995"/>
    <n v="5.27"/>
  </r>
  <r>
    <x v="8"/>
    <x v="0"/>
    <n v="1000.4399999999999"/>
    <n v="5.27"/>
  </r>
  <r>
    <x v="8"/>
    <x v="0"/>
    <n v="1111.5999999999999"/>
    <n v="5.27"/>
  </r>
  <r>
    <x v="8"/>
    <x v="0"/>
    <n v="2223.1999999999998"/>
    <n v="5.27"/>
  </r>
  <r>
    <x v="8"/>
    <x v="0"/>
    <n v="108.24799999999999"/>
    <n v="5.27"/>
  </r>
  <r>
    <x v="8"/>
    <x v="0"/>
    <n v="1082.48"/>
    <n v="5.27"/>
  </r>
  <r>
    <x v="8"/>
    <x v="0"/>
    <n v="2123.6320000000001"/>
    <n v="5.27"/>
  </r>
  <r>
    <x v="8"/>
    <x v="0"/>
    <n v="1521.828"/>
    <n v="5.27"/>
  </r>
  <r>
    <x v="8"/>
    <x v="0"/>
    <n v="965.55199999999991"/>
    <n v="5.27"/>
  </r>
  <r>
    <x v="8"/>
    <x v="0"/>
    <n v="270.76"/>
    <n v="5.27"/>
  </r>
  <r>
    <x v="8"/>
    <x v="0"/>
    <n v="270.76"/>
    <n v="5.27"/>
  </r>
  <r>
    <x v="8"/>
    <x v="0"/>
    <n v="311.36"/>
    <n v="5.27"/>
  </r>
  <r>
    <x v="8"/>
    <x v="0"/>
    <n v="311.36"/>
    <n v="5.27"/>
  </r>
  <r>
    <x v="8"/>
    <x v="0"/>
    <n v="222.32"/>
    <n v="5.27"/>
  </r>
  <r>
    <x v="8"/>
    <x v="0"/>
    <n v="342.49599999999998"/>
    <n v="5.27"/>
  </r>
  <r>
    <x v="8"/>
    <x v="0"/>
    <n v="270.76"/>
    <n v="5.27"/>
  </r>
  <r>
    <x v="8"/>
    <x v="0"/>
    <n v="406.14"/>
    <n v="5.27"/>
  </r>
  <r>
    <x v="8"/>
    <x v="0"/>
    <n v="812.28"/>
    <n v="5.27"/>
  </r>
  <r>
    <x v="8"/>
    <x v="0"/>
    <n v="2108.2039999999997"/>
    <n v="5.27"/>
  </r>
  <r>
    <x v="8"/>
    <x v="0"/>
    <n v="2108.2039999999997"/>
    <n v="5.27"/>
  </r>
  <r>
    <x v="8"/>
    <x v="0"/>
    <n v="139.83199999999999"/>
    <n v="5.27"/>
  </r>
  <r>
    <x v="8"/>
    <x v="0"/>
    <n v="2920.2599999999998"/>
    <n v="5.27"/>
  </r>
  <r>
    <x v="8"/>
    <x v="0"/>
    <n v="3893.6799999999994"/>
    <n v="5.27"/>
  </r>
  <r>
    <x v="8"/>
    <x v="0"/>
    <n v="333.47999999999996"/>
    <n v="5.27"/>
  </r>
  <r>
    <x v="8"/>
    <x v="0"/>
    <n v="1353.8"/>
    <n v="5.27"/>
  </r>
  <r>
    <x v="8"/>
    <x v="0"/>
    <n v="193.928"/>
    <n v="5.27"/>
  </r>
  <r>
    <x v="8"/>
    <x v="0"/>
    <n v="1745.3520000000001"/>
    <n v="5.27"/>
  </r>
  <r>
    <x v="8"/>
    <x v="0"/>
    <n v="193.928"/>
    <n v="5.27"/>
  </r>
  <r>
    <x v="8"/>
    <x v="0"/>
    <n v="193.928"/>
    <n v="5.27"/>
  </r>
  <r>
    <x v="8"/>
    <x v="0"/>
    <n v="387.85599999999999"/>
    <n v="5.27"/>
  </r>
  <r>
    <x v="8"/>
    <x v="0"/>
    <n v="387.85599999999999"/>
    <n v="5.27"/>
  </r>
  <r>
    <x v="8"/>
    <x v="0"/>
    <n v="581.78399999999999"/>
    <n v="5.27"/>
  </r>
  <r>
    <x v="8"/>
    <x v="0"/>
    <n v="193.928"/>
    <n v="5.27"/>
  </r>
  <r>
    <x v="8"/>
    <x v="0"/>
    <n v="193.928"/>
    <n v="5.27"/>
  </r>
  <r>
    <x v="8"/>
    <x v="0"/>
    <n v="193.928"/>
    <n v="5.27"/>
  </r>
  <r>
    <x v="8"/>
    <x v="0"/>
    <n v="193.928"/>
    <n v="5.27"/>
  </r>
  <r>
    <x v="8"/>
    <x v="0"/>
    <n v="193.928"/>
    <n v="5.27"/>
  </r>
  <r>
    <x v="8"/>
    <x v="0"/>
    <n v="406.14"/>
    <n v="5.27"/>
  </r>
  <r>
    <x v="8"/>
    <x v="0"/>
    <n v="260.95999999999998"/>
    <n v="5.27"/>
  </r>
  <r>
    <x v="8"/>
    <x v="0"/>
    <n v="652.4"/>
    <n v="5.27"/>
  </r>
  <r>
    <x v="8"/>
    <x v="0"/>
    <n v="377.94399999999996"/>
    <n v="5.27"/>
  </r>
  <r>
    <x v="8"/>
    <x v="0"/>
    <n v="812"/>
    <n v="5.27"/>
  </r>
  <r>
    <x v="8"/>
    <x v="0"/>
    <n v="150.35999999999999"/>
    <n v="5.27"/>
  </r>
  <r>
    <x v="8"/>
    <x v="0"/>
    <n v="50.792000000000002"/>
    <n v="5.27"/>
  </r>
  <r>
    <x v="8"/>
    <x v="0"/>
    <n v="1893.0519999999999"/>
    <n v="5.27"/>
  </r>
  <r>
    <x v="8"/>
    <x v="0"/>
    <n v="1893.0519999999999"/>
    <n v="5.27"/>
  </r>
  <r>
    <x v="8"/>
    <x v="1"/>
    <n v="163.51999999999998"/>
    <n v="5.27"/>
  </r>
  <r>
    <x v="8"/>
    <x v="1"/>
    <n v="626.22"/>
    <n v="5.27"/>
  </r>
  <r>
    <x v="8"/>
    <x v="1"/>
    <n v="149.51999999999998"/>
    <n v="5.27"/>
  </r>
  <r>
    <x v="8"/>
    <x v="1"/>
    <n v="1142.68"/>
    <n v="5.27"/>
  </r>
  <r>
    <x v="8"/>
    <x v="2"/>
    <n v="485.68799999999999"/>
    <n v="5.27"/>
  </r>
  <r>
    <x v="8"/>
    <x v="2"/>
    <n v="2587.1999999999998"/>
    <n v="5.27"/>
  </r>
  <r>
    <x v="8"/>
    <x v="2"/>
    <n v="2513.2799999999997"/>
    <n v="5.27"/>
  </r>
  <r>
    <x v="8"/>
    <x v="2"/>
    <n v="165.61999999999998"/>
    <n v="5.27"/>
  </r>
  <r>
    <x v="8"/>
    <x v="2"/>
    <n v="256.2"/>
    <n v="5.27"/>
  </r>
  <r>
    <x v="8"/>
    <x v="2"/>
    <n v="518.61599999999999"/>
    <n v="5.27"/>
  </r>
  <r>
    <x v="8"/>
    <x v="2"/>
    <n v="485.68799999999999"/>
    <n v="5.27"/>
  </r>
  <r>
    <x v="8"/>
    <x v="2"/>
    <n v="21.419999999999998"/>
    <n v="5.27"/>
  </r>
  <r>
    <x v="8"/>
    <x v="2"/>
    <n v="35.699999999999996"/>
    <n v="5.27"/>
  </r>
  <r>
    <x v="8"/>
    <x v="2"/>
    <n v="769.16"/>
    <n v="5.27"/>
  </r>
  <r>
    <x v="8"/>
    <x v="2"/>
    <n v="2415"/>
    <n v="5.27"/>
  </r>
  <r>
    <x v="8"/>
    <x v="2"/>
    <n v="689.92"/>
    <n v="5.27"/>
  </r>
  <r>
    <x v="8"/>
    <x v="2"/>
    <n v="751.66"/>
    <n v="5.27"/>
  </r>
  <r>
    <x v="8"/>
    <x v="2"/>
    <n v="1160.32"/>
    <n v="5.27"/>
  </r>
  <r>
    <x v="8"/>
    <x v="2"/>
    <n v="1377.768"/>
    <n v="5.27"/>
  </r>
  <r>
    <x v="8"/>
    <x v="2"/>
    <n v="7079.5199999999995"/>
    <n v="5.27"/>
  </r>
  <r>
    <x v="8"/>
    <x v="2"/>
    <n v="223.07599999999999"/>
    <n v="5.27"/>
  </r>
  <r>
    <x v="8"/>
    <x v="2"/>
    <n v="208.32"/>
    <n v="5.27"/>
  </r>
  <r>
    <x v="8"/>
    <x v="2"/>
    <n v="2872.1"/>
    <n v="5.27"/>
  </r>
  <r>
    <x v="8"/>
    <x v="2"/>
    <n v="138.43199999999999"/>
    <n v="5.27"/>
  </r>
  <r>
    <x v="8"/>
    <x v="2"/>
    <n v="5061"/>
    <n v="5.27"/>
  </r>
  <r>
    <x v="8"/>
    <x v="2"/>
    <n v="505.06399999999996"/>
    <n v="5.27"/>
  </r>
  <r>
    <x v="8"/>
    <x v="2"/>
    <n v="3120.32"/>
    <n v="5.27"/>
  </r>
  <r>
    <x v="8"/>
    <x v="2"/>
    <n v="2083.7600000000002"/>
    <n v="5.27"/>
  </r>
  <r>
    <x v="8"/>
    <x v="2"/>
    <n v="641.98399999999992"/>
    <n v="5.27"/>
  </r>
  <r>
    <x v="8"/>
    <x v="2"/>
    <n v="502.68399999999997"/>
    <n v="5.27"/>
  </r>
  <r>
    <x v="8"/>
    <x v="2"/>
    <n v="173.32"/>
    <n v="5.27"/>
  </r>
  <r>
    <x v="8"/>
    <x v="2"/>
    <n v="1145.144"/>
    <n v="5.27"/>
  </r>
  <r>
    <x v="8"/>
    <x v="2"/>
    <n v="1189.1879999999999"/>
    <n v="5.27"/>
  </r>
  <r>
    <x v="8"/>
    <x v="2"/>
    <n v="41.44"/>
    <n v="5.27"/>
  </r>
  <r>
    <x v="8"/>
    <x v="2"/>
    <n v="148.39999999999998"/>
    <n v="5.27"/>
  </r>
  <r>
    <x v="8"/>
    <x v="2"/>
    <n v="1237.5999999999999"/>
    <n v="5.27"/>
  </r>
  <r>
    <x v="8"/>
    <x v="2"/>
    <n v="1310.3999999999999"/>
    <n v="5.27"/>
  </r>
  <r>
    <x v="8"/>
    <x v="2"/>
    <n v="51.519999999999996"/>
    <n v="5.27"/>
  </r>
  <r>
    <x v="8"/>
    <x v="2"/>
    <n v="88.61999999999999"/>
    <n v="5.27"/>
  </r>
  <r>
    <x v="8"/>
    <x v="2"/>
    <n v="343.42"/>
    <n v="5.27"/>
  </r>
  <r>
    <x v="8"/>
    <x v="2"/>
    <n v="162.624"/>
    <n v="5.27"/>
  </r>
  <r>
    <x v="8"/>
    <x v="2"/>
    <n v="153.27199999999999"/>
    <n v="5.27"/>
  </r>
  <r>
    <x v="8"/>
    <x v="2"/>
    <n v="50.68"/>
    <n v="5.27"/>
  </r>
  <r>
    <x v="8"/>
    <x v="2"/>
    <n v="305.89999999999998"/>
    <n v="5.27"/>
  </r>
  <r>
    <x v="8"/>
    <x v="2"/>
    <n v="893.75999999999988"/>
    <n v="5.27"/>
  </r>
  <r>
    <x v="8"/>
    <x v="2"/>
    <n v="798"/>
    <n v="5.27"/>
  </r>
  <r>
    <x v="8"/>
    <x v="2"/>
    <n v="957.59999999999991"/>
    <n v="5.27"/>
  </r>
  <r>
    <x v="8"/>
    <x v="2"/>
    <n v="893.75999999999988"/>
    <n v="5.27"/>
  </r>
  <r>
    <x v="8"/>
    <x v="2"/>
    <n v="142.79999999999998"/>
    <n v="5.27"/>
  </r>
  <r>
    <x v="8"/>
    <x v="2"/>
    <n v="72.239999999999995"/>
    <n v="5.27"/>
  </r>
  <r>
    <x v="8"/>
    <x v="2"/>
    <n v="196.56"/>
    <n v="5.27"/>
  </r>
  <r>
    <x v="8"/>
    <x v="2"/>
    <n v="403.2"/>
    <n v="5.27"/>
  </r>
  <r>
    <x v="8"/>
    <x v="2"/>
    <n v="503.99999999999994"/>
    <n v="5.27"/>
  </r>
  <r>
    <x v="8"/>
    <x v="2"/>
    <n v="4637.6959999999999"/>
    <n v="5.27"/>
  </r>
  <r>
    <x v="8"/>
    <x v="2"/>
    <n v="4311.6079999999993"/>
    <n v="5.27"/>
  </r>
  <r>
    <x v="8"/>
    <x v="2"/>
    <n v="1697.6399999999999"/>
    <n v="5.27"/>
  </r>
  <r>
    <x v="8"/>
    <x v="2"/>
    <n v="1658.16"/>
    <n v="5.27"/>
  </r>
  <r>
    <x v="8"/>
    <x v="2"/>
    <n v="93.743999999999986"/>
    <n v="5.27"/>
  </r>
  <r>
    <x v="8"/>
    <x v="2"/>
    <n v="121.8"/>
    <n v="5.27"/>
  </r>
  <r>
    <x v="8"/>
    <x v="2"/>
    <n v="160.16"/>
    <n v="5.27"/>
  </r>
  <r>
    <x v="8"/>
    <x v="2"/>
    <n v="399.84000000000003"/>
    <n v="5.27"/>
  </r>
  <r>
    <x v="8"/>
    <x v="2"/>
    <n v="826"/>
    <n v="5.27"/>
  </r>
  <r>
    <x v="8"/>
    <x v="2"/>
    <n v="792.95999999999992"/>
    <n v="5.27"/>
  </r>
  <r>
    <x v="8"/>
    <x v="2"/>
    <n v="4534.2640000000001"/>
    <n v="5.27"/>
  </r>
  <r>
    <x v="8"/>
    <x v="2"/>
    <n v="267.26"/>
    <n v="5.27"/>
  </r>
  <r>
    <x v="8"/>
    <x v="2"/>
    <n v="84.22399999999999"/>
    <n v="5.27"/>
  </r>
  <r>
    <x v="8"/>
    <x v="2"/>
    <n v="84.22399999999999"/>
    <n v="5.27"/>
  </r>
  <r>
    <x v="8"/>
    <x v="2"/>
    <n v="438.36799999999999"/>
    <n v="5.27"/>
  </r>
  <r>
    <x v="8"/>
    <x v="2"/>
    <n v="547.95999999999992"/>
    <n v="5.27"/>
  </r>
  <r>
    <x v="8"/>
    <x v="2"/>
    <n v="173.6"/>
    <n v="5.27"/>
  </r>
  <r>
    <x v="8"/>
    <x v="2"/>
    <n v="92.091999999999999"/>
    <n v="5.27"/>
  </r>
  <r>
    <x v="8"/>
    <x v="2"/>
    <n v="83.719999999999985"/>
    <n v="5.27"/>
  </r>
  <r>
    <x v="8"/>
    <x v="2"/>
    <n v="206.304"/>
    <n v="5.27"/>
  </r>
  <r>
    <x v="8"/>
    <x v="2"/>
    <n v="539.55999999999995"/>
    <n v="5.27"/>
  </r>
  <r>
    <x v="8"/>
    <x v="2"/>
    <n v="98.28"/>
    <n v="5.27"/>
  </r>
  <r>
    <x v="8"/>
    <x v="2"/>
    <n v="189.392"/>
    <n v="5.27"/>
  </r>
  <r>
    <x v="8"/>
    <x v="2"/>
    <n v="303.23999999999995"/>
    <n v="5.27"/>
  </r>
  <r>
    <x v="8"/>
    <x v="2"/>
    <n v="303.23999999999995"/>
    <n v="5.27"/>
  </r>
  <r>
    <x v="8"/>
    <x v="2"/>
    <n v="149.85599999999999"/>
    <n v="5.27"/>
  </r>
  <r>
    <x v="8"/>
    <x v="2"/>
    <n v="1048.992"/>
    <n v="5.27"/>
  </r>
  <r>
    <x v="8"/>
    <x v="2"/>
    <n v="74.591999999999999"/>
    <n v="5.27"/>
  </r>
  <r>
    <x v="8"/>
    <x v="2"/>
    <n v="48.16"/>
    <n v="5.27"/>
  </r>
  <r>
    <x v="8"/>
    <x v="2"/>
    <n v="201.04"/>
    <n v="5.27"/>
  </r>
  <r>
    <x v="8"/>
    <x v="2"/>
    <n v="1243.6759999999999"/>
    <n v="5.27"/>
  </r>
  <r>
    <x v="8"/>
    <x v="3"/>
    <n v="288.95999999999998"/>
    <n v="5.27"/>
  </r>
  <r>
    <x v="8"/>
    <x v="3"/>
    <n v="216.72"/>
    <n v="5.27"/>
  </r>
  <r>
    <x v="8"/>
    <x v="3"/>
    <n v="5140.827972"/>
    <n v="5.27"/>
  </r>
  <r>
    <x v="8"/>
    <x v="3"/>
    <n v="639.52"/>
    <n v="5.27"/>
  </r>
  <r>
    <x v="8"/>
    <x v="3"/>
    <n v="5030.5640000000003"/>
    <n v="5.27"/>
  </r>
  <r>
    <x v="8"/>
    <x v="3"/>
    <n v="144.47999999999999"/>
    <n v="5.27"/>
  </r>
  <r>
    <x v="8"/>
    <x v="3"/>
    <n v="1746.6960000000001"/>
    <n v="5.27"/>
  </r>
  <r>
    <x v="8"/>
    <x v="3"/>
    <n v="1351.84"/>
    <n v="5.27"/>
  </r>
  <r>
    <x v="8"/>
    <x v="3"/>
    <n v="1091.6919999999998"/>
    <n v="5.27"/>
  </r>
  <r>
    <x v="8"/>
    <x v="3"/>
    <n v="1091.6919999999998"/>
    <n v="5.27"/>
  </r>
  <r>
    <x v="8"/>
    <x v="3"/>
    <n v="309.67999999999995"/>
    <n v="5.27"/>
  </r>
  <r>
    <x v="8"/>
    <x v="3"/>
    <n v="181.72"/>
    <n v="5.27"/>
  </r>
  <r>
    <x v="8"/>
    <x v="3"/>
    <n v="669.98399999999992"/>
    <n v="5.27"/>
  </r>
  <r>
    <x v="8"/>
    <x v="3"/>
    <n v="669.98399999999992"/>
    <n v="5.27"/>
  </r>
  <r>
    <x v="8"/>
    <x v="3"/>
    <n v="669.98399999999992"/>
    <n v="5.27"/>
  </r>
  <r>
    <x v="8"/>
    <x v="3"/>
    <n v="113.39999999999999"/>
    <n v="5.27"/>
  </r>
  <r>
    <x v="8"/>
    <x v="3"/>
    <n v="1768.0880112"/>
    <n v="5.27"/>
  </r>
  <r>
    <x v="8"/>
    <x v="3"/>
    <n v="293.83199999999999"/>
    <n v="5.27"/>
  </r>
  <r>
    <x v="8"/>
    <x v="3"/>
    <n v="2014.6839999999997"/>
    <n v="5.27"/>
  </r>
  <r>
    <x v="8"/>
    <x v="3"/>
    <n v="487.95600000000002"/>
    <n v="5.27"/>
  </r>
  <r>
    <x v="8"/>
    <x v="3"/>
    <n v="1079.3999999999999"/>
    <n v="5.27"/>
  </r>
  <r>
    <x v="8"/>
    <x v="3"/>
    <n v="1295.28"/>
    <n v="5.27"/>
  </r>
  <r>
    <x v="8"/>
    <x v="3"/>
    <n v="479.64"/>
    <n v="5.27"/>
  </r>
  <r>
    <x v="8"/>
    <x v="3"/>
    <n v="5551.2239999999993"/>
    <n v="5.27"/>
  </r>
  <r>
    <x v="8"/>
    <x v="3"/>
    <n v="479.64"/>
    <n v="5.27"/>
  </r>
  <r>
    <x v="8"/>
    <x v="3"/>
    <n v="5030.5640000000003"/>
    <n v="5.27"/>
  </r>
  <r>
    <x v="8"/>
    <x v="3"/>
    <n v="216.72"/>
    <n v="5.27"/>
  </r>
  <r>
    <x v="8"/>
    <x v="3"/>
    <n v="1557.472"/>
    <n v="5.27"/>
  </r>
  <r>
    <x v="8"/>
    <x v="3"/>
    <n v="309.67999999999995"/>
    <n v="5.27"/>
  </r>
  <r>
    <x v="8"/>
    <x v="3"/>
    <n v="639.52"/>
    <n v="5.27"/>
  </r>
  <r>
    <x v="8"/>
    <x v="3"/>
    <n v="1758.652"/>
    <n v="5.27"/>
  </r>
  <r>
    <x v="8"/>
    <x v="3"/>
    <n v="5483.4920279999997"/>
    <n v="5.27"/>
  </r>
  <r>
    <x v="8"/>
    <x v="3"/>
    <n v="3395.2239999999997"/>
    <n v="5.27"/>
  </r>
  <r>
    <x v="8"/>
    <x v="3"/>
    <n v="6790.42"/>
    <n v="5.27"/>
  </r>
  <r>
    <x v="8"/>
    <x v="3"/>
    <n v="2037.1119887999998"/>
    <n v="5.27"/>
  </r>
  <r>
    <x v="8"/>
    <x v="3"/>
    <n v="7251.2720279999994"/>
    <n v="5.27"/>
  </r>
  <r>
    <x v="8"/>
    <x v="3"/>
    <n v="6782.6079719999998"/>
    <n v="5.27"/>
  </r>
  <r>
    <x v="8"/>
    <x v="3"/>
    <n v="4069.5760224000001"/>
    <n v="5.27"/>
  </r>
  <r>
    <x v="8"/>
    <x v="3"/>
    <n v="72.239999999999995"/>
    <n v="5.27"/>
  </r>
  <r>
    <x v="8"/>
    <x v="3"/>
    <n v="1601.6279999999999"/>
    <n v="5.27"/>
  </r>
  <r>
    <x v="8"/>
    <x v="3"/>
    <n v="1741.8240000000001"/>
    <n v="5.27"/>
  </r>
  <r>
    <x v="8"/>
    <x v="3"/>
    <n v="113.67999999999999"/>
    <n v="5.27"/>
  </r>
  <r>
    <x v="8"/>
    <x v="3"/>
    <n v="288.95999999999998"/>
    <n v="5.27"/>
  </r>
  <r>
    <x v="8"/>
    <x v="3"/>
    <n v="5140.827972"/>
    <n v="5.27"/>
  </r>
  <r>
    <x v="8"/>
    <x v="3"/>
    <n v="440.74799999999999"/>
    <n v="5.27"/>
  </r>
  <r>
    <x v="8"/>
    <x v="3"/>
    <n v="258.15999999999997"/>
    <n v="5.27"/>
  </r>
  <r>
    <x v="8"/>
    <x v="3"/>
    <n v="226.79999999999998"/>
    <n v="5.27"/>
  </r>
  <r>
    <x v="8"/>
    <x v="3"/>
    <n v="226.79999999999998"/>
    <n v="5.27"/>
  </r>
  <r>
    <x v="8"/>
    <x v="3"/>
    <n v="154.56"/>
    <n v="5.27"/>
  </r>
  <r>
    <x v="8"/>
    <x v="3"/>
    <n v="144.47999999999999"/>
    <n v="5.27"/>
  </r>
  <r>
    <x v="8"/>
    <x v="3"/>
    <n v="72.239999999999995"/>
    <n v="5.27"/>
  </r>
  <r>
    <x v="8"/>
    <x v="3"/>
    <n v="440.74799999999999"/>
    <n v="5.27"/>
  </r>
  <r>
    <x v="8"/>
    <x v="3"/>
    <n v="90.831999999999994"/>
    <n v="5.27"/>
  </r>
  <r>
    <x v="8"/>
    <x v="3"/>
    <n v="641.67599999999993"/>
    <n v="5.27"/>
  </r>
  <r>
    <x v="8"/>
    <x v="3"/>
    <n v="43.344000000000001"/>
    <n v="5.27"/>
  </r>
  <r>
    <x v="8"/>
    <x v="3"/>
    <n v="95.927999999999983"/>
    <n v="5.27"/>
  </r>
  <r>
    <x v="8"/>
    <x v="3"/>
    <n v="72.239999999999995"/>
    <n v="5.27"/>
  </r>
  <r>
    <x v="8"/>
    <x v="3"/>
    <n v="1574.3"/>
    <n v="5.27"/>
  </r>
  <r>
    <x v="8"/>
    <x v="3"/>
    <n v="1606.6679999999997"/>
    <n v="5.27"/>
  </r>
  <r>
    <x v="8"/>
    <x v="3"/>
    <n v="2377.9839997199997"/>
    <n v="5.27"/>
  </r>
  <r>
    <x v="8"/>
    <x v="3"/>
    <n v="622.97199999999998"/>
    <n v="5.27"/>
  </r>
  <r>
    <x v="8"/>
    <x v="3"/>
    <n v="3451.2519999999995"/>
    <n v="5.27"/>
  </r>
  <r>
    <x v="8"/>
    <x v="3"/>
    <n v="588"/>
    <n v="5.27"/>
  </r>
  <r>
    <x v="8"/>
    <x v="3"/>
    <n v="168"/>
    <n v="5.27"/>
  </r>
  <r>
    <x v="8"/>
    <x v="3"/>
    <n v="2503.1999999999998"/>
    <n v="5.27"/>
  </r>
  <r>
    <x v="8"/>
    <x v="3"/>
    <n v="1038.95299116"/>
    <n v="5.27"/>
  </r>
  <r>
    <x v="8"/>
    <x v="3"/>
    <n v="613.78800000000001"/>
    <n v="5.27"/>
  </r>
  <r>
    <x v="8"/>
    <x v="3"/>
    <n v="1569.6800111999999"/>
    <n v="5.27"/>
  </r>
  <r>
    <x v="8"/>
    <x v="3"/>
    <n v="717.86399999999992"/>
    <n v="5.27"/>
  </r>
  <r>
    <x v="8"/>
    <x v="3"/>
    <n v="920.66798879999999"/>
    <n v="5.27"/>
  </r>
  <r>
    <x v="8"/>
    <x v="3"/>
    <n v="1283.4079999999999"/>
    <n v="5.27"/>
  </r>
  <r>
    <x v="8"/>
    <x v="3"/>
    <n v="2043.8600111999999"/>
    <n v="5.27"/>
  </r>
  <r>
    <x v="8"/>
    <x v="3"/>
    <n v="16090.087769280002"/>
    <n v="5.27"/>
  </r>
  <r>
    <x v="8"/>
    <x v="3"/>
    <n v="61490.015999999996"/>
    <n v="5.27"/>
  </r>
  <r>
    <x v="8"/>
    <x v="3"/>
    <n v="4714.2199641599991"/>
    <n v="5.27"/>
  </r>
  <r>
    <x v="8"/>
    <x v="3"/>
    <n v="94590.720000000001"/>
    <n v="5.27"/>
  </r>
  <r>
    <x v="8"/>
    <x v="3"/>
    <n v="16090.087769280002"/>
    <n v="5.27"/>
  </r>
  <r>
    <x v="8"/>
    <x v="3"/>
    <n v="160283.28411648"/>
    <n v="5.27"/>
  </r>
  <r>
    <x v="8"/>
    <x v="3"/>
    <n v="75672.575999999986"/>
    <n v="5.27"/>
  </r>
  <r>
    <x v="8"/>
    <x v="3"/>
    <n v="15372.503999999999"/>
    <n v="5.27"/>
  </r>
  <r>
    <x v="8"/>
    <x v="3"/>
    <n v="32180.203843199997"/>
    <n v="5.27"/>
  </r>
  <r>
    <x v="8"/>
    <x v="3"/>
    <n v="14142.632071680002"/>
    <n v="5.27"/>
  </r>
  <r>
    <x v="8"/>
    <x v="3"/>
    <n v="188568.57599999997"/>
    <n v="5.27"/>
  </r>
  <r>
    <x v="8"/>
    <x v="3"/>
    <n v="2503.1999999999998"/>
    <n v="5.27"/>
  </r>
  <r>
    <x v="8"/>
    <x v="3"/>
    <n v="140"/>
    <n v="5.27"/>
  </r>
  <r>
    <x v="8"/>
    <x v="3"/>
    <n v="280"/>
    <n v="5.27"/>
  </r>
  <r>
    <x v="8"/>
    <x v="3"/>
    <n v="140"/>
    <n v="5.27"/>
  </r>
  <r>
    <x v="8"/>
    <x v="3"/>
    <n v="403.2"/>
    <n v="5.27"/>
  </r>
  <r>
    <x v="8"/>
    <x v="3"/>
    <n v="201.6"/>
    <n v="5.27"/>
  </r>
  <r>
    <x v="8"/>
    <x v="3"/>
    <n v="1038.95299116"/>
    <n v="5.27"/>
  </r>
  <r>
    <x v="8"/>
    <x v="3"/>
    <n v="613.78800000000001"/>
    <n v="5.27"/>
  </r>
  <r>
    <x v="8"/>
    <x v="3"/>
    <n v="1569.6800111999999"/>
    <n v="5.27"/>
  </r>
  <r>
    <x v="8"/>
    <x v="3"/>
    <n v="717.86399999999992"/>
    <n v="5.27"/>
  </r>
  <r>
    <x v="8"/>
    <x v="3"/>
    <n v="920.66798879999999"/>
    <n v="5.27"/>
  </r>
  <r>
    <x v="8"/>
    <x v="3"/>
    <n v="1283.4079999999999"/>
    <n v="5.27"/>
  </r>
  <r>
    <x v="8"/>
    <x v="3"/>
    <n v="2043.8600111999999"/>
    <n v="5.27"/>
  </r>
  <r>
    <x v="1"/>
    <x v="3"/>
    <n v="1556.1559999999999"/>
    <n v="5.3615000000000004"/>
  </r>
  <r>
    <x v="9"/>
    <x v="0"/>
    <n v="1176"/>
    <n v="5.55"/>
  </r>
  <r>
    <x v="9"/>
    <x v="0"/>
    <n v="823.19999999999993"/>
    <n v="5.55"/>
  </r>
  <r>
    <x v="9"/>
    <x v="0"/>
    <n v="420"/>
    <n v="5.55"/>
  </r>
  <r>
    <x v="9"/>
    <x v="0"/>
    <n v="2990.3999999999996"/>
    <n v="5.55"/>
  </r>
  <r>
    <x v="9"/>
    <x v="0"/>
    <n v="1495.1999999999998"/>
    <n v="5.55"/>
  </r>
  <r>
    <x v="9"/>
    <x v="0"/>
    <n v="1495.1999999999998"/>
    <n v="5.55"/>
  </r>
  <r>
    <x v="9"/>
    <x v="0"/>
    <n v="1495.1999999999998"/>
    <n v="5.55"/>
  </r>
  <r>
    <x v="9"/>
    <x v="0"/>
    <n v="11995.199999999999"/>
    <n v="5.55"/>
  </r>
  <r>
    <x v="9"/>
    <x v="0"/>
    <n v="11995.199999999999"/>
    <n v="5.55"/>
  </r>
  <r>
    <x v="9"/>
    <x v="0"/>
    <n v="11995.199999999999"/>
    <n v="5.55"/>
  </r>
  <r>
    <x v="9"/>
    <x v="0"/>
    <n v="11995.199999999999"/>
    <n v="5.55"/>
  </r>
  <r>
    <x v="9"/>
    <x v="0"/>
    <n v="230.16"/>
    <n v="5.55"/>
  </r>
  <r>
    <x v="9"/>
    <x v="0"/>
    <n v="506.35199999999998"/>
    <n v="5.55"/>
  </r>
  <r>
    <x v="9"/>
    <x v="0"/>
    <n v="276.19200000000001"/>
    <n v="5.55"/>
  </r>
  <r>
    <x v="9"/>
    <x v="0"/>
    <n v="230.16"/>
    <n v="5.55"/>
  </r>
  <r>
    <x v="9"/>
    <x v="0"/>
    <n v="1075.1999999999998"/>
    <n v="5.55"/>
  </r>
  <r>
    <x v="9"/>
    <x v="0"/>
    <n v="1075.1999999999998"/>
    <n v="5.55"/>
  </r>
  <r>
    <x v="9"/>
    <x v="0"/>
    <n v="1075.1999999999998"/>
    <n v="5.55"/>
  </r>
  <r>
    <x v="9"/>
    <x v="0"/>
    <n v="1075.1999999999998"/>
    <n v="5.55"/>
  </r>
  <r>
    <x v="9"/>
    <x v="0"/>
    <n v="16015.999999999998"/>
    <n v="5.55"/>
  </r>
  <r>
    <x v="9"/>
    <x v="0"/>
    <n v="8007.9999999999991"/>
    <n v="5.55"/>
  </r>
  <r>
    <x v="9"/>
    <x v="0"/>
    <n v="8007.9999999999991"/>
    <n v="5.55"/>
  </r>
  <r>
    <x v="9"/>
    <x v="0"/>
    <n v="8007.9999999999991"/>
    <n v="5.55"/>
  </r>
  <r>
    <x v="9"/>
    <x v="0"/>
    <n v="12012"/>
    <n v="5.55"/>
  </r>
  <r>
    <x v="9"/>
    <x v="0"/>
    <n v="12012"/>
    <n v="5.55"/>
  </r>
  <r>
    <x v="9"/>
    <x v="0"/>
    <n v="12012"/>
    <n v="5.55"/>
  </r>
  <r>
    <x v="9"/>
    <x v="0"/>
    <n v="8007.9999999999991"/>
    <n v="5.55"/>
  </r>
  <r>
    <x v="9"/>
    <x v="0"/>
    <n v="8016.4"/>
    <n v="5.55"/>
  </r>
  <r>
    <x v="9"/>
    <x v="0"/>
    <n v="4008.2"/>
    <n v="5.55"/>
  </r>
  <r>
    <x v="9"/>
    <x v="0"/>
    <n v="8016.4"/>
    <n v="5.55"/>
  </r>
  <r>
    <x v="9"/>
    <x v="0"/>
    <n v="4945.079999999999"/>
    <n v="5.55"/>
  </r>
  <r>
    <x v="9"/>
    <x v="0"/>
    <n v="4945.079999999999"/>
    <n v="5.55"/>
  </r>
  <r>
    <x v="9"/>
    <x v="0"/>
    <n v="2472.5399999999995"/>
    <n v="5.55"/>
  </r>
  <r>
    <x v="9"/>
    <x v="0"/>
    <n v="4945.079999999999"/>
    <n v="5.55"/>
  </r>
  <r>
    <x v="9"/>
    <x v="0"/>
    <n v="2898.4479999999999"/>
    <n v="5.55"/>
  </r>
  <r>
    <x v="9"/>
    <x v="0"/>
    <n v="724.61199999999997"/>
    <n v="5.55"/>
  </r>
  <r>
    <x v="9"/>
    <x v="0"/>
    <n v="724.61199999999997"/>
    <n v="5.55"/>
  </r>
  <r>
    <x v="9"/>
    <x v="0"/>
    <n v="724.61199999999997"/>
    <n v="5.55"/>
  </r>
  <r>
    <x v="9"/>
    <x v="0"/>
    <n v="14923.999999999998"/>
    <n v="5.55"/>
  </r>
  <r>
    <x v="9"/>
    <x v="0"/>
    <n v="14923.999999999998"/>
    <n v="5.55"/>
  </r>
  <r>
    <x v="9"/>
    <x v="0"/>
    <n v="14923.999999999998"/>
    <n v="5.55"/>
  </r>
  <r>
    <x v="9"/>
    <x v="0"/>
    <n v="29847.999999999996"/>
    <n v="5.55"/>
  </r>
  <r>
    <x v="9"/>
    <x v="0"/>
    <n v="4015.2"/>
    <n v="5.55"/>
  </r>
  <r>
    <x v="9"/>
    <x v="0"/>
    <n v="4015.2"/>
    <n v="5.55"/>
  </r>
  <r>
    <x v="9"/>
    <x v="0"/>
    <n v="20076"/>
    <n v="5.55"/>
  </r>
  <r>
    <x v="9"/>
    <x v="0"/>
    <n v="8030.4"/>
    <n v="5.55"/>
  </r>
  <r>
    <x v="9"/>
    <x v="0"/>
    <n v="4015.2"/>
    <n v="5.55"/>
  </r>
  <r>
    <x v="9"/>
    <x v="0"/>
    <n v="4015.2"/>
    <n v="5.55"/>
  </r>
  <r>
    <x v="9"/>
    <x v="0"/>
    <n v="8030.4"/>
    <n v="5.55"/>
  </r>
  <r>
    <x v="9"/>
    <x v="0"/>
    <n v="12045.599999999999"/>
    <n v="5.55"/>
  </r>
  <r>
    <x v="9"/>
    <x v="0"/>
    <n v="12045.599999999999"/>
    <n v="5.55"/>
  </r>
  <r>
    <x v="9"/>
    <x v="0"/>
    <n v="4015.2"/>
    <n v="5.55"/>
  </r>
  <r>
    <x v="9"/>
    <x v="0"/>
    <n v="8624"/>
    <n v="5.55"/>
  </r>
  <r>
    <x v="9"/>
    <x v="0"/>
    <n v="17248"/>
    <n v="5.55"/>
  </r>
  <r>
    <x v="9"/>
    <x v="0"/>
    <n v="13619.199999999999"/>
    <n v="5.55"/>
  </r>
  <r>
    <x v="9"/>
    <x v="0"/>
    <n v="3600.7999999999997"/>
    <n v="5.55"/>
  </r>
  <r>
    <x v="9"/>
    <x v="0"/>
    <n v="2700.6"/>
    <n v="5.55"/>
  </r>
  <r>
    <x v="9"/>
    <x v="0"/>
    <n v="7201.5999999999995"/>
    <n v="5.55"/>
  </r>
  <r>
    <x v="9"/>
    <x v="0"/>
    <n v="3329.2"/>
    <n v="5.55"/>
  </r>
  <r>
    <x v="9"/>
    <x v="0"/>
    <n v="2330.4399999999996"/>
    <n v="5.55"/>
  </r>
  <r>
    <x v="9"/>
    <x v="0"/>
    <n v="3162.74"/>
    <n v="5.55"/>
  </r>
  <r>
    <x v="9"/>
    <x v="0"/>
    <n v="3162.74"/>
    <n v="5.55"/>
  </r>
  <r>
    <x v="9"/>
    <x v="0"/>
    <n v="3523.7999999999997"/>
    <n v="5.55"/>
  </r>
  <r>
    <x v="9"/>
    <x v="0"/>
    <n v="7047.5999999999995"/>
    <n v="5.55"/>
  </r>
  <r>
    <x v="9"/>
    <x v="0"/>
    <n v="16996"/>
    <n v="5.55"/>
  </r>
  <r>
    <x v="9"/>
    <x v="0"/>
    <n v="16996"/>
    <n v="5.55"/>
  </r>
  <r>
    <x v="9"/>
    <x v="0"/>
    <n v="15976.8"/>
    <n v="5.55"/>
  </r>
  <r>
    <x v="9"/>
    <x v="0"/>
    <n v="21302.399999999998"/>
    <n v="5.55"/>
  </r>
  <r>
    <x v="9"/>
    <x v="0"/>
    <n v="5325.5999999999995"/>
    <n v="5.55"/>
  </r>
  <r>
    <x v="9"/>
    <x v="0"/>
    <n v="10651.199999999999"/>
    <n v="5.55"/>
  </r>
  <r>
    <x v="9"/>
    <x v="0"/>
    <n v="12729.78"/>
    <n v="5.55"/>
  </r>
  <r>
    <x v="9"/>
    <x v="0"/>
    <n v="25459.56"/>
    <n v="5.55"/>
  </r>
  <r>
    <x v="9"/>
    <x v="0"/>
    <n v="25459.56"/>
    <n v="5.55"/>
  </r>
  <r>
    <x v="9"/>
    <x v="0"/>
    <n v="814.8"/>
    <n v="5.55"/>
  </r>
  <r>
    <x v="9"/>
    <x v="0"/>
    <n v="562.52"/>
    <n v="5.55"/>
  </r>
  <r>
    <x v="9"/>
    <x v="0"/>
    <n v="1125.04"/>
    <n v="5.55"/>
  </r>
  <r>
    <x v="9"/>
    <x v="0"/>
    <n v="871.41600000000005"/>
    <n v="5.55"/>
  </r>
  <r>
    <x v="9"/>
    <x v="0"/>
    <n v="305.76"/>
    <n v="5.55"/>
  </r>
  <r>
    <x v="9"/>
    <x v="0"/>
    <n v="382.2"/>
    <n v="5.55"/>
  </r>
  <r>
    <x v="9"/>
    <x v="0"/>
    <n v="1787.5199999999998"/>
    <n v="5.55"/>
  </r>
  <r>
    <x v="9"/>
    <x v="0"/>
    <n v="893.75999999999988"/>
    <n v="5.55"/>
  </r>
  <r>
    <x v="9"/>
    <x v="0"/>
    <n v="484.84799999999996"/>
    <n v="5.55"/>
  </r>
  <r>
    <x v="9"/>
    <x v="0"/>
    <n v="14923.999999999998"/>
    <n v="5.55"/>
  </r>
  <r>
    <x v="9"/>
    <x v="0"/>
    <n v="14923.999999999998"/>
    <n v="5.55"/>
  </r>
  <r>
    <x v="9"/>
    <x v="0"/>
    <n v="358.51199999999994"/>
    <n v="5.55"/>
  </r>
  <r>
    <x v="9"/>
    <x v="0"/>
    <n v="570.3599999999999"/>
    <n v="5.55"/>
  </r>
  <r>
    <x v="9"/>
    <x v="0"/>
    <n v="407.4"/>
    <n v="5.55"/>
  </r>
  <r>
    <x v="9"/>
    <x v="0"/>
    <n v="407.4"/>
    <n v="5.55"/>
  </r>
  <r>
    <x v="9"/>
    <x v="0"/>
    <n v="4636.7999999999993"/>
    <n v="5.55"/>
  </r>
  <r>
    <x v="9"/>
    <x v="0"/>
    <n v="4636.7999999999993"/>
    <n v="5.55"/>
  </r>
  <r>
    <x v="9"/>
    <x v="0"/>
    <n v="4636.7999999999993"/>
    <n v="5.55"/>
  </r>
  <r>
    <x v="9"/>
    <x v="0"/>
    <n v="317.40799999999996"/>
    <n v="5.55"/>
  </r>
  <r>
    <x v="9"/>
    <x v="0"/>
    <n v="659.23199999999997"/>
    <n v="5.55"/>
  </r>
  <r>
    <x v="9"/>
    <x v="0"/>
    <n v="463.904"/>
    <n v="5.55"/>
  </r>
  <r>
    <x v="9"/>
    <x v="0"/>
    <n v="463.904"/>
    <n v="5.55"/>
  </r>
  <r>
    <x v="9"/>
    <x v="0"/>
    <n v="3460.7999999999997"/>
    <n v="5.55"/>
  </r>
  <r>
    <x v="9"/>
    <x v="0"/>
    <n v="3460.7999999999997"/>
    <n v="5.55"/>
  </r>
  <r>
    <x v="9"/>
    <x v="0"/>
    <n v="2307.1999999999998"/>
    <n v="5.55"/>
  </r>
  <r>
    <x v="9"/>
    <x v="0"/>
    <n v="2307.1999999999998"/>
    <n v="5.55"/>
  </r>
  <r>
    <x v="9"/>
    <x v="0"/>
    <n v="61.18"/>
    <n v="5.55"/>
  </r>
  <r>
    <x v="9"/>
    <x v="0"/>
    <n v="61.18"/>
    <n v="5.55"/>
  </r>
  <r>
    <x v="9"/>
    <x v="0"/>
    <n v="1677.1999999999998"/>
    <n v="5.55"/>
  </r>
  <r>
    <x v="9"/>
    <x v="0"/>
    <n v="1677.1999999999998"/>
    <n v="5.55"/>
  </r>
  <r>
    <x v="9"/>
    <x v="0"/>
    <n v="838.59999999999991"/>
    <n v="5.55"/>
  </r>
  <r>
    <x v="9"/>
    <x v="0"/>
    <n v="838.59999999999991"/>
    <n v="5.55"/>
  </r>
  <r>
    <x v="9"/>
    <x v="0"/>
    <n v="13171.199999999999"/>
    <n v="5.55"/>
  </r>
  <r>
    <x v="9"/>
    <x v="0"/>
    <n v="13171.199999999999"/>
    <n v="5.55"/>
  </r>
  <r>
    <x v="9"/>
    <x v="0"/>
    <n v="10536.96"/>
    <n v="5.55"/>
  </r>
  <r>
    <x v="9"/>
    <x v="0"/>
    <n v="1213.4079999999999"/>
    <n v="5.55"/>
  </r>
  <r>
    <x v="9"/>
    <x v="0"/>
    <n v="2532.6"/>
    <n v="5.55"/>
  </r>
  <r>
    <x v="9"/>
    <x v="0"/>
    <n v="2532.6"/>
    <n v="5.55"/>
  </r>
  <r>
    <x v="9"/>
    <x v="0"/>
    <n v="844.19999999999993"/>
    <n v="5.55"/>
  </r>
  <r>
    <x v="9"/>
    <x v="0"/>
    <n v="990.02399999999989"/>
    <n v="5.55"/>
  </r>
  <r>
    <x v="9"/>
    <x v="0"/>
    <n v="427.55999999999995"/>
    <n v="5.55"/>
  </r>
  <r>
    <x v="9"/>
    <x v="0"/>
    <n v="427.55999999999995"/>
    <n v="5.55"/>
  </r>
  <r>
    <x v="9"/>
    <x v="0"/>
    <n v="427.55999999999995"/>
    <n v="5.55"/>
  </r>
  <r>
    <x v="9"/>
    <x v="0"/>
    <n v="855.11999999999989"/>
    <n v="5.55"/>
  </r>
  <r>
    <x v="9"/>
    <x v="0"/>
    <n v="427.55999999999995"/>
    <n v="5.55"/>
  </r>
  <r>
    <x v="9"/>
    <x v="0"/>
    <n v="855.11999999999989"/>
    <n v="5.55"/>
  </r>
  <r>
    <x v="9"/>
    <x v="0"/>
    <n v="3011.3999999999996"/>
    <n v="5.55"/>
  </r>
  <r>
    <x v="9"/>
    <x v="0"/>
    <n v="2007.6"/>
    <n v="5.55"/>
  </r>
  <r>
    <x v="9"/>
    <x v="0"/>
    <n v="2007.6"/>
    <n v="5.55"/>
  </r>
  <r>
    <x v="9"/>
    <x v="0"/>
    <n v="2007.6"/>
    <n v="5.55"/>
  </r>
  <r>
    <x v="9"/>
    <x v="0"/>
    <n v="171.55600000000001"/>
    <n v="5.55"/>
  </r>
  <r>
    <x v="9"/>
    <x v="0"/>
    <n v="233.93999999999997"/>
    <n v="5.55"/>
  </r>
  <r>
    <x v="9"/>
    <x v="0"/>
    <n v="2176.5520000000001"/>
    <n v="5.55"/>
  </r>
  <r>
    <x v="9"/>
    <x v="0"/>
    <n v="1402.94"/>
    <n v="5.55"/>
  </r>
  <r>
    <x v="9"/>
    <x v="0"/>
    <n v="841.7639999999999"/>
    <n v="5.55"/>
  </r>
  <r>
    <x v="9"/>
    <x v="0"/>
    <n v="892.78"/>
    <n v="5.55"/>
  </r>
  <r>
    <x v="9"/>
    <x v="0"/>
    <n v="2503.1999999999998"/>
    <n v="5.55"/>
  </r>
  <r>
    <x v="9"/>
    <x v="0"/>
    <n v="15819.999999999998"/>
    <n v="5.55"/>
  </r>
  <r>
    <x v="9"/>
    <x v="0"/>
    <n v="9492"/>
    <n v="5.55"/>
  </r>
  <r>
    <x v="9"/>
    <x v="0"/>
    <n v="9492"/>
    <n v="5.55"/>
  </r>
  <r>
    <x v="9"/>
    <x v="0"/>
    <n v="2312.7999999999997"/>
    <n v="5.55"/>
  </r>
  <r>
    <x v="9"/>
    <x v="0"/>
    <n v="2312.7999999999997"/>
    <n v="5.55"/>
  </r>
  <r>
    <x v="9"/>
    <x v="0"/>
    <n v="2312.7999999999997"/>
    <n v="5.55"/>
  </r>
  <r>
    <x v="9"/>
    <x v="0"/>
    <n v="1156.3999999999999"/>
    <n v="5.55"/>
  </r>
  <r>
    <x v="9"/>
    <x v="0"/>
    <n v="2312.7999999999997"/>
    <n v="5.55"/>
  </r>
  <r>
    <x v="9"/>
    <x v="0"/>
    <n v="2312.7999999999997"/>
    <n v="5.55"/>
  </r>
  <r>
    <x v="9"/>
    <x v="0"/>
    <n v="1156.3999999999999"/>
    <n v="5.55"/>
  </r>
  <r>
    <x v="9"/>
    <x v="0"/>
    <n v="2312.7999999999997"/>
    <n v="5.55"/>
  </r>
  <r>
    <x v="9"/>
    <x v="0"/>
    <n v="13596.8"/>
    <n v="5.55"/>
  </r>
  <r>
    <x v="9"/>
    <x v="0"/>
    <n v="6798.4"/>
    <n v="5.55"/>
  </r>
  <r>
    <x v="9"/>
    <x v="0"/>
    <n v="6798.4"/>
    <n v="5.55"/>
  </r>
  <r>
    <x v="9"/>
    <x v="0"/>
    <n v="148.14799999999997"/>
    <n v="5.55"/>
  </r>
  <r>
    <x v="9"/>
    <x v="0"/>
    <n v="606.05999999999995"/>
    <n v="5.55"/>
  </r>
  <r>
    <x v="9"/>
    <x v="0"/>
    <n v="336.7"/>
    <n v="5.55"/>
  </r>
  <r>
    <x v="9"/>
    <x v="0"/>
    <n v="202.02"/>
    <n v="5.55"/>
  </r>
  <r>
    <x v="9"/>
    <x v="0"/>
    <n v="2100"/>
    <n v="5.55"/>
  </r>
  <r>
    <x v="9"/>
    <x v="0"/>
    <n v="2100"/>
    <n v="5.55"/>
  </r>
  <r>
    <x v="9"/>
    <x v="0"/>
    <n v="8894.7599999999984"/>
    <n v="5.55"/>
  </r>
  <r>
    <x v="9"/>
    <x v="0"/>
    <n v="1201.1999999999998"/>
    <n v="5.55"/>
  </r>
  <r>
    <x v="9"/>
    <x v="0"/>
    <n v="2402.3999999999996"/>
    <n v="5.55"/>
  </r>
  <r>
    <x v="9"/>
    <x v="0"/>
    <n v="1201.1999999999998"/>
    <n v="5.55"/>
  </r>
  <r>
    <x v="9"/>
    <x v="0"/>
    <n v="1201.1999999999998"/>
    <n v="5.55"/>
  </r>
  <r>
    <x v="9"/>
    <x v="0"/>
    <n v="1201.1999999999998"/>
    <n v="5.55"/>
  </r>
  <r>
    <x v="9"/>
    <x v="0"/>
    <n v="1800.3999999999999"/>
    <n v="5.55"/>
  </r>
  <r>
    <x v="9"/>
    <x v="0"/>
    <n v="1800.3999999999999"/>
    <n v="5.55"/>
  </r>
  <r>
    <x v="9"/>
    <x v="0"/>
    <n v="4501"/>
    <n v="5.55"/>
  </r>
  <r>
    <x v="9"/>
    <x v="0"/>
    <n v="1800.3999999999999"/>
    <n v="5.55"/>
  </r>
  <r>
    <x v="9"/>
    <x v="0"/>
    <n v="1800.3999999999999"/>
    <n v="5.55"/>
  </r>
  <r>
    <x v="9"/>
    <x v="0"/>
    <n v="483.84"/>
    <n v="5.55"/>
  </r>
  <r>
    <x v="9"/>
    <x v="0"/>
    <n v="403.2"/>
    <n v="5.55"/>
  </r>
  <r>
    <x v="9"/>
    <x v="0"/>
    <n v="268.79999999999995"/>
    <n v="5.55"/>
  </r>
  <r>
    <x v="9"/>
    <x v="0"/>
    <n v="54.767999999999994"/>
    <n v="5.55"/>
  </r>
  <r>
    <x v="9"/>
    <x v="0"/>
    <n v="1306.144"/>
    <n v="5.55"/>
  </r>
  <r>
    <x v="9"/>
    <x v="0"/>
    <n v="3755.1640000000002"/>
    <n v="5.55"/>
  </r>
  <r>
    <x v="9"/>
    <x v="0"/>
    <n v="1142.876"/>
    <n v="5.55"/>
  </r>
  <r>
    <x v="9"/>
    <x v="0"/>
    <n v="1469.4119999999998"/>
    <n v="5.55"/>
  </r>
  <r>
    <x v="9"/>
    <x v="0"/>
    <n v="1142.876"/>
    <n v="5.55"/>
  </r>
  <r>
    <x v="9"/>
    <x v="0"/>
    <n v="2285.752"/>
    <n v="5.55"/>
  </r>
  <r>
    <x v="9"/>
    <x v="0"/>
    <n v="3978.7999999999997"/>
    <n v="5.55"/>
  </r>
  <r>
    <x v="9"/>
    <x v="0"/>
    <n v="3978.7999999999997"/>
    <n v="5.55"/>
  </r>
  <r>
    <x v="9"/>
    <x v="0"/>
    <n v="3978.7999999999997"/>
    <n v="5.55"/>
  </r>
  <r>
    <x v="9"/>
    <x v="0"/>
    <n v="21436.799999999999"/>
    <n v="5.55"/>
  </r>
  <r>
    <x v="9"/>
    <x v="0"/>
    <n v="14291.199999999999"/>
    <n v="5.55"/>
  </r>
  <r>
    <x v="9"/>
    <x v="0"/>
    <n v="680.4"/>
    <n v="5.55"/>
  </r>
  <r>
    <x v="9"/>
    <x v="0"/>
    <n v="2721.6"/>
    <n v="5.55"/>
  </r>
  <r>
    <x v="9"/>
    <x v="0"/>
    <n v="680.4"/>
    <n v="5.55"/>
  </r>
  <r>
    <x v="9"/>
    <x v="0"/>
    <n v="680.4"/>
    <n v="5.55"/>
  </r>
  <r>
    <x v="9"/>
    <x v="0"/>
    <n v="680.4"/>
    <n v="5.55"/>
  </r>
  <r>
    <x v="9"/>
    <x v="0"/>
    <n v="680.4"/>
    <n v="5.55"/>
  </r>
  <r>
    <x v="9"/>
    <x v="0"/>
    <n v="680.4"/>
    <n v="5.55"/>
  </r>
  <r>
    <x v="9"/>
    <x v="0"/>
    <n v="1794.5759999999998"/>
    <n v="5.55"/>
  </r>
  <r>
    <x v="9"/>
    <x v="0"/>
    <n v="367.08"/>
    <n v="5.55"/>
  </r>
  <r>
    <x v="9"/>
    <x v="0"/>
    <n v="386.4"/>
    <n v="5.55"/>
  </r>
  <r>
    <x v="9"/>
    <x v="0"/>
    <n v="869.4"/>
    <n v="5.55"/>
  </r>
  <r>
    <x v="9"/>
    <x v="0"/>
    <n v="2007.2079999999999"/>
    <n v="5.55"/>
  </r>
  <r>
    <x v="9"/>
    <x v="0"/>
    <n v="1746.08"/>
    <n v="5.55"/>
  </r>
  <r>
    <x v="9"/>
    <x v="0"/>
    <n v="1571.472"/>
    <n v="5.55"/>
  </r>
  <r>
    <x v="9"/>
    <x v="0"/>
    <n v="5762.0640000000003"/>
    <n v="5.55"/>
  </r>
  <r>
    <x v="9"/>
    <x v="0"/>
    <n v="1746.08"/>
    <n v="5.55"/>
  </r>
  <r>
    <x v="9"/>
    <x v="0"/>
    <n v="106.176"/>
    <n v="5.55"/>
  </r>
  <r>
    <x v="9"/>
    <x v="0"/>
    <n v="1844.5279999999998"/>
    <n v="5.55"/>
  </r>
  <r>
    <x v="9"/>
    <x v="0"/>
    <n v="260.26"/>
    <n v="5.55"/>
  </r>
  <r>
    <x v="9"/>
    <x v="0"/>
    <n v="204.624"/>
    <n v="5.55"/>
  </r>
  <r>
    <x v="9"/>
    <x v="0"/>
    <n v="255.77999999999997"/>
    <n v="5.55"/>
  </r>
  <r>
    <x v="9"/>
    <x v="0"/>
    <n v="884.35199999999986"/>
    <n v="5.55"/>
  </r>
  <r>
    <x v="9"/>
    <x v="0"/>
    <n v="951.77599999999995"/>
    <n v="5.55"/>
  </r>
  <r>
    <x v="9"/>
    <x v="0"/>
    <n v="325.36"/>
    <n v="5.55"/>
  </r>
  <r>
    <x v="9"/>
    <x v="0"/>
    <n v="178.94799999999998"/>
    <n v="5.55"/>
  </r>
  <r>
    <x v="9"/>
    <x v="0"/>
    <n v="99.623999999999995"/>
    <n v="5.55"/>
  </r>
  <r>
    <x v="9"/>
    <x v="0"/>
    <n v="242.59199999999998"/>
    <n v="5.55"/>
  </r>
  <r>
    <x v="9"/>
    <x v="0"/>
    <n v="121.29599999999999"/>
    <n v="5.55"/>
  </r>
  <r>
    <x v="9"/>
    <x v="0"/>
    <n v="121.29599999999999"/>
    <n v="5.55"/>
  </r>
  <r>
    <x v="9"/>
    <x v="0"/>
    <n v="363.88799999999998"/>
    <n v="5.55"/>
  </r>
  <r>
    <x v="9"/>
    <x v="0"/>
    <n v="242.59199999999998"/>
    <n v="5.55"/>
  </r>
  <r>
    <x v="9"/>
    <x v="0"/>
    <n v="1167.9639999999999"/>
    <n v="5.55"/>
  </r>
  <r>
    <x v="9"/>
    <x v="0"/>
    <n v="57.903999999999996"/>
    <n v="5.55"/>
  </r>
  <r>
    <x v="9"/>
    <x v="0"/>
    <n v="2073.5679999999998"/>
    <n v="5.55"/>
  </r>
  <r>
    <x v="9"/>
    <x v="0"/>
    <n v="2058"/>
    <n v="5.55"/>
  </r>
  <r>
    <x v="9"/>
    <x v="0"/>
    <n v="8175.9999999999991"/>
    <n v="5.55"/>
  </r>
  <r>
    <x v="9"/>
    <x v="0"/>
    <n v="8428"/>
    <n v="5.55"/>
  </r>
  <r>
    <x v="9"/>
    <x v="0"/>
    <n v="586.88"/>
    <n v="5.55"/>
  </r>
  <r>
    <x v="9"/>
    <x v="0"/>
    <n v="586.88"/>
    <n v="5.55"/>
  </r>
  <r>
    <x v="9"/>
    <x v="0"/>
    <n v="1003.6039999999999"/>
    <n v="5.55"/>
  </r>
  <r>
    <x v="9"/>
    <x v="0"/>
    <n v="1003.6039999999999"/>
    <n v="5.55"/>
  </r>
  <r>
    <x v="9"/>
    <x v="0"/>
    <n v="805"/>
    <n v="5.55"/>
  </r>
  <r>
    <x v="9"/>
    <x v="0"/>
    <n v="845.29199999999992"/>
    <n v="5.55"/>
  </r>
  <r>
    <x v="9"/>
    <x v="0"/>
    <n v="486.108"/>
    <n v="5.55"/>
  </r>
  <r>
    <x v="9"/>
    <x v="0"/>
    <n v="486.108"/>
    <n v="5.55"/>
  </r>
  <r>
    <x v="9"/>
    <x v="0"/>
    <n v="648.14399999999989"/>
    <n v="5.55"/>
  </r>
  <r>
    <x v="9"/>
    <x v="0"/>
    <n v="17.948"/>
    <n v="5.55"/>
  </r>
  <r>
    <x v="9"/>
    <x v="0"/>
    <n v="13.44"/>
    <n v="5.55"/>
  </r>
  <r>
    <x v="9"/>
    <x v="0"/>
    <n v="134.39999999999998"/>
    <n v="5.55"/>
  </r>
  <r>
    <x v="9"/>
    <x v="0"/>
    <n v="522.70399999999995"/>
    <n v="5.55"/>
  </r>
  <r>
    <x v="9"/>
    <x v="0"/>
    <n v="653.38"/>
    <n v="5.55"/>
  </r>
  <r>
    <x v="9"/>
    <x v="0"/>
    <n v="1306.76"/>
    <n v="5.55"/>
  </r>
  <r>
    <x v="9"/>
    <x v="0"/>
    <n v="522.70399999999995"/>
    <n v="5.55"/>
  </r>
  <r>
    <x v="9"/>
    <x v="0"/>
    <n v="3439.7999999999997"/>
    <n v="5.55"/>
  </r>
  <r>
    <x v="9"/>
    <x v="0"/>
    <n v="1375.9199999999998"/>
    <n v="5.55"/>
  </r>
  <r>
    <x v="9"/>
    <x v="0"/>
    <n v="343.97999999999996"/>
    <n v="5.55"/>
  </r>
  <r>
    <x v="9"/>
    <x v="0"/>
    <n v="687.95999999999992"/>
    <n v="5.55"/>
  </r>
  <r>
    <x v="9"/>
    <x v="0"/>
    <n v="458.64"/>
    <n v="5.55"/>
  </r>
  <r>
    <x v="9"/>
    <x v="0"/>
    <n v="252.25199999999998"/>
    <n v="5.55"/>
  </r>
  <r>
    <x v="9"/>
    <x v="0"/>
    <n v="343.97999999999996"/>
    <n v="5.55"/>
  </r>
  <r>
    <x v="9"/>
    <x v="0"/>
    <n v="4003.9999999999995"/>
    <n v="5.55"/>
  </r>
  <r>
    <x v="9"/>
    <x v="0"/>
    <n v="4003.9999999999995"/>
    <n v="5.55"/>
  </r>
  <r>
    <x v="9"/>
    <x v="0"/>
    <n v="8007.9999999999991"/>
    <n v="5.55"/>
  </r>
  <r>
    <x v="9"/>
    <x v="0"/>
    <n v="8007.9999999999991"/>
    <n v="5.55"/>
  </r>
  <r>
    <x v="9"/>
    <x v="0"/>
    <n v="4003.9999999999995"/>
    <n v="5.55"/>
  </r>
  <r>
    <x v="9"/>
    <x v="0"/>
    <n v="4003.9999999999995"/>
    <n v="5.55"/>
  </r>
  <r>
    <x v="9"/>
    <x v="0"/>
    <n v="4003.9999999999995"/>
    <n v="5.55"/>
  </r>
  <r>
    <x v="9"/>
    <x v="0"/>
    <n v="8007.9999999999991"/>
    <n v="5.55"/>
  </r>
  <r>
    <x v="9"/>
    <x v="0"/>
    <n v="242.08799999999997"/>
    <n v="5.55"/>
  </r>
  <r>
    <x v="9"/>
    <x v="0"/>
    <n v="242.08799999999997"/>
    <n v="5.55"/>
  </r>
  <r>
    <x v="9"/>
    <x v="0"/>
    <n v="403.47999999999996"/>
    <n v="5.55"/>
  </r>
  <r>
    <x v="9"/>
    <x v="0"/>
    <n v="242.08799999999997"/>
    <n v="5.55"/>
  </r>
  <r>
    <x v="9"/>
    <x v="0"/>
    <n v="6369.0199999999995"/>
    <n v="5.55"/>
  </r>
  <r>
    <x v="9"/>
    <x v="0"/>
    <n v="662.50800000000004"/>
    <n v="5.55"/>
  </r>
  <r>
    <x v="9"/>
    <x v="0"/>
    <n v="1325.0160000000001"/>
    <n v="5.55"/>
  </r>
  <r>
    <x v="9"/>
    <x v="0"/>
    <n v="409.08"/>
    <n v="5.55"/>
  </r>
  <r>
    <x v="9"/>
    <x v="0"/>
    <n v="436.35199999999998"/>
    <n v="5.55"/>
  </r>
  <r>
    <x v="9"/>
    <x v="0"/>
    <n v="409.08"/>
    <n v="5.55"/>
  </r>
  <r>
    <x v="9"/>
    <x v="0"/>
    <n v="211.12"/>
    <n v="5.55"/>
  </r>
  <r>
    <x v="9"/>
    <x v="0"/>
    <n v="1891.3439999999998"/>
    <n v="5.55"/>
  </r>
  <r>
    <x v="9"/>
    <x v="0"/>
    <n v="4728.3599999999997"/>
    <n v="5.55"/>
  </r>
  <r>
    <x v="9"/>
    <x v="0"/>
    <n v="315.22399999999999"/>
    <n v="5.55"/>
  </r>
  <r>
    <x v="9"/>
    <x v="0"/>
    <n v="2521.7919999999999"/>
    <n v="5.55"/>
  </r>
  <r>
    <x v="9"/>
    <x v="0"/>
    <n v="315.22399999999999"/>
    <n v="5.55"/>
  </r>
  <r>
    <x v="9"/>
    <x v="0"/>
    <n v="115.63999999999999"/>
    <n v="5.55"/>
  </r>
  <r>
    <x v="9"/>
    <x v="0"/>
    <n v="149.66"/>
    <n v="5.55"/>
  </r>
  <r>
    <x v="9"/>
    <x v="0"/>
    <n v="150.35999999999999"/>
    <n v="5.55"/>
  </r>
  <r>
    <x v="9"/>
    <x v="0"/>
    <n v="294.92399999999998"/>
    <n v="5.55"/>
  </r>
  <r>
    <x v="9"/>
    <x v="0"/>
    <n v="168.28"/>
    <n v="5.55"/>
  </r>
  <r>
    <x v="9"/>
    <x v="0"/>
    <n v="84.14"/>
    <n v="5.55"/>
  </r>
  <r>
    <x v="9"/>
    <x v="0"/>
    <n v="84.14"/>
    <n v="5.55"/>
  </r>
  <r>
    <x v="9"/>
    <x v="0"/>
    <n v="84.14"/>
    <n v="5.55"/>
  </r>
  <r>
    <x v="9"/>
    <x v="0"/>
    <n v="1555.0919999999999"/>
    <n v="5.55"/>
  </r>
  <r>
    <x v="9"/>
    <x v="0"/>
    <n v="2195.424"/>
    <n v="5.55"/>
  </r>
  <r>
    <x v="9"/>
    <x v="0"/>
    <n v="1097.712"/>
    <n v="5.55"/>
  </r>
  <r>
    <x v="9"/>
    <x v="0"/>
    <n v="1920.9960000000001"/>
    <n v="5.55"/>
  </r>
  <r>
    <x v="9"/>
    <x v="0"/>
    <n v="377.15999999999997"/>
    <n v="5.55"/>
  </r>
  <r>
    <x v="9"/>
    <x v="0"/>
    <n v="314.29999999999995"/>
    <n v="5.55"/>
  </r>
  <r>
    <x v="9"/>
    <x v="0"/>
    <n v="1121.1199999999999"/>
    <n v="5.55"/>
  </r>
  <r>
    <x v="9"/>
    <x v="0"/>
    <n v="1121.1199999999999"/>
    <n v="5.55"/>
  </r>
  <r>
    <x v="9"/>
    <x v="0"/>
    <n v="1121.1199999999999"/>
    <n v="5.55"/>
  </r>
  <r>
    <x v="9"/>
    <x v="0"/>
    <n v="824.65599999999995"/>
    <n v="5.55"/>
  </r>
  <r>
    <x v="9"/>
    <x v="0"/>
    <n v="1607.1999999999998"/>
    <n v="5.55"/>
  </r>
  <r>
    <x v="9"/>
    <x v="0"/>
    <n v="1607.1999999999998"/>
    <n v="5.55"/>
  </r>
  <r>
    <x v="9"/>
    <x v="0"/>
    <n v="1607.1999999999998"/>
    <n v="5.55"/>
  </r>
  <r>
    <x v="9"/>
    <x v="0"/>
    <n v="2410.7999999999997"/>
    <n v="5.55"/>
  </r>
  <r>
    <x v="9"/>
    <x v="0"/>
    <n v="1682.1279999999999"/>
    <n v="5.55"/>
  </r>
  <r>
    <x v="9"/>
    <x v="0"/>
    <n v="841.06399999999996"/>
    <n v="5.55"/>
  </r>
  <r>
    <x v="9"/>
    <x v="0"/>
    <n v="1682.1279999999999"/>
    <n v="5.55"/>
  </r>
  <r>
    <x v="9"/>
    <x v="0"/>
    <n v="514.58399999999995"/>
    <n v="5.55"/>
  </r>
  <r>
    <x v="9"/>
    <x v="0"/>
    <n v="233.744"/>
    <n v="5.55"/>
  </r>
  <r>
    <x v="9"/>
    <x v="0"/>
    <n v="233.744"/>
    <n v="5.55"/>
  </r>
  <r>
    <x v="9"/>
    <x v="0"/>
    <n v="1122.6319999999998"/>
    <n v="5.55"/>
  </r>
  <r>
    <x v="9"/>
    <x v="0"/>
    <n v="1125.5999999999999"/>
    <n v="5.55"/>
  </r>
  <r>
    <x v="9"/>
    <x v="0"/>
    <n v="2122.4"/>
    <n v="5.55"/>
  </r>
  <r>
    <x v="9"/>
    <x v="0"/>
    <n v="1753.9199999999998"/>
    <n v="5.55"/>
  </r>
  <r>
    <x v="9"/>
    <x v="0"/>
    <n v="1753.9199999999998"/>
    <n v="5.55"/>
  </r>
  <r>
    <x v="9"/>
    <x v="0"/>
    <n v="1344"/>
    <n v="5.55"/>
  </r>
  <r>
    <x v="9"/>
    <x v="0"/>
    <n v="1344"/>
    <n v="5.55"/>
  </r>
  <r>
    <x v="9"/>
    <x v="0"/>
    <n v="1344"/>
    <n v="5.55"/>
  </r>
  <r>
    <x v="9"/>
    <x v="0"/>
    <n v="598.58399999999995"/>
    <n v="5.55"/>
  </r>
  <r>
    <x v="9"/>
    <x v="0"/>
    <n v="1694"/>
    <n v="5.55"/>
  </r>
  <r>
    <x v="9"/>
    <x v="0"/>
    <n v="1694"/>
    <n v="5.55"/>
  </r>
  <r>
    <x v="9"/>
    <x v="0"/>
    <n v="51.071999999999996"/>
    <n v="5.55"/>
  </r>
  <r>
    <x v="9"/>
    <x v="0"/>
    <n v="102.14399999999999"/>
    <n v="5.55"/>
  </r>
  <r>
    <x v="9"/>
    <x v="0"/>
    <n v="68.095999999999989"/>
    <n v="5.55"/>
  </r>
  <r>
    <x v="9"/>
    <x v="0"/>
    <n v="1401.3999999999999"/>
    <n v="5.55"/>
  </r>
  <r>
    <x v="9"/>
    <x v="0"/>
    <n v="1401.3999999999999"/>
    <n v="5.55"/>
  </r>
  <r>
    <x v="9"/>
    <x v="0"/>
    <n v="1401.3999999999999"/>
    <n v="5.55"/>
  </r>
  <r>
    <x v="9"/>
    <x v="0"/>
    <n v="4204.2"/>
    <n v="5.55"/>
  </r>
  <r>
    <x v="9"/>
    <x v="0"/>
    <n v="1401.3999999999999"/>
    <n v="5.55"/>
  </r>
  <r>
    <x v="9"/>
    <x v="0"/>
    <n v="4087.9999999999995"/>
    <n v="5.55"/>
  </r>
  <r>
    <x v="9"/>
    <x v="0"/>
    <n v="4087.9999999999995"/>
    <n v="5.55"/>
  </r>
  <r>
    <x v="9"/>
    <x v="0"/>
    <n v="4087.9999999999995"/>
    <n v="5.55"/>
  </r>
  <r>
    <x v="9"/>
    <x v="0"/>
    <n v="30.071999999999999"/>
    <n v="5.55"/>
  </r>
  <r>
    <x v="9"/>
    <x v="0"/>
    <n v="57668.799999999996"/>
    <n v="5.55"/>
  </r>
  <r>
    <x v="9"/>
    <x v="0"/>
    <n v="70473.2"/>
    <n v="5.55"/>
  </r>
  <r>
    <x v="9"/>
    <x v="0"/>
    <n v="57668.799999999996"/>
    <n v="5.55"/>
  </r>
  <r>
    <x v="9"/>
    <x v="0"/>
    <n v="57668.799999999996"/>
    <n v="5.55"/>
  </r>
  <r>
    <x v="9"/>
    <x v="0"/>
    <n v="57668.799999999996"/>
    <n v="5.55"/>
  </r>
  <r>
    <x v="9"/>
    <x v="0"/>
    <n v="57668.799999999996"/>
    <n v="5.55"/>
  </r>
  <r>
    <x v="9"/>
    <x v="0"/>
    <n v="57668.799999999996"/>
    <n v="5.55"/>
  </r>
  <r>
    <x v="9"/>
    <x v="0"/>
    <n v="57668.799999999996"/>
    <n v="5.55"/>
  </r>
  <r>
    <x v="9"/>
    <x v="0"/>
    <n v="434.28"/>
    <n v="5.55"/>
  </r>
  <r>
    <x v="9"/>
    <x v="0"/>
    <n v="579.04"/>
    <n v="5.55"/>
  </r>
  <r>
    <x v="9"/>
    <x v="0"/>
    <n v="1072.3999999999999"/>
    <n v="5.55"/>
  </r>
  <r>
    <x v="9"/>
    <x v="0"/>
    <n v="310.99599999999998"/>
    <n v="5.55"/>
  </r>
  <r>
    <x v="9"/>
    <x v="0"/>
    <n v="3843.8399999999997"/>
    <n v="5.55"/>
  </r>
  <r>
    <x v="9"/>
    <x v="0"/>
    <n v="1281.28"/>
    <n v="5.55"/>
  </r>
  <r>
    <x v="9"/>
    <x v="0"/>
    <n v="1281.28"/>
    <n v="5.55"/>
  </r>
  <r>
    <x v="9"/>
    <x v="0"/>
    <n v="3843.8399999999997"/>
    <n v="5.55"/>
  </r>
  <r>
    <x v="9"/>
    <x v="0"/>
    <n v="1281.28"/>
    <n v="5.55"/>
  </r>
  <r>
    <x v="9"/>
    <x v="0"/>
    <n v="1281.28"/>
    <n v="5.55"/>
  </r>
  <r>
    <x v="9"/>
    <x v="0"/>
    <n v="6669.5999999999995"/>
    <n v="5.55"/>
  </r>
  <r>
    <x v="9"/>
    <x v="0"/>
    <n v="4446.3999999999996"/>
    <n v="5.55"/>
  </r>
  <r>
    <x v="9"/>
    <x v="0"/>
    <n v="6669.5999999999995"/>
    <n v="5.55"/>
  </r>
  <r>
    <x v="9"/>
    <x v="0"/>
    <n v="4446.3999999999996"/>
    <n v="5.55"/>
  </r>
  <r>
    <x v="9"/>
    <x v="0"/>
    <n v="5558"/>
    <n v="5.55"/>
  </r>
  <r>
    <x v="9"/>
    <x v="0"/>
    <n v="5415.2"/>
    <n v="5.55"/>
  </r>
  <r>
    <x v="9"/>
    <x v="0"/>
    <n v="5415.2"/>
    <n v="5.55"/>
  </r>
  <r>
    <x v="9"/>
    <x v="0"/>
    <n v="10830.4"/>
    <n v="5.55"/>
  </r>
  <r>
    <x v="9"/>
    <x v="0"/>
    <n v="10830.4"/>
    <n v="5.55"/>
  </r>
  <r>
    <x v="9"/>
    <x v="0"/>
    <n v="4446.3999999999996"/>
    <n v="5.55"/>
  </r>
  <r>
    <x v="9"/>
    <x v="0"/>
    <n v="4446.3999999999996"/>
    <n v="5.55"/>
  </r>
  <r>
    <x v="9"/>
    <x v="0"/>
    <n v="5415.2"/>
    <n v="5.55"/>
  </r>
  <r>
    <x v="9"/>
    <x v="0"/>
    <n v="5415.2"/>
    <n v="5.55"/>
  </r>
  <r>
    <x v="9"/>
    <x v="0"/>
    <n v="6669.5999999999995"/>
    <n v="5.55"/>
  </r>
  <r>
    <x v="9"/>
    <x v="0"/>
    <n v="7781.2"/>
    <n v="5.55"/>
  </r>
  <r>
    <x v="9"/>
    <x v="0"/>
    <n v="3926.02"/>
    <n v="5.55"/>
  </r>
  <r>
    <x v="9"/>
    <x v="0"/>
    <n v="12319.58"/>
    <n v="5.55"/>
  </r>
  <r>
    <x v="9"/>
    <x v="0"/>
    <n v="5415.2"/>
    <n v="5.55"/>
  </r>
  <r>
    <x v="9"/>
    <x v="0"/>
    <n v="4446.3999999999996"/>
    <n v="5.55"/>
  </r>
  <r>
    <x v="9"/>
    <x v="0"/>
    <n v="3334.7999999999997"/>
    <n v="5.55"/>
  </r>
  <r>
    <x v="9"/>
    <x v="0"/>
    <n v="1521.828"/>
    <n v="5.55"/>
  </r>
  <r>
    <x v="9"/>
    <x v="0"/>
    <n v="911.4"/>
    <n v="5.55"/>
  </r>
  <r>
    <x v="9"/>
    <x v="0"/>
    <n v="2065.8399999999997"/>
    <n v="5.55"/>
  </r>
  <r>
    <x v="9"/>
    <x v="0"/>
    <n v="1215.1999999999998"/>
    <n v="5.55"/>
  </r>
  <r>
    <x v="9"/>
    <x v="0"/>
    <n v="2223.1999999999998"/>
    <n v="5.55"/>
  </r>
  <r>
    <x v="9"/>
    <x v="0"/>
    <n v="2223.1999999999998"/>
    <n v="5.55"/>
  </r>
  <r>
    <x v="9"/>
    <x v="0"/>
    <n v="2241.7919999999999"/>
    <n v="5.55"/>
  </r>
  <r>
    <x v="9"/>
    <x v="0"/>
    <n v="2179.52"/>
    <n v="5.55"/>
  </r>
  <r>
    <x v="9"/>
    <x v="0"/>
    <n v="155.68"/>
    <n v="5.55"/>
  </r>
  <r>
    <x v="9"/>
    <x v="0"/>
    <n v="2210.6559999999999"/>
    <n v="5.55"/>
  </r>
  <r>
    <x v="9"/>
    <x v="0"/>
    <n v="4359.04"/>
    <n v="5.55"/>
  </r>
  <r>
    <x v="9"/>
    <x v="0"/>
    <n v="1774.752"/>
    <n v="5.55"/>
  </r>
  <r>
    <x v="9"/>
    <x v="0"/>
    <n v="2023.8399999999997"/>
    <n v="5.55"/>
  </r>
  <r>
    <x v="9"/>
    <x v="0"/>
    <n v="62.271999999999991"/>
    <n v="5.55"/>
  </r>
  <r>
    <x v="9"/>
    <x v="0"/>
    <n v="2054.9759999999997"/>
    <n v="5.55"/>
  </r>
  <r>
    <x v="9"/>
    <x v="0"/>
    <n v="920.58399999999983"/>
    <n v="5.55"/>
  </r>
  <r>
    <x v="9"/>
    <x v="0"/>
    <n v="800.35199999999986"/>
    <n v="5.55"/>
  </r>
  <r>
    <x v="9"/>
    <x v="0"/>
    <n v="1800.7919999999999"/>
    <n v="5.55"/>
  </r>
  <r>
    <x v="9"/>
    <x v="0"/>
    <n v="733.65599999999995"/>
    <n v="5.55"/>
  </r>
  <r>
    <x v="9"/>
    <x v="0"/>
    <n v="2223.1999999999998"/>
    <n v="5.55"/>
  </r>
  <r>
    <x v="9"/>
    <x v="0"/>
    <n v="3334.7999999999997"/>
    <n v="5.55"/>
  </r>
  <r>
    <x v="9"/>
    <x v="0"/>
    <n v="2223.1999999999998"/>
    <n v="5.55"/>
  </r>
  <r>
    <x v="9"/>
    <x v="0"/>
    <n v="2223.1999999999998"/>
    <n v="5.55"/>
  </r>
  <r>
    <x v="9"/>
    <x v="0"/>
    <n v="1027.4879999999998"/>
    <n v="5.55"/>
  </r>
  <r>
    <x v="9"/>
    <x v="0"/>
    <n v="2164.96"/>
    <n v="5.55"/>
  </r>
  <r>
    <x v="9"/>
    <x v="0"/>
    <n v="773.38799999999992"/>
    <n v="5.55"/>
  </r>
  <r>
    <x v="9"/>
    <x v="0"/>
    <n v="873.18000000000006"/>
    <n v="5.55"/>
  </r>
  <r>
    <x v="9"/>
    <x v="0"/>
    <n v="7769.0479999999989"/>
    <n v="5.55"/>
  </r>
  <r>
    <x v="9"/>
    <x v="0"/>
    <n v="4439.4559999999992"/>
    <n v="5.55"/>
  </r>
  <r>
    <x v="9"/>
    <x v="0"/>
    <n v="991.64800000000002"/>
    <n v="5.55"/>
  </r>
  <r>
    <x v="9"/>
    <x v="0"/>
    <n v="189.53199999999998"/>
    <n v="5.55"/>
  </r>
  <r>
    <x v="9"/>
    <x v="0"/>
    <n v="270.76"/>
    <n v="5.55"/>
  </r>
  <r>
    <x v="9"/>
    <x v="0"/>
    <n v="541.52"/>
    <n v="5.55"/>
  </r>
  <r>
    <x v="9"/>
    <x v="0"/>
    <n v="489.10399999999998"/>
    <n v="5.55"/>
  </r>
  <r>
    <x v="9"/>
    <x v="0"/>
    <n v="280.22399999999999"/>
    <n v="5.55"/>
  </r>
  <r>
    <x v="9"/>
    <x v="0"/>
    <n v="88.927999999999997"/>
    <n v="5.55"/>
  </r>
  <r>
    <x v="9"/>
    <x v="0"/>
    <n v="1353.8"/>
    <n v="5.55"/>
  </r>
  <r>
    <x v="9"/>
    <x v="0"/>
    <n v="433.21599999999995"/>
    <n v="5.55"/>
  </r>
  <r>
    <x v="9"/>
    <x v="0"/>
    <n v="351.98799999999994"/>
    <n v="5.55"/>
  </r>
  <r>
    <x v="9"/>
    <x v="0"/>
    <n v="97.439999999999984"/>
    <n v="5.55"/>
  </r>
  <r>
    <x v="9"/>
    <x v="0"/>
    <n v="731.05199999999991"/>
    <n v="5.55"/>
  </r>
  <r>
    <x v="9"/>
    <x v="0"/>
    <n v="139.83199999999999"/>
    <n v="5.55"/>
  </r>
  <r>
    <x v="9"/>
    <x v="0"/>
    <n v="139.83199999999999"/>
    <n v="5.55"/>
  </r>
  <r>
    <x v="9"/>
    <x v="0"/>
    <n v="54.151999999999994"/>
    <n v="5.55"/>
  </r>
  <r>
    <x v="9"/>
    <x v="0"/>
    <n v="1353.8"/>
    <n v="5.55"/>
  </r>
  <r>
    <x v="9"/>
    <x v="0"/>
    <n v="2920.2599999999998"/>
    <n v="5.55"/>
  </r>
  <r>
    <x v="9"/>
    <x v="0"/>
    <n v="2920.2599999999998"/>
    <n v="5.55"/>
  </r>
  <r>
    <x v="9"/>
    <x v="0"/>
    <n v="2920.2599999999998"/>
    <n v="5.55"/>
  </r>
  <r>
    <x v="9"/>
    <x v="0"/>
    <n v="2920.2599999999998"/>
    <n v="5.55"/>
  </r>
  <r>
    <x v="9"/>
    <x v="0"/>
    <n v="2920.2599999999998"/>
    <n v="5.55"/>
  </r>
  <r>
    <x v="9"/>
    <x v="0"/>
    <n v="2920.2599999999998"/>
    <n v="5.55"/>
  </r>
  <r>
    <x v="9"/>
    <x v="0"/>
    <n v="2920.2599999999998"/>
    <n v="5.55"/>
  </r>
  <r>
    <x v="9"/>
    <x v="0"/>
    <n v="6813.9400000000005"/>
    <n v="5.55"/>
  </r>
  <r>
    <x v="9"/>
    <x v="0"/>
    <n v="162.39999999999998"/>
    <n v="5.55"/>
  </r>
  <r>
    <x v="9"/>
    <x v="0"/>
    <n v="1082.5919999999999"/>
    <n v="5.55"/>
  </r>
  <r>
    <x v="9"/>
    <x v="0"/>
    <n v="387.85599999999999"/>
    <n v="5.55"/>
  </r>
  <r>
    <x v="9"/>
    <x v="0"/>
    <n v="193.928"/>
    <n v="5.55"/>
  </r>
  <r>
    <x v="9"/>
    <x v="0"/>
    <n v="193.928"/>
    <n v="5.55"/>
  </r>
  <r>
    <x v="9"/>
    <x v="0"/>
    <n v="193.928"/>
    <n v="5.55"/>
  </r>
  <r>
    <x v="9"/>
    <x v="0"/>
    <n v="193.928"/>
    <n v="5.55"/>
  </r>
  <r>
    <x v="9"/>
    <x v="0"/>
    <n v="104.384"/>
    <n v="5.55"/>
  </r>
  <r>
    <x v="9"/>
    <x v="0"/>
    <n v="1304.8"/>
    <n v="5.55"/>
  </r>
  <r>
    <x v="9"/>
    <x v="0"/>
    <n v="260.95999999999998"/>
    <n v="5.55"/>
  </r>
  <r>
    <x v="9"/>
    <x v="0"/>
    <n v="1111.5999999999999"/>
    <n v="5.55"/>
  </r>
  <r>
    <x v="9"/>
    <x v="0"/>
    <n v="150.35999999999999"/>
    <n v="5.55"/>
  </r>
  <r>
    <x v="9"/>
    <x v="0"/>
    <n v="126.97999999999999"/>
    <n v="5.55"/>
  </r>
  <r>
    <x v="9"/>
    <x v="0"/>
    <n v="177.77199999999999"/>
    <n v="5.55"/>
  </r>
  <r>
    <x v="9"/>
    <x v="0"/>
    <n v="634.9"/>
    <n v="5.55"/>
  </r>
  <r>
    <x v="9"/>
    <x v="1"/>
    <n v="490.55999999999995"/>
    <n v="5.55"/>
  </r>
  <r>
    <x v="9"/>
    <x v="1"/>
    <n v="278.32"/>
    <n v="5.55"/>
  </r>
  <r>
    <x v="9"/>
    <x v="1"/>
    <n v="417.47999999999996"/>
    <n v="5.55"/>
  </r>
  <r>
    <x v="9"/>
    <x v="1"/>
    <n v="299.03999999999996"/>
    <n v="5.55"/>
  </r>
  <r>
    <x v="9"/>
    <x v="1"/>
    <n v="148.39999999999998"/>
    <n v="5.55"/>
  </r>
  <r>
    <x v="9"/>
    <x v="1"/>
    <n v="742"/>
    <n v="5.55"/>
  </r>
  <r>
    <x v="9"/>
    <x v="1"/>
    <n v="652.95999999999992"/>
    <n v="5.55"/>
  </r>
  <r>
    <x v="9"/>
    <x v="2"/>
    <n v="485.68799999999999"/>
    <n v="5.55"/>
  </r>
  <r>
    <x v="9"/>
    <x v="2"/>
    <n v="582.904"/>
    <n v="5.55"/>
  </r>
  <r>
    <x v="9"/>
    <x v="2"/>
    <n v="256.2"/>
    <n v="5.55"/>
  </r>
  <r>
    <x v="9"/>
    <x v="2"/>
    <n v="165.61999999999998"/>
    <n v="5.55"/>
  </r>
  <r>
    <x v="9"/>
    <x v="2"/>
    <n v="1000.3839999999999"/>
    <n v="5.55"/>
  </r>
  <r>
    <x v="9"/>
    <x v="2"/>
    <n v="518.61599999999999"/>
    <n v="5.55"/>
  </r>
  <r>
    <x v="9"/>
    <x v="2"/>
    <n v="572.17999999999995"/>
    <n v="5.55"/>
  </r>
  <r>
    <x v="9"/>
    <x v="2"/>
    <n v="315.97999999999996"/>
    <n v="5.55"/>
  </r>
  <r>
    <x v="9"/>
    <x v="2"/>
    <n v="631.95999999999992"/>
    <n v="5.55"/>
  </r>
  <r>
    <x v="9"/>
    <x v="2"/>
    <n v="1366.3999999999999"/>
    <n v="5.55"/>
  </r>
  <r>
    <x v="9"/>
    <x v="2"/>
    <n v="572.17999999999995"/>
    <n v="5.55"/>
  </r>
  <r>
    <x v="9"/>
    <x v="2"/>
    <n v="769.16"/>
    <n v="5.55"/>
  </r>
  <r>
    <x v="9"/>
    <x v="2"/>
    <n v="727.60799999999995"/>
    <n v="5.55"/>
  </r>
  <r>
    <x v="9"/>
    <x v="2"/>
    <n v="154.56"/>
    <n v="5.55"/>
  </r>
  <r>
    <x v="9"/>
    <x v="2"/>
    <n v="193.2"/>
    <n v="5.55"/>
  </r>
  <r>
    <x v="9"/>
    <x v="2"/>
    <n v="215.04"/>
    <n v="5.55"/>
  </r>
  <r>
    <x v="9"/>
    <x v="2"/>
    <n v="459.2"/>
    <n v="5.55"/>
  </r>
  <r>
    <x v="9"/>
    <x v="2"/>
    <n v="2415"/>
    <n v="5.55"/>
  </r>
  <r>
    <x v="9"/>
    <x v="2"/>
    <n v="2293.1999999999998"/>
    <n v="5.55"/>
  </r>
  <r>
    <x v="9"/>
    <x v="2"/>
    <n v="689.92"/>
    <n v="5.55"/>
  </r>
  <r>
    <x v="9"/>
    <x v="2"/>
    <n v="751.66"/>
    <n v="5.55"/>
  </r>
  <r>
    <x v="9"/>
    <x v="2"/>
    <n v="840.84"/>
    <n v="5.55"/>
  </r>
  <r>
    <x v="9"/>
    <x v="2"/>
    <n v="310.79999999999995"/>
    <n v="5.55"/>
  </r>
  <r>
    <x v="9"/>
    <x v="2"/>
    <n v="269.36"/>
    <n v="5.55"/>
  </r>
  <r>
    <x v="9"/>
    <x v="2"/>
    <n v="625.24"/>
    <n v="5.55"/>
  </r>
  <r>
    <x v="9"/>
    <x v="2"/>
    <n v="283.08"/>
    <n v="5.55"/>
  </r>
  <r>
    <x v="9"/>
    <x v="2"/>
    <n v="1285.144"/>
    <n v="5.55"/>
  </r>
  <r>
    <x v="9"/>
    <x v="2"/>
    <n v="3371.2"/>
    <n v="5.55"/>
  </r>
  <r>
    <x v="9"/>
    <x v="2"/>
    <n v="4028.5839999999998"/>
    <n v="5.55"/>
  </r>
  <r>
    <x v="9"/>
    <x v="2"/>
    <n v="215.26399999999998"/>
    <n v="5.55"/>
  </r>
  <r>
    <x v="9"/>
    <x v="2"/>
    <n v="223.07599999999999"/>
    <n v="5.55"/>
  </r>
  <r>
    <x v="9"/>
    <x v="2"/>
    <n v="2767.66"/>
    <n v="5.55"/>
  </r>
  <r>
    <x v="9"/>
    <x v="2"/>
    <n v="138.43199999999999"/>
    <n v="5.55"/>
  </r>
  <r>
    <x v="9"/>
    <x v="2"/>
    <n v="5229.7"/>
    <n v="5.55"/>
  </r>
  <r>
    <x v="9"/>
    <x v="2"/>
    <n v="5110"/>
    <n v="5.55"/>
  </r>
  <r>
    <x v="9"/>
    <x v="2"/>
    <n v="524.24399999999991"/>
    <n v="5.55"/>
  </r>
  <r>
    <x v="9"/>
    <x v="2"/>
    <n v="3120.32"/>
    <n v="5.55"/>
  </r>
  <r>
    <x v="9"/>
    <x v="2"/>
    <n v="3042.8999999999996"/>
    <n v="5.55"/>
  </r>
  <r>
    <x v="9"/>
    <x v="2"/>
    <n v="2083.7600000000002"/>
    <n v="5.55"/>
  </r>
  <r>
    <x v="9"/>
    <x v="2"/>
    <n v="2121.364"/>
    <n v="5.55"/>
  </r>
  <r>
    <x v="9"/>
    <x v="2"/>
    <n v="502.68399999999997"/>
    <n v="5.55"/>
  </r>
  <r>
    <x v="9"/>
    <x v="2"/>
    <n v="641.98399999999992"/>
    <n v="5.55"/>
  </r>
  <r>
    <x v="9"/>
    <x v="2"/>
    <n v="1189.1879999999999"/>
    <n v="5.55"/>
  </r>
  <r>
    <x v="9"/>
    <x v="2"/>
    <n v="41.44"/>
    <n v="5.55"/>
  </r>
  <r>
    <x v="9"/>
    <x v="2"/>
    <n v="148.39999999999998"/>
    <n v="5.55"/>
  </r>
  <r>
    <x v="9"/>
    <x v="2"/>
    <n v="148.39999999999998"/>
    <n v="5.55"/>
  </r>
  <r>
    <x v="9"/>
    <x v="2"/>
    <n v="148.39999999999998"/>
    <n v="5.55"/>
  </r>
  <r>
    <x v="9"/>
    <x v="2"/>
    <n v="1310.3999999999999"/>
    <n v="5.55"/>
  </r>
  <r>
    <x v="9"/>
    <x v="2"/>
    <n v="51.519999999999996"/>
    <n v="5.55"/>
  </r>
  <r>
    <x v="9"/>
    <x v="2"/>
    <n v="88.61999999999999"/>
    <n v="5.55"/>
  </r>
  <r>
    <x v="9"/>
    <x v="2"/>
    <n v="293.46799999999996"/>
    <n v="5.55"/>
  </r>
  <r>
    <x v="9"/>
    <x v="2"/>
    <n v="323.39999999999998"/>
    <n v="5.55"/>
  </r>
  <r>
    <x v="9"/>
    <x v="2"/>
    <n v="162.624"/>
    <n v="5.55"/>
  </r>
  <r>
    <x v="9"/>
    <x v="2"/>
    <n v="959.28"/>
    <n v="5.55"/>
  </r>
  <r>
    <x v="9"/>
    <x v="2"/>
    <n v="124.488"/>
    <n v="5.55"/>
  </r>
  <r>
    <x v="9"/>
    <x v="2"/>
    <n v="43.4"/>
    <n v="5.55"/>
  </r>
  <r>
    <x v="9"/>
    <x v="2"/>
    <n v="348.09599999999995"/>
    <n v="5.55"/>
  </r>
  <r>
    <x v="9"/>
    <x v="2"/>
    <n v="457.24"/>
    <n v="5.55"/>
  </r>
  <r>
    <x v="9"/>
    <x v="2"/>
    <n v="392.84000000000003"/>
    <n v="5.55"/>
  </r>
  <r>
    <x v="9"/>
    <x v="2"/>
    <n v="1917.9999999999998"/>
    <n v="5.55"/>
  </r>
  <r>
    <x v="9"/>
    <x v="2"/>
    <n v="1478.3999999999999"/>
    <n v="5.55"/>
  </r>
  <r>
    <x v="9"/>
    <x v="2"/>
    <n v="1552.32"/>
    <n v="5.55"/>
  </r>
  <r>
    <x v="9"/>
    <x v="2"/>
    <n v="1478.3999999999999"/>
    <n v="5.55"/>
  </r>
  <r>
    <x v="9"/>
    <x v="2"/>
    <n v="90.495999999999995"/>
    <n v="5.55"/>
  </r>
  <r>
    <x v="9"/>
    <x v="2"/>
    <n v="399"/>
    <n v="5.55"/>
  </r>
  <r>
    <x v="9"/>
    <x v="2"/>
    <n v="399"/>
    <n v="5.55"/>
  </r>
  <r>
    <x v="9"/>
    <x v="2"/>
    <n v="414.4"/>
    <n v="5.55"/>
  </r>
  <r>
    <x v="9"/>
    <x v="2"/>
    <n v="399"/>
    <n v="5.55"/>
  </r>
  <r>
    <x v="9"/>
    <x v="2"/>
    <n v="414.4"/>
    <n v="5.55"/>
  </r>
  <r>
    <x v="9"/>
    <x v="2"/>
    <n v="414.4"/>
    <n v="5.55"/>
  </r>
  <r>
    <x v="9"/>
    <x v="2"/>
    <n v="137.47999999999999"/>
    <n v="5.55"/>
  </r>
  <r>
    <x v="9"/>
    <x v="2"/>
    <n v="380.09999999999997"/>
    <n v="5.55"/>
  </r>
  <r>
    <x v="9"/>
    <x v="2"/>
    <n v="1105.44"/>
    <n v="5.55"/>
  </r>
  <r>
    <x v="9"/>
    <x v="2"/>
    <n v="552.72"/>
    <n v="5.55"/>
  </r>
  <r>
    <x v="9"/>
    <x v="2"/>
    <n v="631.67999999999995"/>
    <n v="5.55"/>
  </r>
  <r>
    <x v="9"/>
    <x v="2"/>
    <n v="289.79999999999995"/>
    <n v="5.55"/>
  </r>
  <r>
    <x v="9"/>
    <x v="2"/>
    <n v="142.79999999999998"/>
    <n v="5.55"/>
  </r>
  <r>
    <x v="9"/>
    <x v="2"/>
    <n v="148.39999999999998"/>
    <n v="5.55"/>
  </r>
  <r>
    <x v="9"/>
    <x v="2"/>
    <n v="1649.1999999999998"/>
    <n v="5.55"/>
  </r>
  <r>
    <x v="9"/>
    <x v="2"/>
    <n v="1510.18"/>
    <n v="5.55"/>
  </r>
  <r>
    <x v="9"/>
    <x v="2"/>
    <n v="74.759999999999991"/>
    <n v="5.55"/>
  </r>
  <r>
    <x v="9"/>
    <x v="2"/>
    <n v="170.1"/>
    <n v="5.55"/>
  </r>
  <r>
    <x v="9"/>
    <x v="2"/>
    <n v="137.47999999999999"/>
    <n v="5.55"/>
  </r>
  <r>
    <x v="9"/>
    <x v="2"/>
    <n v="403.2"/>
    <n v="5.55"/>
  </r>
  <r>
    <x v="9"/>
    <x v="2"/>
    <n v="503.99999999999994"/>
    <n v="5.55"/>
  </r>
  <r>
    <x v="9"/>
    <x v="2"/>
    <n v="503.99999999999994"/>
    <n v="5.55"/>
  </r>
  <r>
    <x v="9"/>
    <x v="2"/>
    <n v="4637.6959999999999"/>
    <n v="5.55"/>
  </r>
  <r>
    <x v="9"/>
    <x v="2"/>
    <n v="1171.8"/>
    <n v="5.55"/>
  </r>
  <r>
    <x v="9"/>
    <x v="2"/>
    <n v="1058.3999999999999"/>
    <n v="5.55"/>
  </r>
  <r>
    <x v="9"/>
    <x v="2"/>
    <n v="1316"/>
    <n v="5.55"/>
  </r>
  <r>
    <x v="9"/>
    <x v="2"/>
    <n v="20.887999999999998"/>
    <n v="5.55"/>
  </r>
  <r>
    <x v="9"/>
    <x v="2"/>
    <n v="93.743999999999986"/>
    <n v="5.55"/>
  </r>
  <r>
    <x v="9"/>
    <x v="2"/>
    <n v="121.8"/>
    <n v="5.55"/>
  </r>
  <r>
    <x v="9"/>
    <x v="2"/>
    <n v="121.8"/>
    <n v="5.55"/>
  </r>
  <r>
    <x v="9"/>
    <x v="2"/>
    <n v="80.08"/>
    <n v="5.55"/>
  </r>
  <r>
    <x v="9"/>
    <x v="2"/>
    <n v="399.84000000000003"/>
    <n v="5.55"/>
  </r>
  <r>
    <x v="9"/>
    <x v="2"/>
    <n v="385.84000000000003"/>
    <n v="5.55"/>
  </r>
  <r>
    <x v="9"/>
    <x v="2"/>
    <n v="826"/>
    <n v="5.55"/>
  </r>
  <r>
    <x v="9"/>
    <x v="2"/>
    <n v="854"/>
    <n v="5.55"/>
  </r>
  <r>
    <x v="9"/>
    <x v="2"/>
    <n v="4009.8239999999996"/>
    <n v="5.55"/>
  </r>
  <r>
    <x v="9"/>
    <x v="2"/>
    <n v="231.16799999999998"/>
    <n v="5.55"/>
  </r>
  <r>
    <x v="9"/>
    <x v="2"/>
    <n v="289.63199999999995"/>
    <n v="5.55"/>
  </r>
  <r>
    <x v="9"/>
    <x v="2"/>
    <n v="84.22399999999999"/>
    <n v="5.55"/>
  </r>
  <r>
    <x v="9"/>
    <x v="2"/>
    <n v="109.33999999999999"/>
    <n v="5.55"/>
  </r>
  <r>
    <x v="9"/>
    <x v="2"/>
    <n v="109.33999999999999"/>
    <n v="5.55"/>
  </r>
  <r>
    <x v="9"/>
    <x v="2"/>
    <n v="438.36799999999999"/>
    <n v="5.55"/>
  </r>
  <r>
    <x v="9"/>
    <x v="2"/>
    <n v="568.67999999999995"/>
    <n v="5.55"/>
  </r>
  <r>
    <x v="9"/>
    <x v="2"/>
    <n v="92.091999999999999"/>
    <n v="5.55"/>
  </r>
  <r>
    <x v="9"/>
    <x v="2"/>
    <n v="86.8"/>
    <n v="5.55"/>
  </r>
  <r>
    <x v="9"/>
    <x v="2"/>
    <n v="172.03199999999998"/>
    <n v="5.55"/>
  </r>
  <r>
    <x v="9"/>
    <x v="2"/>
    <n v="178.584"/>
    <n v="5.55"/>
  </r>
  <r>
    <x v="9"/>
    <x v="2"/>
    <n v="103.152"/>
    <n v="5.55"/>
  </r>
  <r>
    <x v="9"/>
    <x v="2"/>
    <n v="512.904"/>
    <n v="5.55"/>
  </r>
  <r>
    <x v="9"/>
    <x v="2"/>
    <n v="512.904"/>
    <n v="5.55"/>
  </r>
  <r>
    <x v="9"/>
    <x v="2"/>
    <n v="94.695999999999998"/>
    <n v="5.55"/>
  </r>
  <r>
    <x v="9"/>
    <x v="2"/>
    <n v="98.28"/>
    <n v="5.55"/>
  </r>
  <r>
    <x v="9"/>
    <x v="2"/>
    <n v="303.23999999999995"/>
    <n v="5.55"/>
  </r>
  <r>
    <x v="9"/>
    <x v="2"/>
    <n v="409.024"/>
    <n v="5.55"/>
  </r>
  <r>
    <x v="9"/>
    <x v="2"/>
    <n v="399.33600000000001"/>
    <n v="5.55"/>
  </r>
  <r>
    <x v="9"/>
    <x v="2"/>
    <n v="798.67200000000003"/>
    <n v="5.55"/>
  </r>
  <r>
    <x v="9"/>
    <x v="2"/>
    <n v="1243.5359999999998"/>
    <n v="5.55"/>
  </r>
  <r>
    <x v="9"/>
    <x v="2"/>
    <n v="798.67200000000003"/>
    <n v="5.55"/>
  </r>
  <r>
    <x v="9"/>
    <x v="2"/>
    <n v="829.02399999999989"/>
    <n v="5.55"/>
  </r>
  <r>
    <x v="9"/>
    <x v="2"/>
    <n v="149.85599999999999"/>
    <n v="5.55"/>
  </r>
  <r>
    <x v="9"/>
    <x v="2"/>
    <n v="77.783999999999992"/>
    <n v="5.55"/>
  </r>
  <r>
    <x v="9"/>
    <x v="2"/>
    <n v="155.56799999999998"/>
    <n v="5.55"/>
  </r>
  <r>
    <x v="9"/>
    <x v="2"/>
    <n v="544.48799999999994"/>
    <n v="5.55"/>
  </r>
  <r>
    <x v="9"/>
    <x v="2"/>
    <n v="154.83999999999997"/>
    <n v="5.55"/>
  </r>
  <r>
    <x v="9"/>
    <x v="2"/>
    <n v="387.09999999999997"/>
    <n v="5.55"/>
  </r>
  <r>
    <x v="9"/>
    <x v="2"/>
    <n v="74.591999999999999"/>
    <n v="5.55"/>
  </r>
  <r>
    <x v="9"/>
    <x v="2"/>
    <n v="154.83999999999997"/>
    <n v="5.55"/>
  </r>
  <r>
    <x v="9"/>
    <x v="2"/>
    <n v="154.83999999999997"/>
    <n v="5.55"/>
  </r>
  <r>
    <x v="9"/>
    <x v="2"/>
    <n v="177.54799999999997"/>
    <n v="5.55"/>
  </r>
  <r>
    <x v="9"/>
    <x v="2"/>
    <n v="147.28"/>
    <n v="5.55"/>
  </r>
  <r>
    <x v="9"/>
    <x v="2"/>
    <n v="73.64"/>
    <n v="5.55"/>
  </r>
  <r>
    <x v="9"/>
    <x v="3"/>
    <n v="4694.9279999999999"/>
    <n v="5.55"/>
  </r>
  <r>
    <x v="9"/>
    <x v="3"/>
    <n v="2702.5880279999997"/>
    <n v="5.55"/>
  </r>
  <r>
    <x v="9"/>
    <x v="3"/>
    <n v="1106.2239999999999"/>
    <n v="5.55"/>
  </r>
  <r>
    <x v="9"/>
    <x v="3"/>
    <n v="1548.7080335999999"/>
    <n v="5.55"/>
  </r>
  <r>
    <x v="9"/>
    <x v="3"/>
    <n v="1769.9359999999999"/>
    <n v="5.55"/>
  </r>
  <r>
    <x v="9"/>
    <x v="3"/>
    <n v="1184.7079999999999"/>
    <n v="5.55"/>
  </r>
  <r>
    <x v="9"/>
    <x v="3"/>
    <n v="632.52"/>
    <n v="5.55"/>
  </r>
  <r>
    <x v="9"/>
    <x v="3"/>
    <n v="2530.136"/>
    <n v="5.55"/>
  </r>
  <r>
    <x v="9"/>
    <x v="3"/>
    <n v="3129.9799999999996"/>
    <n v="5.55"/>
  </r>
  <r>
    <x v="9"/>
    <x v="3"/>
    <n v="3795.1760279999999"/>
    <n v="5.55"/>
  </r>
  <r>
    <x v="9"/>
    <x v="3"/>
    <n v="5456.4160000000002"/>
    <n v="5.55"/>
  </r>
  <r>
    <x v="9"/>
    <x v="3"/>
    <n v="811.27199999999993"/>
    <n v="5.55"/>
  </r>
  <r>
    <x v="9"/>
    <x v="3"/>
    <n v="2289.9800279999999"/>
    <n v="5.55"/>
  </r>
  <r>
    <x v="9"/>
    <x v="3"/>
    <n v="1549.1"/>
    <n v="5.55"/>
  </r>
  <r>
    <x v="9"/>
    <x v="3"/>
    <n v="546.11199719999991"/>
    <n v="5.55"/>
  </r>
  <r>
    <x v="9"/>
    <x v="3"/>
    <n v="4694.9279999999999"/>
    <n v="5.55"/>
  </r>
  <r>
    <x v="9"/>
    <x v="3"/>
    <n v="4391.2679999999991"/>
    <n v="5.55"/>
  </r>
  <r>
    <x v="9"/>
    <x v="3"/>
    <n v="1184.7079999999999"/>
    <n v="5.55"/>
  </r>
  <r>
    <x v="9"/>
    <x v="3"/>
    <n v="1386.5319999999999"/>
    <n v="5.55"/>
  </r>
  <r>
    <x v="9"/>
    <x v="3"/>
    <n v="929.43201119999992"/>
    <n v="5.55"/>
  </r>
  <r>
    <x v="9"/>
    <x v="3"/>
    <n v="2603.02"/>
    <n v="5.55"/>
  </r>
  <r>
    <x v="9"/>
    <x v="3"/>
    <n v="929.43201119999992"/>
    <n v="5.55"/>
  </r>
  <r>
    <x v="9"/>
    <x v="3"/>
    <n v="2603.02"/>
    <n v="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72521-6225-4260-844A-8F49AA4F9641}" name="Tabela dinâ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rowHeaderCaption="Mês">
  <location ref="A3:B14" firstHeaderRow="1" firstDataRow="1" firstDataCol="1" rowPageCount="1" colPageCount="1"/>
  <pivotFields count="4">
    <pivotField axis="axisRow" showAll="0">
      <items count="11">
        <item x="1"/>
        <item x="2"/>
        <item x="3"/>
        <item x="4"/>
        <item x="5"/>
        <item x="6"/>
        <item x="0"/>
        <item x="7"/>
        <item x="8"/>
        <item x="9"/>
        <item t="default"/>
      </items>
    </pivotField>
    <pivotField axis="axisPage" showAll="0">
      <items count="5">
        <item x="1"/>
        <item x="0"/>
        <item x="3"/>
        <item x="2"/>
        <item t="default"/>
      </items>
    </pivotField>
    <pivotField dataField="1" showAll="0"/>
    <pivotField showAll="0"/>
  </pivotFields>
  <rowFields count="1">
    <field x="0"/>
  </rowFields>
  <rowItems count="11">
    <i>
      <x/>
    </i>
    <i>
      <x v="1"/>
    </i>
    <i>
      <x v="2"/>
    </i>
    <i>
      <x v="3"/>
    </i>
    <i>
      <x v="4"/>
    </i>
    <i>
      <x v="5"/>
    </i>
    <i>
      <x v="6"/>
    </i>
    <i>
      <x v="7"/>
    </i>
    <i>
      <x v="8"/>
    </i>
    <i>
      <x v="9"/>
    </i>
    <i t="grand">
      <x/>
    </i>
  </rowItems>
  <colItems count="1">
    <i/>
  </colItems>
  <pageFields count="1">
    <pageField fld="1" item="2" hier="-1"/>
  </pageFields>
  <dataFields count="1">
    <dataField name="Valor de mercado"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144"/>
  <sheetViews>
    <sheetView tabSelected="1" zoomScale="70" zoomScaleNormal="70" workbookViewId="0">
      <selection activeCell="R4" sqref="R4"/>
    </sheetView>
  </sheetViews>
  <sheetFormatPr defaultColWidth="8.7109375" defaultRowHeight="15" x14ac:dyDescent="0.25"/>
  <cols>
    <col min="1" max="1" width="8.7109375" style="60"/>
    <col min="2" max="2" width="15.140625" style="60" customWidth="1"/>
    <col min="3" max="3" width="15.85546875" style="64" customWidth="1"/>
    <col min="4" max="4" width="21.140625" style="60" customWidth="1"/>
    <col min="5" max="5" width="83.5703125" style="61" customWidth="1"/>
    <col min="6" max="6" width="25.5703125" style="66" customWidth="1"/>
    <col min="7" max="7" width="20.140625" style="64" customWidth="1"/>
    <col min="8" max="8" width="29.140625" style="66" customWidth="1"/>
    <col min="9" max="9" width="12.85546875" style="60" customWidth="1"/>
    <col min="10" max="10" width="12.140625" style="64" customWidth="1"/>
    <col min="11" max="11" width="10.140625" style="75" customWidth="1"/>
    <col min="12" max="16384" width="8.7109375" style="60"/>
  </cols>
  <sheetData>
    <row r="1" spans="1:11" ht="75" customHeight="1" x14ac:dyDescent="0.25">
      <c r="B1" s="14" t="s">
        <v>967</v>
      </c>
      <c r="C1" s="73" t="s">
        <v>1</v>
      </c>
      <c r="D1" s="14" t="s">
        <v>2</v>
      </c>
      <c r="E1" s="15" t="s">
        <v>3</v>
      </c>
      <c r="F1" s="65" t="s">
        <v>4</v>
      </c>
      <c r="G1" s="63" t="s">
        <v>5</v>
      </c>
      <c r="H1" s="65" t="s">
        <v>53</v>
      </c>
      <c r="I1" s="14" t="s">
        <v>7</v>
      </c>
      <c r="J1" s="73" t="s">
        <v>54</v>
      </c>
      <c r="K1" s="74" t="s">
        <v>55</v>
      </c>
    </row>
    <row r="2" spans="1:11" ht="90.95" customHeight="1" x14ac:dyDescent="0.25">
      <c r="A2" s="19">
        <v>372779</v>
      </c>
      <c r="B2" s="60">
        <v>202101</v>
      </c>
      <c r="C2" s="64" t="s">
        <v>8</v>
      </c>
      <c r="D2" s="60" t="s">
        <v>9</v>
      </c>
      <c r="E2" s="61" t="s">
        <v>10</v>
      </c>
      <c r="F2" s="66">
        <v>15313.06</v>
      </c>
      <c r="G2" s="64">
        <v>1</v>
      </c>
      <c r="H2" s="66">
        <v>15313.06</v>
      </c>
      <c r="I2" s="60">
        <v>372779</v>
      </c>
      <c r="J2" s="64" t="str">
        <f t="shared" ref="J2:J33" si="0">LEFT(B2,4)</f>
        <v>2021</v>
      </c>
      <c r="K2" s="75" t="str">
        <f t="shared" ref="K2:K33" si="1">RIGHT(B2,2)</f>
        <v>01</v>
      </c>
    </row>
    <row r="3" spans="1:11" ht="75.95" customHeight="1" x14ac:dyDescent="0.25">
      <c r="A3" s="19">
        <v>380849</v>
      </c>
      <c r="B3" s="60">
        <v>202106</v>
      </c>
      <c r="C3" s="64" t="s">
        <v>8</v>
      </c>
      <c r="D3" s="60" t="s">
        <v>9</v>
      </c>
      <c r="E3" s="61" t="s">
        <v>11</v>
      </c>
      <c r="F3" s="66">
        <v>15313.06</v>
      </c>
      <c r="G3" s="64">
        <v>1</v>
      </c>
      <c r="H3" s="66">
        <v>15313.06</v>
      </c>
      <c r="I3" s="60">
        <v>380849</v>
      </c>
      <c r="J3" s="64" t="str">
        <f t="shared" si="0"/>
        <v>2021</v>
      </c>
      <c r="K3" s="75" t="str">
        <f t="shared" si="1"/>
        <v>06</v>
      </c>
    </row>
    <row r="4" spans="1:11" s="3" customFormat="1" ht="78.599999999999994" customHeight="1" x14ac:dyDescent="0.25">
      <c r="A4" s="59">
        <v>400820</v>
      </c>
      <c r="B4" s="60">
        <v>202107</v>
      </c>
      <c r="C4" s="64" t="s">
        <v>8</v>
      </c>
      <c r="D4" s="60" t="s">
        <v>9</v>
      </c>
      <c r="E4" s="61" t="s">
        <v>15</v>
      </c>
      <c r="F4" s="66">
        <v>6284.17</v>
      </c>
      <c r="G4" s="64">
        <v>1</v>
      </c>
      <c r="H4" s="66">
        <v>6284.17</v>
      </c>
      <c r="I4" s="60">
        <v>400820</v>
      </c>
      <c r="J4" s="64" t="str">
        <f t="shared" si="0"/>
        <v>2021</v>
      </c>
      <c r="K4" s="75" t="str">
        <f t="shared" si="1"/>
        <v>07</v>
      </c>
    </row>
    <row r="5" spans="1:11" ht="90.95" customHeight="1" x14ac:dyDescent="0.25">
      <c r="A5" s="20">
        <v>372774</v>
      </c>
      <c r="B5" s="60">
        <v>202101</v>
      </c>
      <c r="C5" s="64" t="s">
        <v>8</v>
      </c>
      <c r="D5" s="60" t="s">
        <v>9</v>
      </c>
      <c r="E5" s="61" t="s">
        <v>15</v>
      </c>
      <c r="F5" s="66">
        <v>6284.17</v>
      </c>
      <c r="G5" s="64">
        <v>1</v>
      </c>
      <c r="H5" s="66">
        <v>6284.17</v>
      </c>
      <c r="I5" s="60">
        <v>372774</v>
      </c>
      <c r="J5" s="64" t="str">
        <f t="shared" si="0"/>
        <v>2021</v>
      </c>
      <c r="K5" s="75" t="str">
        <f t="shared" si="1"/>
        <v>01</v>
      </c>
    </row>
    <row r="6" spans="1:11" ht="71.45" customHeight="1" x14ac:dyDescent="0.25">
      <c r="A6" s="20">
        <v>372775</v>
      </c>
      <c r="B6" s="60">
        <v>202101</v>
      </c>
      <c r="C6" s="64" t="s">
        <v>8</v>
      </c>
      <c r="D6" s="60" t="s">
        <v>9</v>
      </c>
      <c r="E6" s="61" t="s">
        <v>15</v>
      </c>
      <c r="F6" s="66">
        <v>6284.17</v>
      </c>
      <c r="G6" s="64">
        <v>1</v>
      </c>
      <c r="H6" s="66">
        <v>6284.17</v>
      </c>
      <c r="I6" s="60">
        <v>372775</v>
      </c>
      <c r="J6" s="64" t="str">
        <f t="shared" si="0"/>
        <v>2021</v>
      </c>
      <c r="K6" s="75" t="str">
        <f t="shared" si="1"/>
        <v>01</v>
      </c>
    </row>
    <row r="7" spans="1:11" ht="60" x14ac:dyDescent="0.25">
      <c r="A7" s="20">
        <v>416127</v>
      </c>
      <c r="B7" s="60">
        <v>202103</v>
      </c>
      <c r="C7" s="64" t="s">
        <v>8</v>
      </c>
      <c r="D7" s="60" t="s">
        <v>9</v>
      </c>
      <c r="E7" s="61" t="s">
        <v>16</v>
      </c>
      <c r="F7" s="66">
        <v>6284.17</v>
      </c>
      <c r="G7" s="64">
        <v>1</v>
      </c>
      <c r="H7" s="66">
        <v>6284.17</v>
      </c>
      <c r="I7" s="60">
        <v>416127</v>
      </c>
      <c r="J7" s="64" t="str">
        <f t="shared" si="0"/>
        <v>2021</v>
      </c>
      <c r="K7" s="75" t="str">
        <f t="shared" si="1"/>
        <v>03</v>
      </c>
    </row>
    <row r="8" spans="1:11" ht="60" x14ac:dyDescent="0.25">
      <c r="A8" s="20">
        <v>416128</v>
      </c>
      <c r="B8" s="60">
        <v>202103</v>
      </c>
      <c r="C8" s="64" t="s">
        <v>8</v>
      </c>
      <c r="D8" s="60" t="s">
        <v>9</v>
      </c>
      <c r="E8" s="61" t="s">
        <v>16</v>
      </c>
      <c r="F8" s="66">
        <v>5955.78</v>
      </c>
      <c r="G8" s="64">
        <v>1</v>
      </c>
      <c r="H8" s="66">
        <v>5955.78</v>
      </c>
      <c r="I8" s="60">
        <v>416128</v>
      </c>
      <c r="J8" s="64" t="str">
        <f t="shared" si="0"/>
        <v>2021</v>
      </c>
      <c r="K8" s="75" t="str">
        <f t="shared" si="1"/>
        <v>03</v>
      </c>
    </row>
    <row r="9" spans="1:11" ht="60" x14ac:dyDescent="0.25">
      <c r="A9" s="20">
        <v>416129</v>
      </c>
      <c r="B9" s="60">
        <v>202103</v>
      </c>
      <c r="C9" s="64" t="s">
        <v>8</v>
      </c>
      <c r="D9" s="60" t="s">
        <v>9</v>
      </c>
      <c r="E9" s="61" t="s">
        <v>16</v>
      </c>
      <c r="F9" s="66">
        <v>5955.78</v>
      </c>
      <c r="G9" s="64">
        <v>1</v>
      </c>
      <c r="H9" s="66">
        <v>5955.78</v>
      </c>
      <c r="I9" s="60">
        <v>416129</v>
      </c>
      <c r="J9" s="64" t="str">
        <f t="shared" si="0"/>
        <v>2021</v>
      </c>
      <c r="K9" s="75" t="str">
        <f t="shared" si="1"/>
        <v>03</v>
      </c>
    </row>
    <row r="10" spans="1:11" ht="60" x14ac:dyDescent="0.25">
      <c r="A10" s="20">
        <v>394489</v>
      </c>
      <c r="B10" s="60">
        <v>202104</v>
      </c>
      <c r="C10" s="64" t="s">
        <v>8</v>
      </c>
      <c r="D10" s="60" t="s">
        <v>9</v>
      </c>
      <c r="E10" s="61" t="s">
        <v>16</v>
      </c>
      <c r="F10" s="66">
        <v>5955.78</v>
      </c>
      <c r="G10" s="64">
        <v>1</v>
      </c>
      <c r="H10" s="66">
        <v>5955.78</v>
      </c>
      <c r="I10" s="60">
        <v>394489</v>
      </c>
      <c r="J10" s="64" t="str">
        <f t="shared" si="0"/>
        <v>2021</v>
      </c>
      <c r="K10" s="75" t="str">
        <f t="shared" si="1"/>
        <v>04</v>
      </c>
    </row>
    <row r="11" spans="1:11" ht="60" x14ac:dyDescent="0.25">
      <c r="A11" s="20">
        <v>394528</v>
      </c>
      <c r="B11" s="60">
        <v>202104</v>
      </c>
      <c r="C11" s="64" t="s">
        <v>8</v>
      </c>
      <c r="D11" s="60" t="s">
        <v>9</v>
      </c>
      <c r="E11" s="61" t="s">
        <v>16</v>
      </c>
      <c r="F11" s="66">
        <v>6284.17</v>
      </c>
      <c r="G11" s="64">
        <v>1</v>
      </c>
      <c r="H11" s="66">
        <v>6284.17</v>
      </c>
      <c r="I11" s="60">
        <v>394528</v>
      </c>
      <c r="J11" s="64" t="str">
        <f t="shared" si="0"/>
        <v>2021</v>
      </c>
      <c r="K11" s="75" t="str">
        <f t="shared" si="1"/>
        <v>04</v>
      </c>
    </row>
    <row r="12" spans="1:11" ht="60" x14ac:dyDescent="0.25">
      <c r="A12" s="20">
        <v>398274</v>
      </c>
      <c r="B12" s="60">
        <v>202105</v>
      </c>
      <c r="C12" s="64" t="s">
        <v>8</v>
      </c>
      <c r="D12" s="60" t="s">
        <v>9</v>
      </c>
      <c r="E12" s="61" t="s">
        <v>16</v>
      </c>
      <c r="F12" s="66">
        <v>5955.78</v>
      </c>
      <c r="G12" s="64">
        <v>1</v>
      </c>
      <c r="H12" s="66">
        <v>5955.78</v>
      </c>
      <c r="I12" s="60">
        <v>398274</v>
      </c>
      <c r="J12" s="64" t="str">
        <f t="shared" si="0"/>
        <v>2021</v>
      </c>
      <c r="K12" s="75" t="str">
        <f t="shared" si="1"/>
        <v>05</v>
      </c>
    </row>
    <row r="13" spans="1:11" ht="60" x14ac:dyDescent="0.25">
      <c r="A13" s="20">
        <v>398275</v>
      </c>
      <c r="B13" s="60">
        <v>202105</v>
      </c>
      <c r="C13" s="64" t="s">
        <v>8</v>
      </c>
      <c r="D13" s="60" t="s">
        <v>9</v>
      </c>
      <c r="E13" s="61" t="s">
        <v>16</v>
      </c>
      <c r="F13" s="66">
        <v>6284.17</v>
      </c>
      <c r="G13" s="64">
        <v>1</v>
      </c>
      <c r="H13" s="66">
        <v>6284.17</v>
      </c>
      <c r="I13" s="60">
        <v>398275</v>
      </c>
      <c r="J13" s="64" t="str">
        <f t="shared" si="0"/>
        <v>2021</v>
      </c>
      <c r="K13" s="75" t="str">
        <f t="shared" si="1"/>
        <v>05</v>
      </c>
    </row>
    <row r="14" spans="1:11" ht="60" x14ac:dyDescent="0.25">
      <c r="A14" s="20">
        <v>398292</v>
      </c>
      <c r="B14" s="60">
        <v>202105</v>
      </c>
      <c r="C14" s="64" t="s">
        <v>8</v>
      </c>
      <c r="D14" s="60" t="s">
        <v>9</v>
      </c>
      <c r="E14" s="61" t="s">
        <v>16</v>
      </c>
      <c r="F14" s="66">
        <v>5955.78</v>
      </c>
      <c r="G14" s="64">
        <v>1</v>
      </c>
      <c r="H14" s="66">
        <v>5955.78</v>
      </c>
      <c r="I14" s="60">
        <v>398292</v>
      </c>
      <c r="J14" s="64" t="str">
        <f t="shared" si="0"/>
        <v>2021</v>
      </c>
      <c r="K14" s="75" t="str">
        <f t="shared" si="1"/>
        <v>05</v>
      </c>
    </row>
    <row r="15" spans="1:11" ht="60" x14ac:dyDescent="0.25">
      <c r="A15" s="20">
        <v>380850</v>
      </c>
      <c r="B15" s="60">
        <v>202106</v>
      </c>
      <c r="C15" s="64" t="s">
        <v>8</v>
      </c>
      <c r="D15" s="60" t="s">
        <v>9</v>
      </c>
      <c r="E15" s="61" t="s">
        <v>16</v>
      </c>
      <c r="F15" s="66">
        <v>6284.17</v>
      </c>
      <c r="G15" s="64">
        <v>1</v>
      </c>
      <c r="H15" s="66">
        <v>6284.17</v>
      </c>
      <c r="I15" s="60">
        <v>380850</v>
      </c>
      <c r="J15" s="64" t="str">
        <f t="shared" si="0"/>
        <v>2021</v>
      </c>
      <c r="K15" s="75" t="str">
        <f t="shared" si="1"/>
        <v>06</v>
      </c>
    </row>
    <row r="16" spans="1:11" ht="60" x14ac:dyDescent="0.25">
      <c r="A16" s="20">
        <v>380864</v>
      </c>
      <c r="B16" s="60">
        <v>202106</v>
      </c>
      <c r="C16" s="64" t="s">
        <v>8</v>
      </c>
      <c r="D16" s="60" t="s">
        <v>9</v>
      </c>
      <c r="E16" s="61" t="s">
        <v>16</v>
      </c>
      <c r="F16" s="66">
        <v>5955.78</v>
      </c>
      <c r="G16" s="64">
        <v>1</v>
      </c>
      <c r="H16" s="66">
        <v>5955.78</v>
      </c>
      <c r="I16" s="60">
        <v>380864</v>
      </c>
      <c r="J16" s="64" t="str">
        <f t="shared" si="0"/>
        <v>2021</v>
      </c>
      <c r="K16" s="75" t="str">
        <f t="shared" si="1"/>
        <v>06</v>
      </c>
    </row>
    <row r="17" spans="1:11" ht="60" x14ac:dyDescent="0.25">
      <c r="A17" s="20">
        <v>380865</v>
      </c>
      <c r="B17" s="60">
        <v>202106</v>
      </c>
      <c r="C17" s="64" t="s">
        <v>8</v>
      </c>
      <c r="D17" s="60" t="s">
        <v>9</v>
      </c>
      <c r="E17" s="61" t="s">
        <v>16</v>
      </c>
      <c r="F17" s="66">
        <v>6284.17</v>
      </c>
      <c r="G17" s="64">
        <v>1</v>
      </c>
      <c r="H17" s="66">
        <v>6284.17</v>
      </c>
      <c r="I17" s="60">
        <v>380865</v>
      </c>
      <c r="J17" s="64" t="str">
        <f t="shared" si="0"/>
        <v>2021</v>
      </c>
      <c r="K17" s="75" t="str">
        <f t="shared" si="1"/>
        <v>06</v>
      </c>
    </row>
    <row r="18" spans="1:11" s="3" customFormat="1" ht="60" x14ac:dyDescent="0.25">
      <c r="A18" s="59">
        <v>400818</v>
      </c>
      <c r="B18" s="60">
        <v>202107</v>
      </c>
      <c r="C18" s="64" t="s">
        <v>8</v>
      </c>
      <c r="D18" s="60" t="s">
        <v>9</v>
      </c>
      <c r="E18" s="61" t="s">
        <v>17</v>
      </c>
      <c r="F18" s="66">
        <v>7474.71</v>
      </c>
      <c r="G18" s="64">
        <v>1</v>
      </c>
      <c r="H18" s="66">
        <v>7474.71</v>
      </c>
      <c r="I18" s="60">
        <v>400818</v>
      </c>
      <c r="J18" s="64" t="str">
        <f t="shared" si="0"/>
        <v>2021</v>
      </c>
      <c r="K18" s="75" t="str">
        <f t="shared" si="1"/>
        <v>07</v>
      </c>
    </row>
    <row r="19" spans="1:11" s="3" customFormat="1" ht="60" x14ac:dyDescent="0.25">
      <c r="A19" s="20">
        <v>400819</v>
      </c>
      <c r="B19" s="60">
        <v>202107</v>
      </c>
      <c r="C19" s="64" t="s">
        <v>8</v>
      </c>
      <c r="D19" s="60" t="s">
        <v>9</v>
      </c>
      <c r="E19" s="61" t="s">
        <v>17</v>
      </c>
      <c r="F19" s="66">
        <v>7474.71</v>
      </c>
      <c r="G19" s="64">
        <v>1</v>
      </c>
      <c r="H19" s="66">
        <v>7474.71</v>
      </c>
      <c r="I19" s="60">
        <v>400819</v>
      </c>
      <c r="J19" s="64" t="str">
        <f t="shared" si="0"/>
        <v>2021</v>
      </c>
      <c r="K19" s="75" t="str">
        <f t="shared" si="1"/>
        <v>07</v>
      </c>
    </row>
    <row r="20" spans="1:11" ht="60" x14ac:dyDescent="0.25">
      <c r="A20" s="20">
        <v>416132</v>
      </c>
      <c r="B20" s="60">
        <v>202103</v>
      </c>
      <c r="C20" s="64" t="s">
        <v>8</v>
      </c>
      <c r="D20" s="60" t="s">
        <v>9</v>
      </c>
      <c r="E20" s="61" t="s">
        <v>17</v>
      </c>
      <c r="F20" s="66">
        <v>7474.71</v>
      </c>
      <c r="G20" s="64">
        <v>1</v>
      </c>
      <c r="H20" s="66">
        <v>7474.71</v>
      </c>
      <c r="I20" s="60">
        <v>416132</v>
      </c>
      <c r="J20" s="64" t="str">
        <f t="shared" si="0"/>
        <v>2021</v>
      </c>
      <c r="K20" s="75" t="str">
        <f t="shared" si="1"/>
        <v>03</v>
      </c>
    </row>
    <row r="21" spans="1:11" ht="60" x14ac:dyDescent="0.25">
      <c r="A21" s="20">
        <v>372754</v>
      </c>
      <c r="B21" s="60">
        <v>202101</v>
      </c>
      <c r="C21" s="64" t="s">
        <v>8</v>
      </c>
      <c r="D21" s="60" t="s">
        <v>9</v>
      </c>
      <c r="E21" s="61" t="s">
        <v>18</v>
      </c>
      <c r="F21" s="66">
        <v>12401.05</v>
      </c>
      <c r="G21" s="64">
        <v>1</v>
      </c>
      <c r="H21" s="66">
        <v>12401.05</v>
      </c>
      <c r="I21" s="60">
        <v>372754</v>
      </c>
      <c r="J21" s="64" t="str">
        <f t="shared" si="0"/>
        <v>2021</v>
      </c>
      <c r="K21" s="75" t="str">
        <f t="shared" si="1"/>
        <v>01</v>
      </c>
    </row>
    <row r="22" spans="1:11" ht="60" x14ac:dyDescent="0.25">
      <c r="A22" s="20">
        <v>372769</v>
      </c>
      <c r="B22" s="60">
        <v>202101</v>
      </c>
      <c r="C22" s="64" t="s">
        <v>8</v>
      </c>
      <c r="D22" s="60" t="s">
        <v>9</v>
      </c>
      <c r="E22" s="61" t="s">
        <v>18</v>
      </c>
      <c r="F22" s="66">
        <v>12401.05</v>
      </c>
      <c r="G22" s="64">
        <v>1</v>
      </c>
      <c r="H22" s="66">
        <v>12401.05</v>
      </c>
      <c r="I22" s="60">
        <v>372769</v>
      </c>
      <c r="J22" s="64" t="str">
        <f t="shared" si="0"/>
        <v>2021</v>
      </c>
      <c r="K22" s="75" t="str">
        <f t="shared" si="1"/>
        <v>01</v>
      </c>
    </row>
    <row r="23" spans="1:11" ht="60" x14ac:dyDescent="0.25">
      <c r="A23" s="20">
        <v>372770</v>
      </c>
      <c r="B23" s="60">
        <v>202101</v>
      </c>
      <c r="C23" s="64" t="s">
        <v>8</v>
      </c>
      <c r="D23" s="60" t="s">
        <v>9</v>
      </c>
      <c r="E23" s="61" t="s">
        <v>18</v>
      </c>
      <c r="F23" s="66">
        <v>12401.05</v>
      </c>
      <c r="G23" s="64">
        <v>1</v>
      </c>
      <c r="H23" s="66">
        <v>12401.05</v>
      </c>
      <c r="I23" s="60">
        <v>372770</v>
      </c>
      <c r="J23" s="64" t="str">
        <f t="shared" si="0"/>
        <v>2021</v>
      </c>
      <c r="K23" s="75" t="str">
        <f t="shared" si="1"/>
        <v>01</v>
      </c>
    </row>
    <row r="24" spans="1:11" ht="60" x14ac:dyDescent="0.25">
      <c r="A24" s="20">
        <v>372771</v>
      </c>
      <c r="B24" s="60">
        <v>202101</v>
      </c>
      <c r="C24" s="64" t="s">
        <v>8</v>
      </c>
      <c r="D24" s="60" t="s">
        <v>9</v>
      </c>
      <c r="E24" s="61" t="s">
        <v>18</v>
      </c>
      <c r="F24" s="66">
        <v>12401.05</v>
      </c>
      <c r="G24" s="64">
        <v>1</v>
      </c>
      <c r="H24" s="66">
        <v>12401.05</v>
      </c>
      <c r="I24" s="60">
        <v>372771</v>
      </c>
      <c r="J24" s="64" t="str">
        <f t="shared" si="0"/>
        <v>2021</v>
      </c>
      <c r="K24" s="75" t="str">
        <f t="shared" si="1"/>
        <v>01</v>
      </c>
    </row>
    <row r="25" spans="1:11" ht="60" x14ac:dyDescent="0.25">
      <c r="A25" s="20">
        <v>372780</v>
      </c>
      <c r="B25" s="60">
        <v>202101</v>
      </c>
      <c r="C25" s="64" t="s">
        <v>8</v>
      </c>
      <c r="D25" s="60" t="s">
        <v>9</v>
      </c>
      <c r="E25" s="61" t="s">
        <v>18</v>
      </c>
      <c r="F25" s="66">
        <v>12401.05</v>
      </c>
      <c r="G25" s="64">
        <v>2</v>
      </c>
      <c r="H25" s="66">
        <v>24802.1</v>
      </c>
      <c r="I25" s="60">
        <v>372780</v>
      </c>
      <c r="J25" s="64" t="str">
        <f t="shared" si="0"/>
        <v>2021</v>
      </c>
      <c r="K25" s="75" t="str">
        <f t="shared" si="1"/>
        <v>01</v>
      </c>
    </row>
    <row r="26" spans="1:11" ht="60" x14ac:dyDescent="0.25">
      <c r="A26" s="20">
        <v>416086</v>
      </c>
      <c r="B26" s="60">
        <v>202103</v>
      </c>
      <c r="C26" s="64" t="s">
        <v>8</v>
      </c>
      <c r="D26" s="60" t="s">
        <v>9</v>
      </c>
      <c r="E26" s="61" t="s">
        <v>18</v>
      </c>
      <c r="F26" s="66">
        <v>12401.05</v>
      </c>
      <c r="G26" s="64">
        <v>1</v>
      </c>
      <c r="H26" s="66">
        <v>12401.05</v>
      </c>
      <c r="I26" s="60">
        <v>416086</v>
      </c>
      <c r="J26" s="64" t="str">
        <f t="shared" si="0"/>
        <v>2021</v>
      </c>
      <c r="K26" s="75" t="str">
        <f t="shared" si="1"/>
        <v>03</v>
      </c>
    </row>
    <row r="27" spans="1:11" ht="60" x14ac:dyDescent="0.25">
      <c r="A27" s="20">
        <v>416131</v>
      </c>
      <c r="B27" s="60">
        <v>202103</v>
      </c>
      <c r="C27" s="64" t="s">
        <v>8</v>
      </c>
      <c r="D27" s="60" t="s">
        <v>9</v>
      </c>
      <c r="E27" s="61" t="s">
        <v>18</v>
      </c>
      <c r="F27" s="66">
        <v>12401.05</v>
      </c>
      <c r="G27" s="64">
        <v>2</v>
      </c>
      <c r="H27" s="66">
        <v>24802.1</v>
      </c>
      <c r="I27" s="60">
        <v>416131</v>
      </c>
      <c r="J27" s="64" t="str">
        <f t="shared" si="0"/>
        <v>2021</v>
      </c>
      <c r="K27" s="75" t="str">
        <f t="shared" si="1"/>
        <v>03</v>
      </c>
    </row>
    <row r="28" spans="1:11" ht="60" x14ac:dyDescent="0.25">
      <c r="A28" s="20">
        <v>398283</v>
      </c>
      <c r="B28" s="60">
        <v>202105</v>
      </c>
      <c r="C28" s="64" t="s">
        <v>8</v>
      </c>
      <c r="D28" s="60" t="s">
        <v>9</v>
      </c>
      <c r="E28" s="61" t="s">
        <v>19</v>
      </c>
      <c r="F28" s="66">
        <v>7474.71</v>
      </c>
      <c r="G28" s="64">
        <v>1</v>
      </c>
      <c r="H28" s="66">
        <v>7474.71</v>
      </c>
      <c r="I28" s="60">
        <v>398283</v>
      </c>
      <c r="J28" s="64" t="str">
        <f t="shared" si="0"/>
        <v>2021</v>
      </c>
      <c r="K28" s="75" t="str">
        <f t="shared" si="1"/>
        <v>05</v>
      </c>
    </row>
    <row r="29" spans="1:11" ht="60" x14ac:dyDescent="0.25">
      <c r="A29" s="20">
        <v>398293</v>
      </c>
      <c r="B29" s="60">
        <v>202105</v>
      </c>
      <c r="C29" s="64" t="s">
        <v>8</v>
      </c>
      <c r="D29" s="60" t="s">
        <v>9</v>
      </c>
      <c r="E29" s="61" t="s">
        <v>19</v>
      </c>
      <c r="F29" s="66">
        <v>7474.71</v>
      </c>
      <c r="G29" s="64">
        <v>1</v>
      </c>
      <c r="H29" s="66">
        <v>7474.71</v>
      </c>
      <c r="I29" s="60">
        <v>398293</v>
      </c>
      <c r="J29" s="64" t="str">
        <f t="shared" si="0"/>
        <v>2021</v>
      </c>
      <c r="K29" s="75" t="str">
        <f t="shared" si="1"/>
        <v>05</v>
      </c>
    </row>
    <row r="30" spans="1:11" ht="60" x14ac:dyDescent="0.25">
      <c r="A30" s="20">
        <v>380881</v>
      </c>
      <c r="B30" s="60">
        <v>202106</v>
      </c>
      <c r="C30" s="64" t="s">
        <v>8</v>
      </c>
      <c r="D30" s="60" t="s">
        <v>9</v>
      </c>
      <c r="E30" s="61" t="s">
        <v>19</v>
      </c>
      <c r="F30" s="66">
        <v>7474.71</v>
      </c>
      <c r="G30" s="64">
        <v>2</v>
      </c>
      <c r="H30" s="66">
        <v>14949.42</v>
      </c>
      <c r="I30" s="60">
        <v>380881</v>
      </c>
      <c r="J30" s="64" t="str">
        <f t="shared" si="0"/>
        <v>2021</v>
      </c>
      <c r="K30" s="75" t="str">
        <f t="shared" si="1"/>
        <v>06</v>
      </c>
    </row>
    <row r="31" spans="1:11" ht="60" x14ac:dyDescent="0.25">
      <c r="A31" s="20">
        <v>380894</v>
      </c>
      <c r="B31" s="60">
        <v>202106</v>
      </c>
      <c r="C31" s="64" t="s">
        <v>8</v>
      </c>
      <c r="D31" s="60" t="s">
        <v>9</v>
      </c>
      <c r="E31" s="61" t="s">
        <v>19</v>
      </c>
      <c r="F31" s="66">
        <v>7474.71</v>
      </c>
      <c r="G31" s="64">
        <v>1</v>
      </c>
      <c r="H31" s="66">
        <v>7474.71</v>
      </c>
      <c r="I31" s="60">
        <v>380894</v>
      </c>
      <c r="J31" s="64" t="str">
        <f t="shared" si="0"/>
        <v>2021</v>
      </c>
      <c r="K31" s="75" t="str">
        <f t="shared" si="1"/>
        <v>06</v>
      </c>
    </row>
    <row r="32" spans="1:11" s="3" customFormat="1" ht="60" x14ac:dyDescent="0.25">
      <c r="A32" s="59">
        <v>400802</v>
      </c>
      <c r="B32" s="3">
        <v>202107</v>
      </c>
      <c r="C32" s="17" t="s">
        <v>8</v>
      </c>
      <c r="D32" s="60" t="s">
        <v>9</v>
      </c>
      <c r="E32" s="61" t="s">
        <v>20</v>
      </c>
      <c r="F32" s="66">
        <v>12334.74</v>
      </c>
      <c r="G32" s="64">
        <v>1</v>
      </c>
      <c r="H32" s="66">
        <v>12334.74</v>
      </c>
      <c r="I32" s="60">
        <v>400802</v>
      </c>
      <c r="J32" s="64" t="str">
        <f t="shared" si="0"/>
        <v>2021</v>
      </c>
      <c r="K32" s="75" t="str">
        <f t="shared" si="1"/>
        <v>07</v>
      </c>
    </row>
    <row r="33" spans="1:11" ht="60" x14ac:dyDescent="0.25">
      <c r="A33" s="20">
        <v>394529</v>
      </c>
      <c r="B33" s="60">
        <v>202104</v>
      </c>
      <c r="C33" s="64" t="s">
        <v>8</v>
      </c>
      <c r="D33" s="60" t="s">
        <v>9</v>
      </c>
      <c r="E33" s="61" t="s">
        <v>20</v>
      </c>
      <c r="F33" s="66">
        <v>12401.05</v>
      </c>
      <c r="G33" s="64">
        <v>1</v>
      </c>
      <c r="H33" s="66">
        <v>12401.05</v>
      </c>
      <c r="I33" s="60">
        <v>394529</v>
      </c>
      <c r="J33" s="64" t="str">
        <f t="shared" si="0"/>
        <v>2021</v>
      </c>
      <c r="K33" s="75" t="str">
        <f t="shared" si="1"/>
        <v>04</v>
      </c>
    </row>
    <row r="34" spans="1:11" ht="60" x14ac:dyDescent="0.25">
      <c r="A34" s="20">
        <v>394530</v>
      </c>
      <c r="B34" s="60">
        <v>202104</v>
      </c>
      <c r="C34" s="64" t="s">
        <v>8</v>
      </c>
      <c r="D34" s="60" t="s">
        <v>9</v>
      </c>
      <c r="E34" s="61" t="s">
        <v>20</v>
      </c>
      <c r="F34" s="66">
        <v>12401.05</v>
      </c>
      <c r="G34" s="64">
        <v>1</v>
      </c>
      <c r="H34" s="66">
        <v>12401.05</v>
      </c>
      <c r="I34" s="60">
        <v>394530</v>
      </c>
      <c r="J34" s="64" t="str">
        <f t="shared" ref="J34:J64" si="2">LEFT(B34,4)</f>
        <v>2021</v>
      </c>
      <c r="K34" s="75" t="str">
        <f t="shared" ref="K34:K63" si="3">RIGHT(B34,2)</f>
        <v>04</v>
      </c>
    </row>
    <row r="35" spans="1:11" ht="60" x14ac:dyDescent="0.25">
      <c r="A35" s="20">
        <v>394531</v>
      </c>
      <c r="B35" s="60">
        <v>202104</v>
      </c>
      <c r="C35" s="64" t="s">
        <v>8</v>
      </c>
      <c r="D35" s="60" t="s">
        <v>9</v>
      </c>
      <c r="E35" s="61" t="s">
        <v>20</v>
      </c>
      <c r="F35" s="66">
        <v>12401.05</v>
      </c>
      <c r="G35" s="64">
        <v>1</v>
      </c>
      <c r="H35" s="66">
        <v>12401.05</v>
      </c>
      <c r="I35" s="60">
        <v>394531</v>
      </c>
      <c r="J35" s="64" t="str">
        <f t="shared" si="2"/>
        <v>2021</v>
      </c>
      <c r="K35" s="75" t="str">
        <f t="shared" si="3"/>
        <v>04</v>
      </c>
    </row>
    <row r="36" spans="1:11" ht="60" x14ac:dyDescent="0.25">
      <c r="A36" s="20">
        <v>398304</v>
      </c>
      <c r="B36" s="60">
        <v>202105</v>
      </c>
      <c r="C36" s="64" t="s">
        <v>8</v>
      </c>
      <c r="D36" s="60" t="s">
        <v>9</v>
      </c>
      <c r="E36" s="61" t="s">
        <v>20</v>
      </c>
      <c r="F36" s="66">
        <v>12334.74</v>
      </c>
      <c r="G36" s="64">
        <v>1</v>
      </c>
      <c r="H36" s="66">
        <v>12334.74</v>
      </c>
      <c r="I36" s="60">
        <v>398304</v>
      </c>
      <c r="J36" s="64" t="str">
        <f t="shared" si="2"/>
        <v>2021</v>
      </c>
      <c r="K36" s="75" t="str">
        <f t="shared" si="3"/>
        <v>05</v>
      </c>
    </row>
    <row r="37" spans="1:11" ht="86.1" customHeight="1" x14ac:dyDescent="0.25">
      <c r="A37" s="20">
        <v>380866</v>
      </c>
      <c r="B37" s="60">
        <v>202106</v>
      </c>
      <c r="C37" s="64" t="s">
        <v>8</v>
      </c>
      <c r="D37" s="60" t="s">
        <v>9</v>
      </c>
      <c r="E37" s="61" t="s">
        <v>20</v>
      </c>
      <c r="F37" s="66">
        <v>12401.05</v>
      </c>
      <c r="G37" s="64">
        <v>1</v>
      </c>
      <c r="H37" s="66">
        <v>12401.05</v>
      </c>
      <c r="I37" s="60">
        <v>380866</v>
      </c>
      <c r="J37" s="64" t="str">
        <f t="shared" si="2"/>
        <v>2021</v>
      </c>
      <c r="K37" s="75" t="str">
        <f t="shared" si="3"/>
        <v>06</v>
      </c>
    </row>
    <row r="38" spans="1:11" ht="77.45" customHeight="1" x14ac:dyDescent="0.25">
      <c r="A38" s="20">
        <v>380879</v>
      </c>
      <c r="B38" s="60">
        <v>202106</v>
      </c>
      <c r="C38" s="64" t="s">
        <v>8</v>
      </c>
      <c r="D38" s="60" t="s">
        <v>9</v>
      </c>
      <c r="E38" s="61" t="s">
        <v>20</v>
      </c>
      <c r="F38" s="66">
        <v>12401.05</v>
      </c>
      <c r="G38" s="64">
        <v>1</v>
      </c>
      <c r="H38" s="66">
        <v>12401.05</v>
      </c>
      <c r="I38" s="60">
        <v>380879</v>
      </c>
      <c r="J38" s="64" t="str">
        <f t="shared" si="2"/>
        <v>2021</v>
      </c>
      <c r="K38" s="75" t="str">
        <f t="shared" si="3"/>
        <v>06</v>
      </c>
    </row>
    <row r="39" spans="1:11" ht="86.1" customHeight="1" x14ac:dyDescent="0.25">
      <c r="A39" s="20">
        <v>380880</v>
      </c>
      <c r="B39" s="60">
        <v>202106</v>
      </c>
      <c r="C39" s="64" t="s">
        <v>8</v>
      </c>
      <c r="D39" s="60" t="s">
        <v>9</v>
      </c>
      <c r="E39" s="61" t="s">
        <v>20</v>
      </c>
      <c r="F39" s="66">
        <v>12334.74</v>
      </c>
      <c r="G39" s="64">
        <v>1</v>
      </c>
      <c r="H39" s="66">
        <v>12334.74</v>
      </c>
      <c r="I39" s="60">
        <v>380880</v>
      </c>
      <c r="J39" s="64" t="str">
        <f t="shared" si="2"/>
        <v>2021</v>
      </c>
      <c r="K39" s="75" t="str">
        <f t="shared" si="3"/>
        <v>06</v>
      </c>
    </row>
    <row r="40" spans="1:11" ht="65.45" customHeight="1" x14ac:dyDescent="0.25">
      <c r="A40" s="20">
        <v>380895</v>
      </c>
      <c r="B40" s="60">
        <v>202106</v>
      </c>
      <c r="C40" s="64" t="s">
        <v>8</v>
      </c>
      <c r="D40" s="60" t="s">
        <v>9</v>
      </c>
      <c r="E40" s="61" t="s">
        <v>20</v>
      </c>
      <c r="F40" s="66">
        <v>12401.05</v>
      </c>
      <c r="G40" s="64">
        <v>2</v>
      </c>
      <c r="H40" s="66">
        <v>24802.1</v>
      </c>
      <c r="I40" s="60">
        <v>380895</v>
      </c>
      <c r="J40" s="64" t="str">
        <f t="shared" si="2"/>
        <v>2021</v>
      </c>
      <c r="K40" s="75" t="str">
        <f t="shared" si="3"/>
        <v>06</v>
      </c>
    </row>
    <row r="41" spans="1:11" ht="60" x14ac:dyDescent="0.25">
      <c r="A41" s="68">
        <v>422214</v>
      </c>
      <c r="B41" s="69">
        <v>202108</v>
      </c>
      <c r="C41" s="72" t="s">
        <v>8</v>
      </c>
      <c r="D41" s="69" t="s">
        <v>9</v>
      </c>
      <c r="E41" s="70" t="s">
        <v>966</v>
      </c>
      <c r="F41" s="66">
        <v>5955.78</v>
      </c>
      <c r="G41" s="64">
        <v>1</v>
      </c>
      <c r="H41" s="66">
        <v>5955.78</v>
      </c>
      <c r="I41" s="69">
        <v>422214</v>
      </c>
      <c r="J41" s="64" t="str">
        <f t="shared" si="2"/>
        <v>2021</v>
      </c>
      <c r="K41" s="75" t="str">
        <f t="shared" si="3"/>
        <v>08</v>
      </c>
    </row>
    <row r="42" spans="1:11" ht="60" x14ac:dyDescent="0.25">
      <c r="A42" s="68">
        <v>422200</v>
      </c>
      <c r="B42" s="69">
        <v>202108</v>
      </c>
      <c r="C42" s="72" t="s">
        <v>8</v>
      </c>
      <c r="D42" s="69" t="s">
        <v>9</v>
      </c>
      <c r="E42" s="70" t="s">
        <v>19</v>
      </c>
      <c r="F42" s="66">
        <v>7474.71</v>
      </c>
      <c r="G42" s="64">
        <v>1</v>
      </c>
      <c r="H42" s="66">
        <v>7474.71</v>
      </c>
      <c r="I42" s="69">
        <v>422200</v>
      </c>
      <c r="J42" s="64" t="str">
        <f t="shared" si="2"/>
        <v>2021</v>
      </c>
      <c r="K42" s="75" t="str">
        <f t="shared" si="3"/>
        <v>08</v>
      </c>
    </row>
    <row r="43" spans="1:11" ht="60" x14ac:dyDescent="0.25">
      <c r="A43" s="71">
        <v>446857</v>
      </c>
      <c r="B43" s="69">
        <v>202109</v>
      </c>
      <c r="C43" s="72" t="s">
        <v>8</v>
      </c>
      <c r="D43" s="69" t="s">
        <v>9</v>
      </c>
      <c r="E43" s="70" t="s">
        <v>16</v>
      </c>
      <c r="F43" s="66">
        <v>5955.78</v>
      </c>
      <c r="G43" s="72">
        <v>2</v>
      </c>
      <c r="H43" s="66">
        <v>11911.56</v>
      </c>
      <c r="I43" s="69">
        <v>446857</v>
      </c>
      <c r="J43" s="64" t="str">
        <f t="shared" si="2"/>
        <v>2021</v>
      </c>
      <c r="K43" s="75" t="str">
        <f t="shared" si="3"/>
        <v>09</v>
      </c>
    </row>
    <row r="44" spans="1:11" ht="60" x14ac:dyDescent="0.25">
      <c r="A44" s="71">
        <v>446864</v>
      </c>
      <c r="B44" s="69">
        <v>202109</v>
      </c>
      <c r="C44" s="72" t="s">
        <v>8</v>
      </c>
      <c r="D44" s="69" t="s">
        <v>9</v>
      </c>
      <c r="E44" s="70" t="s">
        <v>16</v>
      </c>
      <c r="F44" s="66">
        <v>6284.17</v>
      </c>
      <c r="G44" s="72">
        <v>1</v>
      </c>
      <c r="H44" s="66">
        <v>6284.17</v>
      </c>
      <c r="I44" s="69">
        <v>446864</v>
      </c>
      <c r="J44" s="64" t="str">
        <f t="shared" si="2"/>
        <v>2021</v>
      </c>
      <c r="K44" s="75" t="str">
        <f t="shared" si="3"/>
        <v>09</v>
      </c>
    </row>
    <row r="45" spans="1:11" ht="60" x14ac:dyDescent="0.25">
      <c r="A45" s="71">
        <v>446814</v>
      </c>
      <c r="B45" s="69">
        <v>202109</v>
      </c>
      <c r="C45" s="72" t="s">
        <v>8</v>
      </c>
      <c r="D45" s="69" t="s">
        <v>9</v>
      </c>
      <c r="E45" s="70" t="s">
        <v>19</v>
      </c>
      <c r="F45" s="66">
        <v>7474.71</v>
      </c>
      <c r="G45" s="72">
        <v>2</v>
      </c>
      <c r="H45" s="66">
        <v>14949.42</v>
      </c>
      <c r="I45" s="69">
        <v>446814</v>
      </c>
      <c r="J45" s="64" t="str">
        <f t="shared" si="2"/>
        <v>2021</v>
      </c>
      <c r="K45" s="75" t="str">
        <f t="shared" si="3"/>
        <v>09</v>
      </c>
    </row>
    <row r="46" spans="1:11" ht="60" x14ac:dyDescent="0.25">
      <c r="A46" s="71">
        <v>446815</v>
      </c>
      <c r="B46" s="69">
        <v>202109</v>
      </c>
      <c r="C46" s="72" t="s">
        <v>8</v>
      </c>
      <c r="D46" s="69" t="s">
        <v>9</v>
      </c>
      <c r="E46" s="70" t="s">
        <v>19</v>
      </c>
      <c r="F46" s="66">
        <v>7474.71</v>
      </c>
      <c r="G46" s="72">
        <v>1</v>
      </c>
      <c r="H46" s="66">
        <v>7474.71</v>
      </c>
      <c r="I46" s="69">
        <v>446815</v>
      </c>
      <c r="J46" s="64" t="str">
        <f t="shared" si="2"/>
        <v>2021</v>
      </c>
      <c r="K46" s="75" t="str">
        <f t="shared" si="3"/>
        <v>09</v>
      </c>
    </row>
    <row r="47" spans="1:11" ht="60" x14ac:dyDescent="0.25">
      <c r="A47" s="71">
        <v>446858</v>
      </c>
      <c r="B47" s="69">
        <v>202109</v>
      </c>
      <c r="C47" s="72" t="s">
        <v>8</v>
      </c>
      <c r="D47" s="69" t="s">
        <v>9</v>
      </c>
      <c r="E47" s="70" t="s">
        <v>19</v>
      </c>
      <c r="F47" s="66">
        <v>7474.71</v>
      </c>
      <c r="G47" s="72">
        <v>1</v>
      </c>
      <c r="H47" s="66">
        <v>7474.71</v>
      </c>
      <c r="I47" s="69">
        <v>446858</v>
      </c>
      <c r="J47" s="64" t="str">
        <f t="shared" si="2"/>
        <v>2021</v>
      </c>
      <c r="K47" s="75" t="str">
        <f t="shared" si="3"/>
        <v>09</v>
      </c>
    </row>
    <row r="48" spans="1:11" ht="60" x14ac:dyDescent="0.25">
      <c r="A48" s="71">
        <v>446863</v>
      </c>
      <c r="B48" s="69">
        <v>202109</v>
      </c>
      <c r="C48" s="72" t="s">
        <v>8</v>
      </c>
      <c r="D48" s="69" t="s">
        <v>9</v>
      </c>
      <c r="E48" s="70" t="s">
        <v>19</v>
      </c>
      <c r="F48" s="66">
        <v>7474.71</v>
      </c>
      <c r="G48" s="72">
        <v>1</v>
      </c>
      <c r="H48" s="66">
        <v>7474.71</v>
      </c>
      <c r="I48" s="69">
        <v>446863</v>
      </c>
      <c r="J48" s="64" t="str">
        <f t="shared" si="2"/>
        <v>2021</v>
      </c>
      <c r="K48" s="75" t="str">
        <f t="shared" si="3"/>
        <v>09</v>
      </c>
    </row>
    <row r="49" spans="1:11" ht="60" x14ac:dyDescent="0.25">
      <c r="A49" s="71">
        <v>446812</v>
      </c>
      <c r="B49" s="69">
        <v>202109</v>
      </c>
      <c r="C49" s="72" t="s">
        <v>8</v>
      </c>
      <c r="D49" s="69" t="s">
        <v>9</v>
      </c>
      <c r="E49" s="70" t="s">
        <v>20</v>
      </c>
      <c r="F49" s="66">
        <v>12401.05</v>
      </c>
      <c r="G49" s="72">
        <v>1</v>
      </c>
      <c r="H49" s="66">
        <v>12401.05</v>
      </c>
      <c r="I49" s="69">
        <v>446812</v>
      </c>
      <c r="J49" s="64" t="str">
        <f t="shared" si="2"/>
        <v>2021</v>
      </c>
      <c r="K49" s="75" t="str">
        <f t="shared" si="3"/>
        <v>09</v>
      </c>
    </row>
    <row r="50" spans="1:11" ht="60" x14ac:dyDescent="0.25">
      <c r="A50" s="71">
        <v>446813</v>
      </c>
      <c r="B50" s="69">
        <v>202109</v>
      </c>
      <c r="C50" s="72" t="s">
        <v>8</v>
      </c>
      <c r="D50" s="69" t="s">
        <v>9</v>
      </c>
      <c r="E50" s="70" t="s">
        <v>20</v>
      </c>
      <c r="F50" s="66">
        <v>12401.05</v>
      </c>
      <c r="G50" s="72">
        <v>1</v>
      </c>
      <c r="H50" s="66">
        <v>12401.05</v>
      </c>
      <c r="I50" s="69">
        <v>446813</v>
      </c>
      <c r="J50" s="64" t="str">
        <f t="shared" si="2"/>
        <v>2021</v>
      </c>
      <c r="K50" s="75" t="str">
        <f t="shared" si="3"/>
        <v>09</v>
      </c>
    </row>
    <row r="51" spans="1:11" ht="60" x14ac:dyDescent="0.25">
      <c r="A51" s="71">
        <v>446859</v>
      </c>
      <c r="B51" s="69">
        <v>202109</v>
      </c>
      <c r="C51" s="72" t="s">
        <v>8</v>
      </c>
      <c r="D51" s="69" t="s">
        <v>9</v>
      </c>
      <c r="E51" s="70" t="s">
        <v>20</v>
      </c>
      <c r="F51" s="66">
        <v>12401.05</v>
      </c>
      <c r="G51" s="72">
        <v>1</v>
      </c>
      <c r="H51" s="66">
        <v>12401.05</v>
      </c>
      <c r="I51" s="69">
        <v>446859</v>
      </c>
      <c r="J51" s="64" t="str">
        <f t="shared" si="2"/>
        <v>2021</v>
      </c>
      <c r="K51" s="75" t="str">
        <f t="shared" si="3"/>
        <v>09</v>
      </c>
    </row>
    <row r="52" spans="1:11" ht="60" x14ac:dyDescent="0.25">
      <c r="A52" s="71">
        <v>446860</v>
      </c>
      <c r="B52" s="69">
        <v>202109</v>
      </c>
      <c r="C52" s="72" t="s">
        <v>8</v>
      </c>
      <c r="D52" s="69" t="s">
        <v>9</v>
      </c>
      <c r="E52" s="70" t="s">
        <v>20</v>
      </c>
      <c r="F52" s="66">
        <v>12401.05</v>
      </c>
      <c r="G52" s="72">
        <v>2</v>
      </c>
      <c r="H52" s="66">
        <v>24802.1</v>
      </c>
      <c r="I52" s="69">
        <v>446860</v>
      </c>
      <c r="J52" s="64" t="str">
        <f t="shared" si="2"/>
        <v>2021</v>
      </c>
      <c r="K52" s="75" t="str">
        <f t="shared" si="3"/>
        <v>09</v>
      </c>
    </row>
    <row r="53" spans="1:11" ht="60" x14ac:dyDescent="0.25">
      <c r="A53" s="71">
        <v>446861</v>
      </c>
      <c r="B53" s="69">
        <v>202109</v>
      </c>
      <c r="C53" s="72" t="s">
        <v>8</v>
      </c>
      <c r="D53" s="69" t="s">
        <v>9</v>
      </c>
      <c r="E53" s="70" t="s">
        <v>20</v>
      </c>
      <c r="F53" s="66">
        <v>12401.05</v>
      </c>
      <c r="G53" s="72">
        <v>2</v>
      </c>
      <c r="H53" s="66">
        <v>24802.1</v>
      </c>
      <c r="I53" s="69">
        <v>446861</v>
      </c>
      <c r="J53" s="64" t="str">
        <f t="shared" si="2"/>
        <v>2021</v>
      </c>
      <c r="K53" s="75" t="str">
        <f t="shared" si="3"/>
        <v>09</v>
      </c>
    </row>
    <row r="54" spans="1:11" ht="60" x14ac:dyDescent="0.25">
      <c r="A54" s="71">
        <v>446862</v>
      </c>
      <c r="B54" s="69">
        <v>202109</v>
      </c>
      <c r="C54" s="72" t="s">
        <v>8</v>
      </c>
      <c r="D54" s="69" t="s">
        <v>9</v>
      </c>
      <c r="E54" s="70" t="s">
        <v>20</v>
      </c>
      <c r="F54" s="66">
        <v>12401.05</v>
      </c>
      <c r="G54" s="72">
        <v>1</v>
      </c>
      <c r="H54" s="66">
        <v>12401.05</v>
      </c>
      <c r="I54" s="69">
        <v>446862</v>
      </c>
      <c r="J54" s="64" t="str">
        <f t="shared" si="2"/>
        <v>2021</v>
      </c>
      <c r="K54" s="75" t="str">
        <f t="shared" si="3"/>
        <v>09</v>
      </c>
    </row>
    <row r="55" spans="1:11" x14ac:dyDescent="0.25">
      <c r="A55" s="76">
        <v>413733</v>
      </c>
      <c r="B55" s="24">
        <v>202110</v>
      </c>
      <c r="C55" s="78" t="s">
        <v>8</v>
      </c>
      <c r="D55" s="24" t="s">
        <v>9</v>
      </c>
      <c r="E55" s="69" t="s">
        <v>16</v>
      </c>
      <c r="F55" s="66">
        <v>5955.78</v>
      </c>
      <c r="G55" s="72">
        <v>2</v>
      </c>
      <c r="H55" s="66">
        <v>11911.56</v>
      </c>
      <c r="I55" s="69">
        <v>413733</v>
      </c>
      <c r="J55" s="64" t="str">
        <f t="shared" si="2"/>
        <v>2021</v>
      </c>
      <c r="K55" s="75" t="str">
        <f t="shared" si="3"/>
        <v>10</v>
      </c>
    </row>
    <row r="56" spans="1:11" x14ac:dyDescent="0.25">
      <c r="A56" s="76">
        <v>413753</v>
      </c>
      <c r="B56" s="24">
        <v>202110</v>
      </c>
      <c r="C56" s="78" t="s">
        <v>8</v>
      </c>
      <c r="D56" s="24" t="s">
        <v>9</v>
      </c>
      <c r="E56" s="69" t="s">
        <v>16</v>
      </c>
      <c r="F56" s="66">
        <v>5955.78</v>
      </c>
      <c r="G56" s="72">
        <v>1</v>
      </c>
      <c r="H56" s="66">
        <v>5955.78</v>
      </c>
      <c r="I56" s="69">
        <v>413753</v>
      </c>
      <c r="J56" s="64" t="str">
        <f t="shared" si="2"/>
        <v>2021</v>
      </c>
      <c r="K56" s="75" t="str">
        <f t="shared" si="3"/>
        <v>10</v>
      </c>
    </row>
    <row r="57" spans="1:11" x14ac:dyDescent="0.25">
      <c r="A57" s="76">
        <v>413752</v>
      </c>
      <c r="B57" s="24">
        <v>202110</v>
      </c>
      <c r="C57" s="78" t="s">
        <v>8</v>
      </c>
      <c r="D57" s="24" t="s">
        <v>9</v>
      </c>
      <c r="E57" s="69" t="s">
        <v>19</v>
      </c>
      <c r="F57" s="66">
        <v>7474.71</v>
      </c>
      <c r="G57" s="72">
        <v>2</v>
      </c>
      <c r="H57" s="66">
        <v>14949.42</v>
      </c>
      <c r="I57" s="69">
        <v>413752</v>
      </c>
      <c r="J57" s="64" t="str">
        <f t="shared" si="2"/>
        <v>2021</v>
      </c>
      <c r="K57" s="75" t="str">
        <f t="shared" si="3"/>
        <v>10</v>
      </c>
    </row>
    <row r="58" spans="1:11" x14ac:dyDescent="0.25">
      <c r="A58" s="77" t="s">
        <v>974</v>
      </c>
      <c r="B58" s="24">
        <v>202111</v>
      </c>
      <c r="C58" s="78">
        <v>84564000</v>
      </c>
      <c r="D58" s="24" t="s">
        <v>968</v>
      </c>
      <c r="E58" s="24" t="s">
        <v>969</v>
      </c>
      <c r="F58" s="66">
        <v>7474.71</v>
      </c>
      <c r="G58" s="72">
        <v>1</v>
      </c>
      <c r="H58" s="66">
        <v>7474.71</v>
      </c>
      <c r="I58" s="60" t="s">
        <v>973</v>
      </c>
      <c r="J58" s="64" t="str">
        <f t="shared" si="2"/>
        <v>2021</v>
      </c>
      <c r="K58" s="75" t="str">
        <f t="shared" si="3"/>
        <v>11</v>
      </c>
    </row>
    <row r="59" spans="1:11" x14ac:dyDescent="0.25">
      <c r="A59" s="77" t="s">
        <v>974</v>
      </c>
      <c r="B59" s="24">
        <v>202111</v>
      </c>
      <c r="C59" s="78">
        <v>84564000</v>
      </c>
      <c r="D59" s="24" t="s">
        <v>968</v>
      </c>
      <c r="E59" s="24" t="s">
        <v>970</v>
      </c>
      <c r="F59" s="66">
        <v>12401.05</v>
      </c>
      <c r="G59" s="72">
        <v>1</v>
      </c>
      <c r="H59" s="66">
        <v>12401.05</v>
      </c>
      <c r="I59" s="60" t="s">
        <v>974</v>
      </c>
      <c r="J59" s="64" t="str">
        <f t="shared" si="2"/>
        <v>2021</v>
      </c>
      <c r="K59" s="75" t="str">
        <f t="shared" si="3"/>
        <v>11</v>
      </c>
    </row>
    <row r="60" spans="1:11" x14ac:dyDescent="0.25">
      <c r="A60" s="77" t="s">
        <v>974</v>
      </c>
      <c r="B60" s="24">
        <v>202111</v>
      </c>
      <c r="C60" s="78">
        <v>84564000</v>
      </c>
      <c r="D60" s="24" t="s">
        <v>968</v>
      </c>
      <c r="E60" s="24" t="s">
        <v>971</v>
      </c>
      <c r="F60" s="66">
        <v>12401.05</v>
      </c>
      <c r="G60" s="72">
        <v>1</v>
      </c>
      <c r="H60" s="66">
        <v>12401.05</v>
      </c>
      <c r="I60" s="60" t="s">
        <v>974</v>
      </c>
      <c r="J60" s="64" t="str">
        <f t="shared" si="2"/>
        <v>2021</v>
      </c>
      <c r="K60" s="75" t="str">
        <f t="shared" si="3"/>
        <v>11</v>
      </c>
    </row>
    <row r="61" spans="1:11" x14ac:dyDescent="0.25">
      <c r="A61" s="77" t="s">
        <v>974</v>
      </c>
      <c r="B61" s="24">
        <v>202111</v>
      </c>
      <c r="C61" s="78">
        <v>84564000</v>
      </c>
      <c r="D61" s="24" t="s">
        <v>968</v>
      </c>
      <c r="E61" s="24" t="s">
        <v>972</v>
      </c>
      <c r="F61" s="66">
        <v>6072.56</v>
      </c>
      <c r="G61" s="72">
        <v>1</v>
      </c>
      <c r="H61" s="66">
        <v>6072.56</v>
      </c>
      <c r="I61" s="60" t="s">
        <v>974</v>
      </c>
      <c r="J61" s="64" t="str">
        <f t="shared" si="2"/>
        <v>2021</v>
      </c>
      <c r="K61" s="75" t="str">
        <f t="shared" si="3"/>
        <v>11</v>
      </c>
    </row>
    <row r="62" spans="1:11" x14ac:dyDescent="0.25">
      <c r="A62" s="77" t="s">
        <v>974</v>
      </c>
      <c r="B62" s="24">
        <v>202111</v>
      </c>
      <c r="C62" s="78">
        <v>84564000</v>
      </c>
      <c r="D62" s="24" t="s">
        <v>968</v>
      </c>
      <c r="E62" s="24" t="s">
        <v>972</v>
      </c>
      <c r="F62" s="66">
        <v>6072.56</v>
      </c>
      <c r="G62" s="72">
        <v>1</v>
      </c>
      <c r="H62" s="66">
        <v>6072.56</v>
      </c>
      <c r="I62" s="60" t="s">
        <v>974</v>
      </c>
      <c r="J62" s="64" t="str">
        <f t="shared" si="2"/>
        <v>2021</v>
      </c>
      <c r="K62" s="75" t="str">
        <f t="shared" si="3"/>
        <v>11</v>
      </c>
    </row>
    <row r="63" spans="1:11" ht="30" x14ac:dyDescent="0.25">
      <c r="A63" s="84"/>
      <c r="B63" s="85">
        <v>202009</v>
      </c>
      <c r="C63" s="85">
        <v>84564000</v>
      </c>
      <c r="D63" s="85" t="s">
        <v>9</v>
      </c>
      <c r="E63" s="86" t="s">
        <v>1012</v>
      </c>
      <c r="F63" s="91">
        <v>15313.06</v>
      </c>
      <c r="G63" s="93">
        <v>1</v>
      </c>
      <c r="H63" s="91">
        <v>15313.06</v>
      </c>
      <c r="I63" s="85"/>
      <c r="J63" s="87" t="str">
        <f t="shared" si="2"/>
        <v>2020</v>
      </c>
      <c r="K63" s="88" t="str">
        <f t="shared" si="3"/>
        <v>09</v>
      </c>
    </row>
    <row r="64" spans="1:11" ht="60" x14ac:dyDescent="0.25">
      <c r="A64" s="84"/>
      <c r="B64" s="85">
        <v>202011</v>
      </c>
      <c r="C64" s="85">
        <v>84564000</v>
      </c>
      <c r="D64" s="85" t="s">
        <v>9</v>
      </c>
      <c r="E64" s="86" t="s">
        <v>10</v>
      </c>
      <c r="F64" s="91">
        <v>15313.06</v>
      </c>
      <c r="G64" s="93">
        <v>1</v>
      </c>
      <c r="H64" s="91">
        <v>15313.06</v>
      </c>
      <c r="I64" s="85"/>
      <c r="J64" s="87" t="str">
        <f t="shared" si="2"/>
        <v>2020</v>
      </c>
      <c r="K64" s="95">
        <v>11</v>
      </c>
    </row>
    <row r="65" spans="1:11" ht="60" x14ac:dyDescent="0.25">
      <c r="A65" s="89"/>
      <c r="B65" s="85">
        <v>202012</v>
      </c>
      <c r="C65" s="85">
        <v>84564000</v>
      </c>
      <c r="D65" s="85" t="s">
        <v>9</v>
      </c>
      <c r="E65" s="86" t="s">
        <v>10</v>
      </c>
      <c r="F65" s="91">
        <v>15313.06</v>
      </c>
      <c r="G65" s="93">
        <v>1</v>
      </c>
      <c r="H65" s="91">
        <v>15313.06</v>
      </c>
      <c r="I65" s="85"/>
      <c r="J65" s="87" t="str">
        <f t="shared" ref="J65:J115" si="4">LEFT(B65,4)</f>
        <v>2020</v>
      </c>
      <c r="K65" s="95">
        <v>12</v>
      </c>
    </row>
    <row r="66" spans="1:11" ht="60" x14ac:dyDescent="0.25">
      <c r="A66" s="90">
        <v>304937</v>
      </c>
      <c r="B66" s="85">
        <v>202002</v>
      </c>
      <c r="C66" s="85">
        <v>84564000</v>
      </c>
      <c r="D66" s="85" t="s">
        <v>9</v>
      </c>
      <c r="E66" s="86" t="s">
        <v>1013</v>
      </c>
      <c r="F66" s="91">
        <v>5955.78</v>
      </c>
      <c r="G66" s="93">
        <v>1</v>
      </c>
      <c r="H66" s="91">
        <v>5955.78</v>
      </c>
      <c r="I66" s="85"/>
      <c r="J66" s="87" t="str">
        <f t="shared" si="4"/>
        <v>2020</v>
      </c>
      <c r="K66" s="88" t="str">
        <f t="shared" ref="K66:K115" si="5">RIGHT(B66,2)</f>
        <v>02</v>
      </c>
    </row>
    <row r="67" spans="1:11" ht="60" x14ac:dyDescent="0.25">
      <c r="A67" s="90">
        <v>303927</v>
      </c>
      <c r="B67" s="85">
        <v>202008</v>
      </c>
      <c r="C67" s="85">
        <v>84564000</v>
      </c>
      <c r="D67" s="85" t="s">
        <v>9</v>
      </c>
      <c r="E67" s="86" t="s">
        <v>1013</v>
      </c>
      <c r="F67" s="91">
        <v>5955.78</v>
      </c>
      <c r="G67" s="93">
        <v>1</v>
      </c>
      <c r="H67" s="91">
        <v>5955.78</v>
      </c>
      <c r="I67" s="85"/>
      <c r="J67" s="87" t="str">
        <f t="shared" si="4"/>
        <v>2020</v>
      </c>
      <c r="K67" s="88" t="str">
        <f t="shared" si="5"/>
        <v>08</v>
      </c>
    </row>
    <row r="68" spans="1:11" ht="60" x14ac:dyDescent="0.25">
      <c r="A68" s="90">
        <v>315238</v>
      </c>
      <c r="B68" s="85">
        <v>202009</v>
      </c>
      <c r="C68" s="85">
        <v>84564000</v>
      </c>
      <c r="D68" s="85" t="s">
        <v>9</v>
      </c>
      <c r="E68" s="86" t="s">
        <v>1013</v>
      </c>
      <c r="F68" s="91">
        <v>5955.78</v>
      </c>
      <c r="G68" s="93">
        <v>1</v>
      </c>
      <c r="H68" s="91">
        <v>5955.78</v>
      </c>
      <c r="I68" s="85"/>
      <c r="J68" s="87" t="str">
        <f t="shared" si="4"/>
        <v>2020</v>
      </c>
      <c r="K68" s="88" t="str">
        <f t="shared" si="5"/>
        <v>09</v>
      </c>
    </row>
    <row r="69" spans="1:11" ht="60" x14ac:dyDescent="0.25">
      <c r="A69" s="90">
        <v>357526</v>
      </c>
      <c r="B69" s="85">
        <v>202012</v>
      </c>
      <c r="C69" s="85">
        <v>84564000</v>
      </c>
      <c r="D69" s="85" t="s">
        <v>9</v>
      </c>
      <c r="E69" s="86" t="s">
        <v>1013</v>
      </c>
      <c r="F69" s="91">
        <v>5955.78</v>
      </c>
      <c r="G69" s="93">
        <v>1</v>
      </c>
      <c r="H69" s="91">
        <v>5955.78</v>
      </c>
      <c r="I69" s="85"/>
      <c r="J69" s="87" t="str">
        <f t="shared" si="4"/>
        <v>2020</v>
      </c>
      <c r="K69" s="95">
        <v>12</v>
      </c>
    </row>
    <row r="70" spans="1:11" ht="60" x14ac:dyDescent="0.25">
      <c r="A70" s="90">
        <v>342795</v>
      </c>
      <c r="B70" s="85">
        <v>202003</v>
      </c>
      <c r="C70" s="85">
        <v>84564000</v>
      </c>
      <c r="D70" s="85" t="s">
        <v>9</v>
      </c>
      <c r="E70" s="86" t="s">
        <v>1014</v>
      </c>
      <c r="F70" s="91">
        <v>6284.17</v>
      </c>
      <c r="G70" s="93">
        <v>1</v>
      </c>
      <c r="H70" s="91">
        <v>6284.17</v>
      </c>
      <c r="I70" s="85"/>
      <c r="J70" s="87" t="str">
        <f t="shared" si="4"/>
        <v>2020</v>
      </c>
      <c r="K70" s="88" t="str">
        <f t="shared" si="5"/>
        <v>03</v>
      </c>
    </row>
    <row r="71" spans="1:11" ht="60" x14ac:dyDescent="0.25">
      <c r="A71" s="90">
        <v>303928</v>
      </c>
      <c r="B71" s="85">
        <v>202008</v>
      </c>
      <c r="C71" s="85">
        <v>84564000</v>
      </c>
      <c r="D71" s="85" t="s">
        <v>9</v>
      </c>
      <c r="E71" s="86" t="s">
        <v>1014</v>
      </c>
      <c r="F71" s="91">
        <v>6284.17</v>
      </c>
      <c r="G71" s="93">
        <v>1</v>
      </c>
      <c r="H71" s="91">
        <v>6284.17</v>
      </c>
      <c r="I71" s="85"/>
      <c r="J71" s="87" t="str">
        <f t="shared" si="4"/>
        <v>2020</v>
      </c>
      <c r="K71" s="88" t="str">
        <f t="shared" si="5"/>
        <v>08</v>
      </c>
    </row>
    <row r="72" spans="1:11" ht="60" x14ac:dyDescent="0.25">
      <c r="A72" s="90">
        <v>304952</v>
      </c>
      <c r="B72" s="85">
        <v>202002</v>
      </c>
      <c r="C72" s="85">
        <v>84564000</v>
      </c>
      <c r="D72" s="85" t="s">
        <v>9</v>
      </c>
      <c r="E72" s="86" t="s">
        <v>1015</v>
      </c>
      <c r="F72" s="91">
        <v>6072.56</v>
      </c>
      <c r="G72" s="93">
        <v>1</v>
      </c>
      <c r="H72" s="91">
        <v>6072.56</v>
      </c>
      <c r="I72" s="85"/>
      <c r="J72" s="87" t="str">
        <f t="shared" si="4"/>
        <v>2020</v>
      </c>
      <c r="K72" s="88" t="str">
        <f t="shared" si="5"/>
        <v>02</v>
      </c>
    </row>
    <row r="73" spans="1:11" ht="60" x14ac:dyDescent="0.25">
      <c r="A73" s="90">
        <v>365943</v>
      </c>
      <c r="B73" s="85">
        <v>202011</v>
      </c>
      <c r="C73" s="85">
        <v>84564000</v>
      </c>
      <c r="D73" s="85" t="s">
        <v>9</v>
      </c>
      <c r="E73" s="86" t="s">
        <v>1015</v>
      </c>
      <c r="F73" s="91">
        <v>6072.56</v>
      </c>
      <c r="G73" s="93">
        <v>1</v>
      </c>
      <c r="H73" s="92">
        <v>6072.56</v>
      </c>
      <c r="I73" s="85"/>
      <c r="J73" s="87" t="str">
        <f t="shared" si="4"/>
        <v>2020</v>
      </c>
      <c r="K73" s="95">
        <v>11</v>
      </c>
    </row>
    <row r="74" spans="1:11" ht="60" x14ac:dyDescent="0.25">
      <c r="A74" s="90">
        <v>304938</v>
      </c>
      <c r="B74" s="85">
        <v>202002</v>
      </c>
      <c r="C74" s="85">
        <v>84564000</v>
      </c>
      <c r="D74" s="85" t="s">
        <v>9</v>
      </c>
      <c r="E74" s="86" t="s">
        <v>17</v>
      </c>
      <c r="F74" s="91">
        <v>7474.71</v>
      </c>
      <c r="G74" s="93">
        <v>1</v>
      </c>
      <c r="H74" s="91">
        <v>7474.71</v>
      </c>
      <c r="I74" s="85"/>
      <c r="J74" s="87" t="str">
        <f t="shared" si="4"/>
        <v>2020</v>
      </c>
      <c r="K74" s="88" t="str">
        <f t="shared" si="5"/>
        <v>02</v>
      </c>
    </row>
    <row r="75" spans="1:11" ht="60" x14ac:dyDescent="0.25">
      <c r="A75" s="90">
        <v>342755</v>
      </c>
      <c r="B75" s="85">
        <v>202003</v>
      </c>
      <c r="C75" s="85">
        <v>84564000</v>
      </c>
      <c r="D75" s="85" t="s">
        <v>9</v>
      </c>
      <c r="E75" s="86" t="s">
        <v>17</v>
      </c>
      <c r="F75" s="91">
        <v>7474.71</v>
      </c>
      <c r="G75" s="93">
        <v>1</v>
      </c>
      <c r="H75" s="91">
        <v>7474.71</v>
      </c>
      <c r="I75" s="85"/>
      <c r="J75" s="87" t="str">
        <f t="shared" si="4"/>
        <v>2020</v>
      </c>
      <c r="K75" s="88" t="str">
        <f t="shared" si="5"/>
        <v>03</v>
      </c>
    </row>
    <row r="76" spans="1:11" ht="60" x14ac:dyDescent="0.25">
      <c r="A76" s="90">
        <v>303926</v>
      </c>
      <c r="B76" s="85">
        <v>202008</v>
      </c>
      <c r="C76" s="85">
        <v>84564000</v>
      </c>
      <c r="D76" s="85" t="s">
        <v>9</v>
      </c>
      <c r="E76" s="86" t="s">
        <v>17</v>
      </c>
      <c r="F76" s="91">
        <v>7474.71</v>
      </c>
      <c r="G76" s="93">
        <v>1</v>
      </c>
      <c r="H76" s="91">
        <v>7474.71</v>
      </c>
      <c r="I76" s="85"/>
      <c r="J76" s="87" t="str">
        <f t="shared" si="4"/>
        <v>2020</v>
      </c>
      <c r="K76" s="88" t="str">
        <f t="shared" si="5"/>
        <v>08</v>
      </c>
    </row>
    <row r="77" spans="1:11" ht="60" x14ac:dyDescent="0.25">
      <c r="A77" s="90">
        <v>365882</v>
      </c>
      <c r="B77" s="85">
        <v>202011</v>
      </c>
      <c r="C77" s="85">
        <v>84564000</v>
      </c>
      <c r="D77" s="85" t="s">
        <v>9</v>
      </c>
      <c r="E77" s="86" t="s">
        <v>17</v>
      </c>
      <c r="F77" s="91">
        <v>7474.71</v>
      </c>
      <c r="G77" s="93">
        <v>1</v>
      </c>
      <c r="H77" s="91">
        <v>7474.71</v>
      </c>
      <c r="I77" s="85"/>
      <c r="J77" s="87" t="str">
        <f t="shared" si="4"/>
        <v>2020</v>
      </c>
      <c r="K77" s="95">
        <v>11</v>
      </c>
    </row>
    <row r="78" spans="1:11" ht="60" x14ac:dyDescent="0.25">
      <c r="A78" s="90">
        <v>365986</v>
      </c>
      <c r="B78" s="85">
        <v>202011</v>
      </c>
      <c r="C78" s="85">
        <v>84564000</v>
      </c>
      <c r="D78" s="85" t="s">
        <v>9</v>
      </c>
      <c r="E78" s="86" t="s">
        <v>17</v>
      </c>
      <c r="F78" s="91">
        <v>7474.71</v>
      </c>
      <c r="G78" s="93">
        <v>2</v>
      </c>
      <c r="H78" s="91">
        <v>14949.42</v>
      </c>
      <c r="I78" s="85"/>
      <c r="J78" s="87" t="str">
        <f t="shared" si="4"/>
        <v>2020</v>
      </c>
      <c r="K78" s="95">
        <v>11</v>
      </c>
    </row>
    <row r="79" spans="1:11" ht="60" x14ac:dyDescent="0.25">
      <c r="A79" s="90">
        <v>357529</v>
      </c>
      <c r="B79" s="85">
        <v>202012</v>
      </c>
      <c r="C79" s="85">
        <v>84564000</v>
      </c>
      <c r="D79" s="85" t="s">
        <v>9</v>
      </c>
      <c r="E79" s="86" t="s">
        <v>17</v>
      </c>
      <c r="F79" s="91">
        <v>7474.71</v>
      </c>
      <c r="G79" s="93">
        <v>1</v>
      </c>
      <c r="H79" s="91">
        <v>7474.71</v>
      </c>
      <c r="I79" s="85"/>
      <c r="J79" s="87" t="str">
        <f t="shared" si="4"/>
        <v>2020</v>
      </c>
      <c r="K79" s="88">
        <v>12</v>
      </c>
    </row>
    <row r="80" spans="1:11" ht="60" x14ac:dyDescent="0.25">
      <c r="A80" s="90">
        <v>303908</v>
      </c>
      <c r="B80" s="85">
        <v>202008</v>
      </c>
      <c r="C80" s="85">
        <v>84564000</v>
      </c>
      <c r="D80" s="85" t="s">
        <v>9</v>
      </c>
      <c r="E80" s="86" t="s">
        <v>18</v>
      </c>
      <c r="F80" s="91">
        <v>12401.05</v>
      </c>
      <c r="G80" s="93">
        <v>1</v>
      </c>
      <c r="H80" s="91">
        <v>12401.05</v>
      </c>
      <c r="I80" s="85"/>
      <c r="J80" s="87" t="str">
        <f t="shared" si="4"/>
        <v>2020</v>
      </c>
      <c r="K80" s="88" t="str">
        <f t="shared" si="5"/>
        <v>08</v>
      </c>
    </row>
    <row r="81" spans="1:11" ht="60" x14ac:dyDescent="0.25">
      <c r="A81" s="90">
        <v>365885</v>
      </c>
      <c r="B81" s="85">
        <v>202011</v>
      </c>
      <c r="C81" s="85">
        <v>84564000</v>
      </c>
      <c r="D81" s="85" t="s">
        <v>9</v>
      </c>
      <c r="E81" s="86" t="s">
        <v>18</v>
      </c>
      <c r="F81" s="91">
        <v>12401.05</v>
      </c>
      <c r="G81" s="93">
        <v>2</v>
      </c>
      <c r="H81" s="91">
        <v>24802.1</v>
      </c>
      <c r="I81" s="85"/>
      <c r="J81" s="87" t="str">
        <f t="shared" si="4"/>
        <v>2020</v>
      </c>
      <c r="K81" s="95">
        <v>11</v>
      </c>
    </row>
    <row r="82" spans="1:11" ht="60" x14ac:dyDescent="0.25">
      <c r="A82" s="90">
        <v>357504</v>
      </c>
      <c r="B82" s="85">
        <v>202012</v>
      </c>
      <c r="C82" s="85">
        <v>84564000</v>
      </c>
      <c r="D82" s="85" t="s">
        <v>9</v>
      </c>
      <c r="E82" s="86" t="s">
        <v>18</v>
      </c>
      <c r="F82" s="91">
        <v>12401.05</v>
      </c>
      <c r="G82" s="93">
        <v>1</v>
      </c>
      <c r="H82" s="91">
        <v>12401.05</v>
      </c>
      <c r="I82" s="85"/>
      <c r="J82" s="87" t="str">
        <f t="shared" si="4"/>
        <v>2020</v>
      </c>
      <c r="K82" s="95">
        <v>12</v>
      </c>
    </row>
    <row r="83" spans="1:11" ht="60" x14ac:dyDescent="0.25">
      <c r="A83" s="90">
        <v>304939</v>
      </c>
      <c r="B83" s="85">
        <v>202002</v>
      </c>
      <c r="C83" s="85">
        <v>84564000</v>
      </c>
      <c r="D83" s="85" t="s">
        <v>9</v>
      </c>
      <c r="E83" s="86" t="s">
        <v>1016</v>
      </c>
      <c r="F83" s="91">
        <v>12401.05</v>
      </c>
      <c r="G83" s="93">
        <v>1</v>
      </c>
      <c r="H83" s="91">
        <v>12401.05</v>
      </c>
      <c r="I83" s="85"/>
      <c r="J83" s="87" t="str">
        <f t="shared" si="4"/>
        <v>2020</v>
      </c>
      <c r="K83" s="88" t="str">
        <f t="shared" si="5"/>
        <v>02</v>
      </c>
    </row>
    <row r="84" spans="1:11" ht="60" x14ac:dyDescent="0.25">
      <c r="A84" s="90">
        <v>365919</v>
      </c>
      <c r="B84" s="85">
        <v>202011</v>
      </c>
      <c r="C84" s="85">
        <v>84564000</v>
      </c>
      <c r="D84" s="85" t="s">
        <v>9</v>
      </c>
      <c r="E84" s="86" t="s">
        <v>1016</v>
      </c>
      <c r="F84" s="91">
        <v>12401.05</v>
      </c>
      <c r="G84" s="93">
        <v>1</v>
      </c>
      <c r="H84" s="91">
        <v>12401.05</v>
      </c>
      <c r="I84" s="85"/>
      <c r="J84" s="87" t="str">
        <f t="shared" si="4"/>
        <v>2020</v>
      </c>
      <c r="K84" s="95">
        <v>11</v>
      </c>
    </row>
    <row r="85" spans="1:11" ht="60" x14ac:dyDescent="0.25">
      <c r="A85" s="90">
        <v>342766</v>
      </c>
      <c r="B85" s="85">
        <v>202003</v>
      </c>
      <c r="C85" s="85">
        <v>84564000</v>
      </c>
      <c r="D85" s="85" t="s">
        <v>9</v>
      </c>
      <c r="E85" s="86" t="s">
        <v>1017</v>
      </c>
      <c r="F85" s="91">
        <v>12334.74</v>
      </c>
      <c r="G85" s="93">
        <v>1</v>
      </c>
      <c r="H85" s="91">
        <v>12334.74</v>
      </c>
      <c r="I85" s="85"/>
      <c r="J85" s="87" t="str">
        <f t="shared" si="4"/>
        <v>2020</v>
      </c>
      <c r="K85" s="88" t="str">
        <f t="shared" si="5"/>
        <v>03</v>
      </c>
    </row>
    <row r="86" spans="1:11" x14ac:dyDescent="0.25">
      <c r="A86" s="140">
        <v>390716</v>
      </c>
      <c r="B86" s="7">
        <v>201910</v>
      </c>
      <c r="C86" s="7">
        <v>84564000</v>
      </c>
      <c r="D86" s="7" t="s">
        <v>9</v>
      </c>
      <c r="E86" s="7" t="s">
        <v>1024</v>
      </c>
      <c r="F86" s="91">
        <v>14380.04</v>
      </c>
      <c r="G86" s="142">
        <v>1</v>
      </c>
      <c r="H86" s="91">
        <v>14380.04</v>
      </c>
      <c r="J86" s="87" t="str">
        <f t="shared" si="4"/>
        <v>2019</v>
      </c>
      <c r="K86" s="95">
        <v>10</v>
      </c>
    </row>
    <row r="87" spans="1:11" x14ac:dyDescent="0.25">
      <c r="A87" s="141">
        <v>353006</v>
      </c>
      <c r="B87" s="7">
        <v>201905</v>
      </c>
      <c r="C87" s="7">
        <v>84564000</v>
      </c>
      <c r="D87" s="7" t="s">
        <v>9</v>
      </c>
      <c r="E87" s="7" t="s">
        <v>1013</v>
      </c>
      <c r="F87" s="91">
        <v>5955.78</v>
      </c>
      <c r="G87" s="143">
        <v>1</v>
      </c>
      <c r="H87" s="91">
        <v>5955.78</v>
      </c>
      <c r="J87" s="87" t="str">
        <f t="shared" si="4"/>
        <v>2019</v>
      </c>
      <c r="K87" s="95" t="str">
        <f t="shared" si="5"/>
        <v>05</v>
      </c>
    </row>
    <row r="88" spans="1:11" x14ac:dyDescent="0.25">
      <c r="A88" s="141">
        <v>373403</v>
      </c>
      <c r="B88" s="7">
        <v>201907</v>
      </c>
      <c r="C88" s="7">
        <v>84564000</v>
      </c>
      <c r="D88" s="7" t="s">
        <v>9</v>
      </c>
      <c r="E88" s="7" t="s">
        <v>1013</v>
      </c>
      <c r="F88" s="91">
        <v>5955.78</v>
      </c>
      <c r="G88" s="143">
        <v>1</v>
      </c>
      <c r="H88" s="91">
        <v>5955.78</v>
      </c>
      <c r="J88" s="87" t="str">
        <f t="shared" si="4"/>
        <v>2019</v>
      </c>
      <c r="K88" s="95" t="str">
        <f t="shared" si="5"/>
        <v>07</v>
      </c>
    </row>
    <row r="89" spans="1:11" x14ac:dyDescent="0.25">
      <c r="A89" s="141">
        <v>296411</v>
      </c>
      <c r="B89" s="7">
        <v>201912</v>
      </c>
      <c r="C89" s="7">
        <v>84564000</v>
      </c>
      <c r="D89" s="7" t="s">
        <v>9</v>
      </c>
      <c r="E89" s="7" t="s">
        <v>1013</v>
      </c>
      <c r="F89" s="91">
        <v>5955.78</v>
      </c>
      <c r="G89" s="143">
        <v>1</v>
      </c>
      <c r="H89" s="91">
        <v>5955.78</v>
      </c>
      <c r="J89" s="87" t="str">
        <f t="shared" si="4"/>
        <v>2019</v>
      </c>
      <c r="K89" s="95">
        <v>12</v>
      </c>
    </row>
    <row r="90" spans="1:11" x14ac:dyDescent="0.25">
      <c r="A90" s="141">
        <v>353007</v>
      </c>
      <c r="B90" s="7">
        <v>201905</v>
      </c>
      <c r="C90" s="7">
        <v>84564000</v>
      </c>
      <c r="D90" s="7" t="s">
        <v>9</v>
      </c>
      <c r="E90" s="7" t="s">
        <v>1014</v>
      </c>
      <c r="F90" s="91">
        <v>6284.17</v>
      </c>
      <c r="G90" s="143">
        <v>1</v>
      </c>
      <c r="H90" s="91">
        <v>6284.17</v>
      </c>
      <c r="J90" s="87" t="str">
        <f t="shared" si="4"/>
        <v>2019</v>
      </c>
      <c r="K90" s="95" t="str">
        <f t="shared" si="5"/>
        <v>05</v>
      </c>
    </row>
    <row r="91" spans="1:11" x14ac:dyDescent="0.25">
      <c r="A91" s="141">
        <v>373377</v>
      </c>
      <c r="B91" s="7">
        <v>201907</v>
      </c>
      <c r="C91" s="7">
        <v>84564000</v>
      </c>
      <c r="D91" s="7" t="s">
        <v>9</v>
      </c>
      <c r="E91" s="7" t="s">
        <v>1014</v>
      </c>
      <c r="F91" s="91">
        <v>6284.17</v>
      </c>
      <c r="G91" s="143">
        <v>1</v>
      </c>
      <c r="H91" s="91">
        <v>6284.17</v>
      </c>
      <c r="J91" s="87" t="str">
        <f t="shared" si="4"/>
        <v>2019</v>
      </c>
      <c r="K91" s="95" t="str">
        <f t="shared" si="5"/>
        <v>07</v>
      </c>
    </row>
    <row r="92" spans="1:11" x14ac:dyDescent="0.25">
      <c r="A92" s="141">
        <v>390692</v>
      </c>
      <c r="B92" s="7">
        <v>201910</v>
      </c>
      <c r="C92" s="7">
        <v>84564000</v>
      </c>
      <c r="D92" s="7" t="s">
        <v>9</v>
      </c>
      <c r="E92" s="7" t="s">
        <v>1014</v>
      </c>
      <c r="F92" s="91">
        <v>6284.17</v>
      </c>
      <c r="G92" s="143">
        <v>1</v>
      </c>
      <c r="H92" s="91">
        <v>6284.17</v>
      </c>
      <c r="J92" s="87" t="str">
        <f t="shared" si="4"/>
        <v>2019</v>
      </c>
      <c r="K92" s="95">
        <v>10</v>
      </c>
    </row>
    <row r="93" spans="1:11" x14ac:dyDescent="0.25">
      <c r="A93" s="141">
        <v>319729</v>
      </c>
      <c r="B93" s="7">
        <v>201903</v>
      </c>
      <c r="C93" s="7">
        <v>84564000</v>
      </c>
      <c r="D93" s="7" t="s">
        <v>9</v>
      </c>
      <c r="E93" s="7" t="s">
        <v>17</v>
      </c>
      <c r="F93" s="91">
        <v>7474.71</v>
      </c>
      <c r="G93" s="143">
        <v>4</v>
      </c>
      <c r="H93" s="91">
        <v>29898.84</v>
      </c>
      <c r="J93" s="87" t="str">
        <f t="shared" si="4"/>
        <v>2019</v>
      </c>
      <c r="K93" s="95" t="str">
        <f t="shared" si="5"/>
        <v>03</v>
      </c>
    </row>
    <row r="94" spans="1:11" x14ac:dyDescent="0.25">
      <c r="A94" s="141">
        <v>319740</v>
      </c>
      <c r="B94" s="7">
        <v>201903</v>
      </c>
      <c r="C94" s="7">
        <v>84564000</v>
      </c>
      <c r="D94" s="7" t="s">
        <v>9</v>
      </c>
      <c r="E94" s="7" t="s">
        <v>17</v>
      </c>
      <c r="F94" s="91">
        <v>7474.71</v>
      </c>
      <c r="G94" s="143">
        <v>1</v>
      </c>
      <c r="H94" s="91">
        <v>7474.71</v>
      </c>
      <c r="J94" s="87" t="str">
        <f t="shared" si="4"/>
        <v>2019</v>
      </c>
      <c r="K94" s="95" t="str">
        <f t="shared" si="5"/>
        <v>03</v>
      </c>
    </row>
    <row r="95" spans="1:11" x14ac:dyDescent="0.25">
      <c r="A95" s="141">
        <v>373353</v>
      </c>
      <c r="B95" s="7">
        <v>201907</v>
      </c>
      <c r="C95" s="7">
        <v>84564000</v>
      </c>
      <c r="D95" s="7" t="s">
        <v>9</v>
      </c>
      <c r="E95" s="7" t="s">
        <v>17</v>
      </c>
      <c r="F95" s="91">
        <v>7474.71</v>
      </c>
      <c r="G95" s="143">
        <v>1</v>
      </c>
      <c r="H95" s="91">
        <v>7474.71</v>
      </c>
      <c r="J95" s="87" t="str">
        <f t="shared" si="4"/>
        <v>2019</v>
      </c>
      <c r="K95" s="95" t="str">
        <f t="shared" si="5"/>
        <v>07</v>
      </c>
    </row>
    <row r="96" spans="1:11" x14ac:dyDescent="0.25">
      <c r="A96" s="141">
        <v>390717</v>
      </c>
      <c r="B96" s="7">
        <v>201910</v>
      </c>
      <c r="C96" s="7">
        <v>84564000</v>
      </c>
      <c r="D96" s="7" t="s">
        <v>9</v>
      </c>
      <c r="E96" s="7" t="s">
        <v>17</v>
      </c>
      <c r="F96" s="91">
        <v>7474.71</v>
      </c>
      <c r="G96" s="143">
        <v>1</v>
      </c>
      <c r="H96" s="91">
        <v>7474.71</v>
      </c>
      <c r="J96" s="87" t="str">
        <f t="shared" si="4"/>
        <v>2019</v>
      </c>
      <c r="K96" s="95">
        <v>10</v>
      </c>
    </row>
    <row r="97" spans="1:11" x14ac:dyDescent="0.25">
      <c r="A97" s="141">
        <v>291532</v>
      </c>
      <c r="B97" s="7">
        <v>201902</v>
      </c>
      <c r="C97" s="7">
        <v>84564000</v>
      </c>
      <c r="D97" s="7" t="s">
        <v>9</v>
      </c>
      <c r="E97" s="7" t="s">
        <v>18</v>
      </c>
      <c r="F97" s="91">
        <v>12401.05</v>
      </c>
      <c r="G97" s="143">
        <v>1</v>
      </c>
      <c r="H97" s="91">
        <v>12401.05</v>
      </c>
      <c r="J97" s="87" t="str">
        <f t="shared" si="4"/>
        <v>2019</v>
      </c>
      <c r="K97" s="95" t="str">
        <f t="shared" si="5"/>
        <v>02</v>
      </c>
    </row>
    <row r="98" spans="1:11" x14ac:dyDescent="0.25">
      <c r="A98" s="141">
        <v>373352</v>
      </c>
      <c r="B98" s="7">
        <v>201907</v>
      </c>
      <c r="C98" s="7">
        <v>84564000</v>
      </c>
      <c r="D98" s="7" t="s">
        <v>9</v>
      </c>
      <c r="E98" s="7" t="s">
        <v>18</v>
      </c>
      <c r="F98" s="91">
        <v>12401.05</v>
      </c>
      <c r="G98" s="143">
        <v>1</v>
      </c>
      <c r="H98" s="91">
        <v>12401.05</v>
      </c>
      <c r="J98" s="87" t="str">
        <f t="shared" si="4"/>
        <v>2019</v>
      </c>
      <c r="K98" s="95" t="str">
        <f t="shared" si="5"/>
        <v>07</v>
      </c>
    </row>
    <row r="99" spans="1:11" x14ac:dyDescent="0.25">
      <c r="A99" s="141">
        <v>349498</v>
      </c>
      <c r="B99" s="7">
        <v>201909</v>
      </c>
      <c r="C99" s="7">
        <v>84564000</v>
      </c>
      <c r="D99" s="7" t="s">
        <v>9</v>
      </c>
      <c r="E99" s="7" t="s">
        <v>18</v>
      </c>
      <c r="F99" s="91">
        <v>12401.05</v>
      </c>
      <c r="G99" s="143">
        <v>1</v>
      </c>
      <c r="H99" s="91">
        <v>12401.05</v>
      </c>
      <c r="J99" s="87" t="str">
        <f t="shared" si="4"/>
        <v>2019</v>
      </c>
      <c r="K99" s="95" t="str">
        <f t="shared" si="5"/>
        <v>09</v>
      </c>
    </row>
    <row r="100" spans="1:11" x14ac:dyDescent="0.25">
      <c r="A100" s="141">
        <v>296418</v>
      </c>
      <c r="B100" s="7">
        <v>201912</v>
      </c>
      <c r="C100" s="7">
        <v>84564000</v>
      </c>
      <c r="D100" s="7" t="s">
        <v>9</v>
      </c>
      <c r="E100" s="7" t="s">
        <v>18</v>
      </c>
      <c r="F100" s="91">
        <v>12401.05</v>
      </c>
      <c r="G100" s="143">
        <v>1</v>
      </c>
      <c r="H100" s="91">
        <v>12401.05</v>
      </c>
      <c r="J100" s="87" t="str">
        <f t="shared" si="4"/>
        <v>2019</v>
      </c>
      <c r="K100" s="95">
        <v>12</v>
      </c>
    </row>
    <row r="101" spans="1:11" x14ac:dyDescent="0.25">
      <c r="A101" s="141">
        <v>390755</v>
      </c>
      <c r="B101" s="7">
        <v>201910</v>
      </c>
      <c r="C101" s="7">
        <v>84564000</v>
      </c>
      <c r="D101" s="7" t="s">
        <v>9</v>
      </c>
      <c r="E101" s="7" t="s">
        <v>1016</v>
      </c>
      <c r="F101" s="91">
        <v>12401.05</v>
      </c>
      <c r="G101" s="143">
        <v>1</v>
      </c>
      <c r="H101" s="91">
        <v>12401.05</v>
      </c>
      <c r="J101" s="87" t="str">
        <f t="shared" si="4"/>
        <v>2019</v>
      </c>
      <c r="K101" s="95">
        <v>10</v>
      </c>
    </row>
    <row r="102" spans="1:11" x14ac:dyDescent="0.25">
      <c r="A102" s="141">
        <v>296454</v>
      </c>
      <c r="B102" s="7">
        <v>201912</v>
      </c>
      <c r="C102" s="7">
        <v>84564000</v>
      </c>
      <c r="D102" s="7" t="s">
        <v>9</v>
      </c>
      <c r="E102" s="7" t="s">
        <v>1016</v>
      </c>
      <c r="F102" s="91">
        <v>12401.05</v>
      </c>
      <c r="G102" s="143">
        <v>1</v>
      </c>
      <c r="H102" s="91">
        <v>12401.05</v>
      </c>
      <c r="J102" s="87" t="str">
        <f t="shared" si="4"/>
        <v>2019</v>
      </c>
      <c r="K102" s="95">
        <v>12</v>
      </c>
    </row>
    <row r="103" spans="1:11" x14ac:dyDescent="0.25">
      <c r="A103" s="140">
        <v>320286</v>
      </c>
      <c r="B103" s="7">
        <v>201801</v>
      </c>
      <c r="C103" s="7">
        <v>84564000</v>
      </c>
      <c r="D103" s="7" t="s">
        <v>9</v>
      </c>
      <c r="E103" s="7" t="s">
        <v>1028</v>
      </c>
      <c r="F103" s="91">
        <v>15313.06</v>
      </c>
      <c r="G103" s="7">
        <v>2</v>
      </c>
      <c r="H103" s="91">
        <v>30626.12</v>
      </c>
      <c r="J103" s="87" t="str">
        <f t="shared" si="4"/>
        <v>2018</v>
      </c>
      <c r="K103" s="95" t="str">
        <f t="shared" si="5"/>
        <v>01</v>
      </c>
    </row>
    <row r="104" spans="1:11" x14ac:dyDescent="0.25">
      <c r="A104" s="140">
        <v>320879</v>
      </c>
      <c r="B104" s="7">
        <v>201809</v>
      </c>
      <c r="C104" s="7">
        <v>84564000</v>
      </c>
      <c r="D104" s="7" t="s">
        <v>9</v>
      </c>
      <c r="E104" s="7" t="s">
        <v>1029</v>
      </c>
      <c r="F104" s="91">
        <v>14380.04</v>
      </c>
      <c r="G104" s="7">
        <v>1</v>
      </c>
      <c r="H104" s="91">
        <v>14380.04</v>
      </c>
      <c r="J104" s="87" t="str">
        <f t="shared" si="4"/>
        <v>2018</v>
      </c>
      <c r="K104" s="95" t="str">
        <f t="shared" si="5"/>
        <v>09</v>
      </c>
    </row>
    <row r="105" spans="1:11" x14ac:dyDescent="0.25">
      <c r="A105" s="140">
        <v>292000</v>
      </c>
      <c r="B105" s="7">
        <v>201802</v>
      </c>
      <c r="C105" s="7">
        <v>84564000</v>
      </c>
      <c r="D105" s="7" t="s">
        <v>9</v>
      </c>
      <c r="E105" s="7" t="s">
        <v>1030</v>
      </c>
      <c r="F105" s="91">
        <v>10619.49</v>
      </c>
      <c r="G105" s="7">
        <v>1</v>
      </c>
      <c r="H105" s="91">
        <v>10619.49</v>
      </c>
      <c r="J105" s="87" t="str">
        <f t="shared" si="4"/>
        <v>2018</v>
      </c>
      <c r="K105" s="95" t="str">
        <f t="shared" si="5"/>
        <v>02</v>
      </c>
    </row>
    <row r="106" spans="1:11" x14ac:dyDescent="0.25">
      <c r="A106" s="140">
        <v>308208</v>
      </c>
      <c r="B106" s="7">
        <v>201805</v>
      </c>
      <c r="C106" s="7">
        <v>84564000</v>
      </c>
      <c r="D106" s="7" t="s">
        <v>9</v>
      </c>
      <c r="E106" s="7" t="s">
        <v>1031</v>
      </c>
      <c r="F106" s="91">
        <v>5764.15</v>
      </c>
      <c r="G106" s="7">
        <v>1</v>
      </c>
      <c r="H106" s="91">
        <v>5764.15</v>
      </c>
      <c r="J106" s="87" t="str">
        <f t="shared" si="4"/>
        <v>2018</v>
      </c>
      <c r="K106" s="95" t="str">
        <f t="shared" si="5"/>
        <v>05</v>
      </c>
    </row>
    <row r="107" spans="1:11" x14ac:dyDescent="0.25">
      <c r="A107" s="140">
        <v>308255</v>
      </c>
      <c r="B107" s="7">
        <v>201805</v>
      </c>
      <c r="C107" s="7">
        <v>84564000</v>
      </c>
      <c r="D107" s="7" t="s">
        <v>9</v>
      </c>
      <c r="E107" s="7" t="s">
        <v>1032</v>
      </c>
      <c r="F107" s="91">
        <v>5764.15</v>
      </c>
      <c r="G107" s="7">
        <v>1</v>
      </c>
      <c r="H107" s="91">
        <v>5764.15</v>
      </c>
      <c r="J107" s="87" t="str">
        <f t="shared" si="4"/>
        <v>2018</v>
      </c>
      <c r="K107" s="95" t="str">
        <f t="shared" si="5"/>
        <v>05</v>
      </c>
    </row>
    <row r="108" spans="1:11" x14ac:dyDescent="0.25">
      <c r="A108" s="165">
        <v>365760</v>
      </c>
      <c r="B108" s="7">
        <v>201810</v>
      </c>
      <c r="C108" s="7">
        <v>84564000</v>
      </c>
      <c r="D108" s="7" t="s">
        <v>9</v>
      </c>
      <c r="E108" s="7" t="s">
        <v>1013</v>
      </c>
      <c r="F108" s="91">
        <v>5955.78</v>
      </c>
      <c r="G108" s="7">
        <v>1</v>
      </c>
      <c r="H108" s="91">
        <v>5955.78</v>
      </c>
      <c r="J108" s="87" t="str">
        <f t="shared" si="4"/>
        <v>2018</v>
      </c>
      <c r="K108" s="95">
        <v>10</v>
      </c>
    </row>
    <row r="109" spans="1:11" x14ac:dyDescent="0.25">
      <c r="A109" s="165">
        <v>365711</v>
      </c>
      <c r="B109" s="7">
        <v>201810</v>
      </c>
      <c r="C109" s="7">
        <v>84564000</v>
      </c>
      <c r="D109" s="7" t="s">
        <v>9</v>
      </c>
      <c r="E109" s="7" t="s">
        <v>1014</v>
      </c>
      <c r="F109" s="91">
        <v>6284.17</v>
      </c>
      <c r="G109" s="7">
        <v>1</v>
      </c>
      <c r="H109" s="91">
        <v>6284.17</v>
      </c>
      <c r="J109" s="87" t="str">
        <f t="shared" si="4"/>
        <v>2018</v>
      </c>
      <c r="K109" s="95">
        <v>10</v>
      </c>
    </row>
    <row r="110" spans="1:11" x14ac:dyDescent="0.25">
      <c r="A110" s="165">
        <v>320287</v>
      </c>
      <c r="B110" s="7">
        <v>201801</v>
      </c>
      <c r="C110" s="7">
        <v>84564000</v>
      </c>
      <c r="D110" s="7" t="s">
        <v>9</v>
      </c>
      <c r="E110" s="7" t="s">
        <v>1033</v>
      </c>
      <c r="F110" s="91">
        <v>5955.78</v>
      </c>
      <c r="G110" s="7">
        <v>1</v>
      </c>
      <c r="H110" s="91">
        <v>5955.78</v>
      </c>
      <c r="J110" s="87" t="str">
        <f t="shared" si="4"/>
        <v>2018</v>
      </c>
      <c r="K110" s="95" t="str">
        <f t="shared" si="5"/>
        <v>01</v>
      </c>
    </row>
    <row r="111" spans="1:11" x14ac:dyDescent="0.25">
      <c r="A111" s="165">
        <v>308207</v>
      </c>
      <c r="B111" s="7">
        <v>201805</v>
      </c>
      <c r="C111" s="7">
        <v>84564000</v>
      </c>
      <c r="D111" s="7" t="s">
        <v>9</v>
      </c>
      <c r="E111" s="7" t="s">
        <v>1034</v>
      </c>
      <c r="F111" s="91">
        <v>5955.78</v>
      </c>
      <c r="G111" s="7">
        <v>1</v>
      </c>
      <c r="H111" s="91">
        <v>5955.78</v>
      </c>
      <c r="J111" s="87" t="str">
        <f t="shared" si="4"/>
        <v>2018</v>
      </c>
      <c r="K111" s="95" t="str">
        <f t="shared" si="5"/>
        <v>05</v>
      </c>
    </row>
    <row r="112" spans="1:11" x14ac:dyDescent="0.25">
      <c r="A112" s="165">
        <v>320302</v>
      </c>
      <c r="B112" s="7">
        <v>201801</v>
      </c>
      <c r="C112" s="7">
        <v>84564000</v>
      </c>
      <c r="D112" s="7" t="s">
        <v>9</v>
      </c>
      <c r="E112" s="7" t="s">
        <v>1035</v>
      </c>
      <c r="F112" s="91">
        <v>6284.17</v>
      </c>
      <c r="G112" s="7">
        <v>1</v>
      </c>
      <c r="H112" s="91">
        <v>6284.17</v>
      </c>
      <c r="J112" s="87" t="str">
        <f t="shared" si="4"/>
        <v>2018</v>
      </c>
      <c r="K112" s="95" t="str">
        <f t="shared" si="5"/>
        <v>01</v>
      </c>
    </row>
    <row r="113" spans="1:11" x14ac:dyDescent="0.25">
      <c r="A113" s="165">
        <v>320311</v>
      </c>
      <c r="B113" s="7">
        <v>201801</v>
      </c>
      <c r="C113" s="7">
        <v>84569000</v>
      </c>
      <c r="D113" s="7" t="s">
        <v>9</v>
      </c>
      <c r="E113" s="7" t="s">
        <v>1036</v>
      </c>
      <c r="F113" s="91">
        <v>6284.17</v>
      </c>
      <c r="G113" s="7">
        <v>1</v>
      </c>
      <c r="H113" s="91">
        <v>6284.17</v>
      </c>
      <c r="J113" s="87" t="str">
        <f t="shared" si="4"/>
        <v>2018</v>
      </c>
      <c r="K113" s="95" t="str">
        <f t="shared" si="5"/>
        <v>01</v>
      </c>
    </row>
    <row r="114" spans="1:11" x14ac:dyDescent="0.25">
      <c r="A114" s="165">
        <v>320312</v>
      </c>
      <c r="B114" s="7">
        <v>201801</v>
      </c>
      <c r="C114" s="7">
        <v>84569000</v>
      </c>
      <c r="D114" s="7" t="s">
        <v>9</v>
      </c>
      <c r="E114" s="7" t="s">
        <v>1037</v>
      </c>
      <c r="F114" s="91">
        <v>6284.17</v>
      </c>
      <c r="G114" s="7">
        <v>1</v>
      </c>
      <c r="H114" s="91">
        <v>6284.17</v>
      </c>
      <c r="J114" s="87" t="str">
        <f t="shared" si="4"/>
        <v>2018</v>
      </c>
      <c r="K114" s="95" t="str">
        <f t="shared" si="5"/>
        <v>01</v>
      </c>
    </row>
    <row r="115" spans="1:11" x14ac:dyDescent="0.25">
      <c r="A115" s="165">
        <v>292021</v>
      </c>
      <c r="B115" s="7">
        <v>201802</v>
      </c>
      <c r="C115" s="7">
        <v>84569000</v>
      </c>
      <c r="D115" s="7" t="s">
        <v>9</v>
      </c>
      <c r="E115" s="7" t="s">
        <v>1038</v>
      </c>
      <c r="F115" s="91">
        <v>6284.17</v>
      </c>
      <c r="G115" s="7">
        <v>1</v>
      </c>
      <c r="H115" s="91">
        <v>6284.17</v>
      </c>
      <c r="J115" s="87" t="str">
        <f t="shared" si="4"/>
        <v>2018</v>
      </c>
      <c r="K115" s="95" t="str">
        <f t="shared" si="5"/>
        <v>02</v>
      </c>
    </row>
    <row r="116" spans="1:11" x14ac:dyDescent="0.25">
      <c r="A116" s="165">
        <v>365698</v>
      </c>
      <c r="B116" s="7">
        <v>201810</v>
      </c>
      <c r="C116" s="7">
        <v>84564000</v>
      </c>
      <c r="D116" s="7" t="s">
        <v>9</v>
      </c>
      <c r="E116" s="7" t="s">
        <v>18</v>
      </c>
      <c r="F116" s="91">
        <v>12401.05</v>
      </c>
      <c r="G116" s="7">
        <v>1</v>
      </c>
      <c r="H116" s="91">
        <v>12401.05</v>
      </c>
      <c r="J116" s="87" t="str">
        <f t="shared" ref="J116:J144" si="6">LEFT(B116,4)</f>
        <v>2018</v>
      </c>
      <c r="K116" s="95">
        <v>10</v>
      </c>
    </row>
    <row r="117" spans="1:11" x14ac:dyDescent="0.25">
      <c r="A117" s="165">
        <v>365729</v>
      </c>
      <c r="B117" s="7">
        <v>201810</v>
      </c>
      <c r="C117" s="7">
        <v>84564000</v>
      </c>
      <c r="D117" s="7" t="s">
        <v>9</v>
      </c>
      <c r="E117" s="7" t="s">
        <v>18</v>
      </c>
      <c r="F117" s="91">
        <v>12401.05</v>
      </c>
      <c r="G117" s="7">
        <v>2</v>
      </c>
      <c r="H117" s="91">
        <v>24802.1</v>
      </c>
      <c r="J117" s="87" t="str">
        <f t="shared" si="6"/>
        <v>2018</v>
      </c>
      <c r="K117" s="95">
        <v>10</v>
      </c>
    </row>
    <row r="118" spans="1:11" x14ac:dyDescent="0.25">
      <c r="A118" s="165">
        <v>336887</v>
      </c>
      <c r="B118" s="7">
        <v>201811</v>
      </c>
      <c r="C118" s="7">
        <v>84564000</v>
      </c>
      <c r="D118" s="7" t="s">
        <v>9</v>
      </c>
      <c r="E118" s="7" t="s">
        <v>18</v>
      </c>
      <c r="F118" s="91">
        <v>12401.05</v>
      </c>
      <c r="G118" s="7">
        <v>1</v>
      </c>
      <c r="H118" s="91">
        <v>12401.05</v>
      </c>
      <c r="J118" s="87" t="str">
        <f t="shared" si="6"/>
        <v>2018</v>
      </c>
      <c r="K118" s="95">
        <v>11</v>
      </c>
    </row>
    <row r="119" spans="1:11" x14ac:dyDescent="0.25">
      <c r="A119" s="165">
        <v>320880</v>
      </c>
      <c r="B119" s="7">
        <v>201809</v>
      </c>
      <c r="C119" s="7">
        <v>84564000</v>
      </c>
      <c r="D119" s="7" t="s">
        <v>9</v>
      </c>
      <c r="E119" s="7" t="s">
        <v>1039</v>
      </c>
      <c r="F119" s="91">
        <v>12401.05</v>
      </c>
      <c r="G119" s="7">
        <v>1</v>
      </c>
      <c r="H119" s="91">
        <v>12401.05</v>
      </c>
      <c r="J119" s="87" t="str">
        <f t="shared" si="6"/>
        <v>2018</v>
      </c>
      <c r="K119" s="95" t="str">
        <f t="shared" ref="K119:K144" si="7">RIGHT(B119,2)</f>
        <v>09</v>
      </c>
    </row>
    <row r="120" spans="1:11" x14ac:dyDescent="0.25">
      <c r="A120" s="165">
        <v>302761</v>
      </c>
      <c r="B120" s="7">
        <v>201706</v>
      </c>
      <c r="C120" s="7">
        <v>84569000</v>
      </c>
      <c r="D120" s="7" t="s">
        <v>9</v>
      </c>
      <c r="E120" s="7" t="s">
        <v>1040</v>
      </c>
      <c r="F120" s="91">
        <v>5955.78</v>
      </c>
      <c r="G120" s="7">
        <v>1</v>
      </c>
      <c r="H120" s="91">
        <v>5955.78</v>
      </c>
      <c r="J120" s="87" t="str">
        <f t="shared" si="6"/>
        <v>2017</v>
      </c>
      <c r="K120" s="95" t="str">
        <f t="shared" si="7"/>
        <v>06</v>
      </c>
    </row>
    <row r="121" spans="1:11" x14ac:dyDescent="0.25">
      <c r="A121" s="165">
        <v>311884</v>
      </c>
      <c r="B121" s="7">
        <v>201707</v>
      </c>
      <c r="C121" s="7">
        <v>84564000</v>
      </c>
      <c r="D121" s="7" t="s">
        <v>9</v>
      </c>
      <c r="E121" s="7" t="s">
        <v>1040</v>
      </c>
      <c r="F121" s="91">
        <v>5955.78</v>
      </c>
      <c r="G121" s="7">
        <v>1</v>
      </c>
      <c r="H121" s="91">
        <v>5955.78</v>
      </c>
      <c r="J121" s="87" t="str">
        <f t="shared" si="6"/>
        <v>2017</v>
      </c>
      <c r="K121" s="95" t="str">
        <f t="shared" si="7"/>
        <v>07</v>
      </c>
    </row>
    <row r="122" spans="1:11" x14ac:dyDescent="0.25">
      <c r="A122" s="165">
        <v>326970</v>
      </c>
      <c r="B122" s="7">
        <v>201711</v>
      </c>
      <c r="C122" s="7">
        <v>84564000</v>
      </c>
      <c r="D122" s="7" t="s">
        <v>9</v>
      </c>
      <c r="E122" s="7" t="s">
        <v>1041</v>
      </c>
      <c r="F122" s="91">
        <v>5955.78</v>
      </c>
      <c r="G122" s="7">
        <v>1</v>
      </c>
      <c r="H122" s="91">
        <v>5955.78</v>
      </c>
      <c r="J122" s="87" t="str">
        <f t="shared" si="6"/>
        <v>2017</v>
      </c>
      <c r="K122" s="95" t="str">
        <f t="shared" si="7"/>
        <v>11</v>
      </c>
    </row>
    <row r="123" spans="1:11" x14ac:dyDescent="0.25">
      <c r="A123" s="165">
        <v>302762</v>
      </c>
      <c r="B123" s="7">
        <v>201706</v>
      </c>
      <c r="C123" s="7">
        <v>84569000</v>
      </c>
      <c r="D123" s="7" t="s">
        <v>9</v>
      </c>
      <c r="E123" s="7" t="s">
        <v>1042</v>
      </c>
      <c r="F123" s="91">
        <v>6284.17</v>
      </c>
      <c r="G123" s="7">
        <v>1</v>
      </c>
      <c r="H123" s="91">
        <v>6284.17</v>
      </c>
      <c r="J123" s="87" t="str">
        <f t="shared" si="6"/>
        <v>2017</v>
      </c>
      <c r="K123" s="95" t="str">
        <f t="shared" si="7"/>
        <v>06</v>
      </c>
    </row>
    <row r="124" spans="1:11" x14ac:dyDescent="0.25">
      <c r="A124" s="165">
        <v>311892</v>
      </c>
      <c r="B124" s="7">
        <v>201707</v>
      </c>
      <c r="C124" s="7">
        <v>84564000</v>
      </c>
      <c r="D124" s="7" t="s">
        <v>9</v>
      </c>
      <c r="E124" s="7" t="s">
        <v>1043</v>
      </c>
      <c r="F124" s="91">
        <v>6284.17</v>
      </c>
      <c r="G124" s="7">
        <v>1</v>
      </c>
      <c r="H124" s="91">
        <v>6284.17</v>
      </c>
      <c r="J124" s="87" t="str">
        <f t="shared" si="6"/>
        <v>2017</v>
      </c>
      <c r="K124" s="95" t="str">
        <f t="shared" si="7"/>
        <v>07</v>
      </c>
    </row>
    <row r="125" spans="1:11" x14ac:dyDescent="0.25">
      <c r="A125" s="165">
        <v>268466</v>
      </c>
      <c r="B125" s="7">
        <v>201701</v>
      </c>
      <c r="C125" s="7">
        <v>84569000</v>
      </c>
      <c r="D125" s="7" t="s">
        <v>9</v>
      </c>
      <c r="E125" s="7" t="s">
        <v>1044</v>
      </c>
      <c r="F125" s="91">
        <v>4421.72</v>
      </c>
      <c r="G125" s="7">
        <v>1</v>
      </c>
      <c r="H125" s="91">
        <v>4421.72</v>
      </c>
      <c r="J125" s="87" t="str">
        <f t="shared" si="6"/>
        <v>2017</v>
      </c>
      <c r="K125" s="95" t="str">
        <f t="shared" si="7"/>
        <v>01</v>
      </c>
    </row>
    <row r="126" spans="1:11" x14ac:dyDescent="0.25">
      <c r="A126" s="165">
        <v>333592</v>
      </c>
      <c r="B126" s="7">
        <v>201710</v>
      </c>
      <c r="C126" s="7">
        <v>84564000</v>
      </c>
      <c r="D126" s="7" t="s">
        <v>9</v>
      </c>
      <c r="E126" s="7" t="s">
        <v>1045</v>
      </c>
      <c r="F126" s="91">
        <v>12401.05</v>
      </c>
      <c r="G126" s="7">
        <v>1</v>
      </c>
      <c r="H126" s="91">
        <v>12401.05</v>
      </c>
      <c r="J126" s="87" t="str">
        <f t="shared" si="6"/>
        <v>2017</v>
      </c>
      <c r="K126" s="95" t="str">
        <f t="shared" si="7"/>
        <v>10</v>
      </c>
    </row>
    <row r="127" spans="1:11" x14ac:dyDescent="0.25">
      <c r="A127" s="165">
        <v>326976</v>
      </c>
      <c r="B127" s="7">
        <v>201711</v>
      </c>
      <c r="C127" s="7">
        <v>84564000</v>
      </c>
      <c r="D127" s="7" t="s">
        <v>9</v>
      </c>
      <c r="E127" s="7" t="s">
        <v>1046</v>
      </c>
      <c r="F127" s="91">
        <v>12334.74</v>
      </c>
      <c r="G127" s="7">
        <v>1</v>
      </c>
      <c r="H127" s="91">
        <v>12334.74</v>
      </c>
      <c r="J127" s="87" t="str">
        <f t="shared" si="6"/>
        <v>2017</v>
      </c>
      <c r="K127" s="95" t="str">
        <f t="shared" si="7"/>
        <v>11</v>
      </c>
    </row>
    <row r="128" spans="1:11" x14ac:dyDescent="0.25">
      <c r="A128" s="140">
        <v>276737</v>
      </c>
      <c r="B128" s="7">
        <v>201611</v>
      </c>
      <c r="C128" s="7">
        <v>84569000</v>
      </c>
      <c r="D128" s="7" t="s">
        <v>9</v>
      </c>
      <c r="E128" s="7" t="s">
        <v>1047</v>
      </c>
      <c r="F128" s="91">
        <v>10129.48</v>
      </c>
      <c r="G128" s="32">
        <v>2</v>
      </c>
      <c r="H128" s="91">
        <v>20258.96</v>
      </c>
      <c r="J128" s="87" t="str">
        <f t="shared" si="6"/>
        <v>2016</v>
      </c>
      <c r="K128" s="95" t="str">
        <f t="shared" si="7"/>
        <v>11</v>
      </c>
    </row>
    <row r="129" spans="1:11" x14ac:dyDescent="0.25">
      <c r="A129" s="165">
        <v>219716</v>
      </c>
      <c r="B129" s="7">
        <v>201602</v>
      </c>
      <c r="C129" s="7">
        <v>84569000</v>
      </c>
      <c r="D129" s="7" t="s">
        <v>9</v>
      </c>
      <c r="E129" s="7" t="s">
        <v>1048</v>
      </c>
      <c r="F129" s="91">
        <v>4350.57</v>
      </c>
      <c r="G129" s="32">
        <v>1</v>
      </c>
      <c r="H129" s="91">
        <v>4350.57</v>
      </c>
      <c r="J129" s="87" t="str">
        <f t="shared" si="6"/>
        <v>2016</v>
      </c>
      <c r="K129" s="95" t="str">
        <f t="shared" si="7"/>
        <v>02</v>
      </c>
    </row>
    <row r="130" spans="1:11" x14ac:dyDescent="0.25">
      <c r="A130" s="165">
        <v>219727</v>
      </c>
      <c r="B130" s="7">
        <v>201602</v>
      </c>
      <c r="C130" s="7">
        <v>84569000</v>
      </c>
      <c r="D130" s="7" t="s">
        <v>9</v>
      </c>
      <c r="E130" s="7" t="s">
        <v>1049</v>
      </c>
      <c r="F130" s="91">
        <v>4350.57</v>
      </c>
      <c r="G130" s="32">
        <v>1</v>
      </c>
      <c r="H130" s="91">
        <v>4350.57</v>
      </c>
      <c r="J130" s="87" t="str">
        <f t="shared" si="6"/>
        <v>2016</v>
      </c>
      <c r="K130" s="95" t="str">
        <f t="shared" si="7"/>
        <v>02</v>
      </c>
    </row>
    <row r="131" spans="1:11" x14ac:dyDescent="0.25">
      <c r="A131" s="165">
        <v>219741</v>
      </c>
      <c r="B131" s="7">
        <v>201602</v>
      </c>
      <c r="C131" s="7">
        <v>84569000</v>
      </c>
      <c r="D131" s="7" t="s">
        <v>9</v>
      </c>
      <c r="E131" s="7" t="s">
        <v>1050</v>
      </c>
      <c r="F131" s="91">
        <v>4350.57</v>
      </c>
      <c r="G131" s="32">
        <v>1</v>
      </c>
      <c r="H131" s="91">
        <v>4350.57</v>
      </c>
      <c r="J131" s="87" t="str">
        <f t="shared" si="6"/>
        <v>2016</v>
      </c>
      <c r="K131" s="95" t="str">
        <f t="shared" si="7"/>
        <v>02</v>
      </c>
    </row>
    <row r="132" spans="1:11" x14ac:dyDescent="0.25">
      <c r="A132" s="165">
        <v>227396</v>
      </c>
      <c r="B132" s="7">
        <v>201604</v>
      </c>
      <c r="C132" s="7">
        <v>84569000</v>
      </c>
      <c r="D132" s="7" t="s">
        <v>9</v>
      </c>
      <c r="E132" s="7" t="s">
        <v>1051</v>
      </c>
      <c r="F132" s="91">
        <v>4350.57</v>
      </c>
      <c r="G132" s="32">
        <v>1</v>
      </c>
      <c r="H132" s="91">
        <v>4350.57</v>
      </c>
      <c r="J132" s="87" t="str">
        <f t="shared" si="6"/>
        <v>2016</v>
      </c>
      <c r="K132" s="95" t="str">
        <f t="shared" si="7"/>
        <v>04</v>
      </c>
    </row>
    <row r="133" spans="1:11" x14ac:dyDescent="0.25">
      <c r="A133" s="165">
        <v>263548</v>
      </c>
      <c r="B133" s="7">
        <v>201605</v>
      </c>
      <c r="C133" s="7">
        <v>84569000</v>
      </c>
      <c r="D133" s="7" t="s">
        <v>9</v>
      </c>
      <c r="E133" s="7" t="s">
        <v>1040</v>
      </c>
      <c r="F133" s="91">
        <v>4350.57</v>
      </c>
      <c r="G133" s="32">
        <v>1</v>
      </c>
      <c r="H133" s="91">
        <v>4350.57</v>
      </c>
      <c r="J133" s="87" t="str">
        <f t="shared" si="6"/>
        <v>2016</v>
      </c>
      <c r="K133" s="95" t="str">
        <f t="shared" si="7"/>
        <v>05</v>
      </c>
    </row>
    <row r="134" spans="1:11" x14ac:dyDescent="0.25">
      <c r="A134" s="165">
        <v>278615</v>
      </c>
      <c r="B134" s="7">
        <v>201606</v>
      </c>
      <c r="C134" s="7">
        <v>84569000</v>
      </c>
      <c r="D134" s="7" t="s">
        <v>9</v>
      </c>
      <c r="E134" s="7" t="s">
        <v>1052</v>
      </c>
      <c r="F134" s="91">
        <v>4350.57</v>
      </c>
      <c r="G134" s="32">
        <v>1</v>
      </c>
      <c r="H134" s="91">
        <v>4350.57</v>
      </c>
      <c r="J134" s="87" t="str">
        <f t="shared" si="6"/>
        <v>2016</v>
      </c>
      <c r="K134" s="95" t="str">
        <f t="shared" si="7"/>
        <v>06</v>
      </c>
    </row>
    <row r="135" spans="1:11" x14ac:dyDescent="0.25">
      <c r="A135" s="165">
        <v>262545</v>
      </c>
      <c r="B135" s="7">
        <v>201610</v>
      </c>
      <c r="C135" s="7">
        <v>84569000</v>
      </c>
      <c r="D135" s="7" t="s">
        <v>9</v>
      </c>
      <c r="E135" s="7" t="s">
        <v>1053</v>
      </c>
      <c r="F135" s="91">
        <v>4350.57</v>
      </c>
      <c r="G135" s="32">
        <v>1</v>
      </c>
      <c r="H135" s="91">
        <v>4350.57</v>
      </c>
      <c r="J135" s="87" t="str">
        <f t="shared" si="6"/>
        <v>2016</v>
      </c>
      <c r="K135" s="95" t="str">
        <f t="shared" si="7"/>
        <v>10</v>
      </c>
    </row>
    <row r="136" spans="1:11" x14ac:dyDescent="0.25">
      <c r="A136" s="165">
        <v>276738</v>
      </c>
      <c r="B136" s="7">
        <v>201611</v>
      </c>
      <c r="C136" s="7">
        <v>84569000</v>
      </c>
      <c r="D136" s="7" t="s">
        <v>9</v>
      </c>
      <c r="E136" s="7" t="s">
        <v>1054</v>
      </c>
      <c r="F136" s="91">
        <v>4350.57</v>
      </c>
      <c r="G136" s="32">
        <v>1</v>
      </c>
      <c r="H136" s="91">
        <v>4350.57</v>
      </c>
      <c r="J136" s="87" t="str">
        <f t="shared" si="6"/>
        <v>2016</v>
      </c>
      <c r="K136" s="95" t="str">
        <f t="shared" si="7"/>
        <v>11</v>
      </c>
    </row>
    <row r="137" spans="1:11" x14ac:dyDescent="0.25">
      <c r="A137" s="165">
        <v>231290</v>
      </c>
      <c r="B137" s="7">
        <v>201601</v>
      </c>
      <c r="C137" s="7">
        <v>84569000</v>
      </c>
      <c r="D137" s="7" t="s">
        <v>9</v>
      </c>
      <c r="E137" s="7" t="s">
        <v>1055</v>
      </c>
      <c r="F137" s="91">
        <v>4421.72</v>
      </c>
      <c r="G137" s="32">
        <v>1</v>
      </c>
      <c r="H137" s="91">
        <v>4421.72</v>
      </c>
      <c r="J137" s="87" t="str">
        <f t="shared" si="6"/>
        <v>2016</v>
      </c>
      <c r="K137" s="95" t="str">
        <f t="shared" si="7"/>
        <v>01</v>
      </c>
    </row>
    <row r="138" spans="1:11" x14ac:dyDescent="0.25">
      <c r="A138" s="165">
        <v>231315</v>
      </c>
      <c r="B138" s="7">
        <v>201601</v>
      </c>
      <c r="C138" s="7">
        <v>84569000</v>
      </c>
      <c r="D138" s="7" t="s">
        <v>9</v>
      </c>
      <c r="E138" s="7" t="s">
        <v>1056</v>
      </c>
      <c r="F138" s="91">
        <v>4421.72</v>
      </c>
      <c r="G138" s="32">
        <v>1</v>
      </c>
      <c r="H138" s="91">
        <v>4421.72</v>
      </c>
      <c r="J138" s="87" t="str">
        <f t="shared" si="6"/>
        <v>2016</v>
      </c>
      <c r="K138" s="95" t="str">
        <f t="shared" si="7"/>
        <v>01</v>
      </c>
    </row>
    <row r="139" spans="1:11" x14ac:dyDescent="0.25">
      <c r="A139" s="165">
        <v>219728</v>
      </c>
      <c r="B139" s="7">
        <v>201602</v>
      </c>
      <c r="C139" s="7">
        <v>84569000</v>
      </c>
      <c r="D139" s="7" t="s">
        <v>9</v>
      </c>
      <c r="E139" s="7" t="s">
        <v>1057</v>
      </c>
      <c r="F139" s="91">
        <v>4421.72</v>
      </c>
      <c r="G139" s="32">
        <v>1</v>
      </c>
      <c r="H139" s="91">
        <v>4421.72</v>
      </c>
      <c r="J139" s="87" t="str">
        <f t="shared" si="6"/>
        <v>2016</v>
      </c>
      <c r="K139" s="95" t="str">
        <f t="shared" si="7"/>
        <v>02</v>
      </c>
    </row>
    <row r="140" spans="1:11" x14ac:dyDescent="0.25">
      <c r="A140" s="165">
        <v>227371</v>
      </c>
      <c r="B140" s="7">
        <v>201604</v>
      </c>
      <c r="C140" s="7">
        <v>84569000</v>
      </c>
      <c r="D140" s="7" t="s">
        <v>9</v>
      </c>
      <c r="E140" s="7" t="s">
        <v>1058</v>
      </c>
      <c r="F140" s="91">
        <v>4421.72</v>
      </c>
      <c r="G140" s="32">
        <v>1</v>
      </c>
      <c r="H140" s="91">
        <v>4421.72</v>
      </c>
      <c r="J140" s="87" t="str">
        <f t="shared" si="6"/>
        <v>2016</v>
      </c>
      <c r="K140" s="95" t="str">
        <f t="shared" si="7"/>
        <v>04</v>
      </c>
    </row>
    <row r="141" spans="1:11" x14ac:dyDescent="0.25">
      <c r="A141" s="165">
        <v>227397</v>
      </c>
      <c r="B141" s="7">
        <v>201604</v>
      </c>
      <c r="C141" s="7">
        <v>84569000</v>
      </c>
      <c r="D141" s="7" t="s">
        <v>9</v>
      </c>
      <c r="E141" s="7" t="s">
        <v>1059</v>
      </c>
      <c r="F141" s="91">
        <v>4421.72</v>
      </c>
      <c r="G141" s="32">
        <v>1</v>
      </c>
      <c r="H141" s="91">
        <v>4421.72</v>
      </c>
      <c r="J141" s="87" t="str">
        <f t="shared" si="6"/>
        <v>2016</v>
      </c>
      <c r="K141" s="95" t="str">
        <f t="shared" si="7"/>
        <v>04</v>
      </c>
    </row>
    <row r="142" spans="1:11" x14ac:dyDescent="0.25">
      <c r="A142" s="165">
        <v>287094</v>
      </c>
      <c r="B142" s="7">
        <v>201609</v>
      </c>
      <c r="C142" s="7">
        <v>84569000</v>
      </c>
      <c r="D142" s="7" t="s">
        <v>9</v>
      </c>
      <c r="E142" s="7" t="s">
        <v>1060</v>
      </c>
      <c r="F142" s="91">
        <v>4421.72</v>
      </c>
      <c r="G142" s="32">
        <v>1</v>
      </c>
      <c r="H142" s="91">
        <v>4421.72</v>
      </c>
      <c r="J142" s="87" t="str">
        <f t="shared" si="6"/>
        <v>2016</v>
      </c>
      <c r="K142" s="95" t="str">
        <f t="shared" si="7"/>
        <v>09</v>
      </c>
    </row>
    <row r="143" spans="1:11" x14ac:dyDescent="0.25">
      <c r="A143" s="165">
        <v>231308</v>
      </c>
      <c r="B143" s="7">
        <v>201601</v>
      </c>
      <c r="C143" s="7">
        <v>84569000</v>
      </c>
      <c r="D143" s="7" t="s">
        <v>9</v>
      </c>
      <c r="E143" s="7" t="s">
        <v>1061</v>
      </c>
      <c r="F143" s="91">
        <v>4421.72</v>
      </c>
      <c r="G143" s="32">
        <v>1</v>
      </c>
      <c r="H143" s="91">
        <v>4421.72</v>
      </c>
      <c r="J143" s="87" t="str">
        <f t="shared" si="6"/>
        <v>2016</v>
      </c>
      <c r="K143" s="95" t="str">
        <f t="shared" si="7"/>
        <v>01</v>
      </c>
    </row>
    <row r="144" spans="1:11" x14ac:dyDescent="0.25">
      <c r="A144" s="165">
        <v>262573</v>
      </c>
      <c r="B144" s="7">
        <v>201610</v>
      </c>
      <c r="C144" s="7">
        <v>84569000</v>
      </c>
      <c r="D144" s="7" t="s">
        <v>9</v>
      </c>
      <c r="E144" s="7" t="s">
        <v>1062</v>
      </c>
      <c r="F144" s="91">
        <v>4421.72</v>
      </c>
      <c r="G144" s="32">
        <v>1</v>
      </c>
      <c r="H144" s="91">
        <v>4421.72</v>
      </c>
      <c r="J144" s="87" t="str">
        <f t="shared" si="6"/>
        <v>2016</v>
      </c>
      <c r="K144" s="95" t="str">
        <f t="shared" si="7"/>
        <v>10</v>
      </c>
    </row>
  </sheetData>
  <autoFilter ref="A1:K144" xr:uid="{00000000-0001-0000-0000-000000000000}">
    <sortState xmlns:xlrd2="http://schemas.microsoft.com/office/spreadsheetml/2017/richdata2" ref="A2:K62">
      <sortCondition descending="1" ref="J1:J144"/>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D8994-2B5D-439A-BCE7-FBF5608DFE65}">
  <sheetPr>
    <tabColor theme="1"/>
  </sheetPr>
  <dimension ref="A1:F16"/>
  <sheetViews>
    <sheetView workbookViewId="0">
      <selection activeCell="G27" sqref="G27"/>
    </sheetView>
  </sheetViews>
  <sheetFormatPr defaultColWidth="8.7109375" defaultRowHeight="15" x14ac:dyDescent="0.25"/>
  <cols>
    <col min="1" max="1" width="15.42578125" style="7" bestFit="1" customWidth="1"/>
    <col min="2" max="2" width="5.85546875" style="7" customWidth="1"/>
    <col min="3" max="3" width="6.28515625" style="7" bestFit="1" customWidth="1"/>
    <col min="4" max="4" width="19.85546875" style="7" bestFit="1" customWidth="1"/>
    <col min="5" max="5" width="15.140625" style="7" customWidth="1"/>
    <col min="6" max="6" width="15.5703125" style="7" bestFit="1" customWidth="1"/>
    <col min="7" max="16384" width="8.7109375" style="7"/>
  </cols>
  <sheetData>
    <row r="1" spans="1:6" x14ac:dyDescent="0.25">
      <c r="A1" s="4" t="s">
        <v>26</v>
      </c>
      <c r="B1" s="4" t="s">
        <v>12</v>
      </c>
      <c r="C1" s="29" t="s">
        <v>964</v>
      </c>
      <c r="D1" s="4" t="s">
        <v>27</v>
      </c>
      <c r="E1" s="4" t="s">
        <v>24</v>
      </c>
      <c r="F1" s="4" t="s">
        <v>28</v>
      </c>
    </row>
    <row r="2" spans="1:6" x14ac:dyDescent="0.25">
      <c r="A2" s="7" t="s">
        <v>1006</v>
      </c>
      <c r="B2" s="7">
        <v>2021</v>
      </c>
      <c r="C2" s="22" t="s">
        <v>62</v>
      </c>
      <c r="D2" s="31">
        <v>511236</v>
      </c>
      <c r="E2" s="7" t="e">
        <f>VLOOKUP(C2,#REF!,2,)</f>
        <v>#REF!</v>
      </c>
      <c r="F2" s="30" t="e">
        <f t="shared" ref="F2:F13" si="0">D2/E2</f>
        <v>#REF!</v>
      </c>
    </row>
    <row r="3" spans="1:6" x14ac:dyDescent="0.25">
      <c r="A3" s="7" t="s">
        <v>1006</v>
      </c>
      <c r="B3" s="7">
        <v>2021</v>
      </c>
      <c r="C3" s="22" t="s">
        <v>68</v>
      </c>
      <c r="D3" s="31">
        <v>183028</v>
      </c>
      <c r="E3" s="7" t="e">
        <f>VLOOKUP(C3,#REF!,2,)</f>
        <v>#REF!</v>
      </c>
      <c r="F3" s="26" t="e">
        <f t="shared" si="0"/>
        <v>#REF!</v>
      </c>
    </row>
    <row r="4" spans="1:6" x14ac:dyDescent="0.25">
      <c r="A4" s="7" t="s">
        <v>1006</v>
      </c>
      <c r="B4" s="7">
        <v>2021</v>
      </c>
      <c r="C4" s="22" t="s">
        <v>63</v>
      </c>
      <c r="D4" s="31">
        <v>248449</v>
      </c>
      <c r="E4" s="7" t="e">
        <f>VLOOKUP(C4,#REF!,2,)</f>
        <v>#REF!</v>
      </c>
      <c r="F4" s="26" t="e">
        <f t="shared" si="0"/>
        <v>#REF!</v>
      </c>
    </row>
    <row r="5" spans="1:6" x14ac:dyDescent="0.25">
      <c r="A5" s="7" t="s">
        <v>1006</v>
      </c>
      <c r="B5" s="7">
        <v>2021</v>
      </c>
      <c r="C5" s="22" t="s">
        <v>67</v>
      </c>
      <c r="D5" s="31">
        <v>576754</v>
      </c>
      <c r="E5" s="7" t="e">
        <f>VLOOKUP(C5,#REF!,2,)</f>
        <v>#REF!</v>
      </c>
      <c r="F5" s="26" t="e">
        <f t="shared" si="0"/>
        <v>#REF!</v>
      </c>
    </row>
    <row r="6" spans="1:6" x14ac:dyDescent="0.25">
      <c r="A6" s="7" t="s">
        <v>1006</v>
      </c>
      <c r="B6" s="7">
        <v>2021</v>
      </c>
      <c r="C6" s="22" t="s">
        <v>64</v>
      </c>
      <c r="D6" s="31">
        <v>77662</v>
      </c>
      <c r="E6" s="7" t="e">
        <f>VLOOKUP(C6,#REF!,2,)</f>
        <v>#REF!</v>
      </c>
      <c r="F6" s="26" t="e">
        <f t="shared" si="0"/>
        <v>#REF!</v>
      </c>
    </row>
    <row r="7" spans="1:6" x14ac:dyDescent="0.25">
      <c r="A7" s="7" t="s">
        <v>1006</v>
      </c>
      <c r="B7" s="7">
        <v>2021</v>
      </c>
      <c r="C7" s="22" t="s">
        <v>65</v>
      </c>
      <c r="D7" s="31">
        <v>257332</v>
      </c>
      <c r="E7" s="7" t="e">
        <f>VLOOKUP(C7,#REF!,2,)</f>
        <v>#REF!</v>
      </c>
      <c r="F7" s="26" t="e">
        <f t="shared" si="0"/>
        <v>#REF!</v>
      </c>
    </row>
    <row r="8" spans="1:6" x14ac:dyDescent="0.25">
      <c r="A8" s="7" t="s">
        <v>1006</v>
      </c>
      <c r="B8" s="7">
        <v>2021</v>
      </c>
      <c r="C8" s="22" t="s">
        <v>66</v>
      </c>
      <c r="D8" s="31">
        <v>190945</v>
      </c>
      <c r="E8" s="7" t="e">
        <f>VLOOKUP(C8,#REF!,2,)</f>
        <v>#REF!</v>
      </c>
      <c r="F8" s="26" t="e">
        <f t="shared" si="0"/>
        <v>#REF!</v>
      </c>
    </row>
    <row r="9" spans="1:6" x14ac:dyDescent="0.25">
      <c r="A9" s="7" t="s">
        <v>1006</v>
      </c>
      <c r="B9" s="7">
        <v>2021</v>
      </c>
      <c r="C9" s="22" t="s">
        <v>69</v>
      </c>
      <c r="D9" s="31">
        <v>115706</v>
      </c>
      <c r="E9" s="7" t="e">
        <f>VLOOKUP(C9,#REF!,2,)</f>
        <v>#REF!</v>
      </c>
      <c r="F9" s="26" t="e">
        <f t="shared" si="0"/>
        <v>#REF!</v>
      </c>
    </row>
    <row r="10" spans="1:6" x14ac:dyDescent="0.25">
      <c r="A10" s="7" t="s">
        <v>1006</v>
      </c>
      <c r="B10" s="7">
        <v>2021</v>
      </c>
      <c r="C10" s="22" t="s">
        <v>70</v>
      </c>
      <c r="D10" s="31">
        <v>610068</v>
      </c>
      <c r="E10" s="7" t="e">
        <f>VLOOKUP(C10,#REF!,2,)</f>
        <v>#REF!</v>
      </c>
      <c r="F10" s="26" t="e">
        <f t="shared" si="0"/>
        <v>#REF!</v>
      </c>
    </row>
    <row r="11" spans="1:6" x14ac:dyDescent="0.25">
      <c r="A11" s="7" t="s">
        <v>1006</v>
      </c>
      <c r="B11" s="7">
        <v>2021</v>
      </c>
      <c r="C11" s="22" t="s">
        <v>75</v>
      </c>
      <c r="D11" s="31">
        <v>602013</v>
      </c>
      <c r="E11" s="7" t="e">
        <f>VLOOKUP(C11,#REF!,2,)</f>
        <v>#REF!</v>
      </c>
      <c r="F11" s="26" t="e">
        <f t="shared" si="0"/>
        <v>#REF!</v>
      </c>
    </row>
    <row r="12" spans="1:6" x14ac:dyDescent="0.25">
      <c r="A12" s="7" t="s">
        <v>1006</v>
      </c>
      <c r="B12" s="7">
        <v>2021</v>
      </c>
      <c r="C12" s="22" t="s">
        <v>76</v>
      </c>
      <c r="D12" s="31">
        <v>164294</v>
      </c>
      <c r="E12" s="7" t="e">
        <f>VLOOKUP(C12,#REF!,2,)</f>
        <v>#REF!</v>
      </c>
      <c r="F12" s="26" t="e">
        <f t="shared" si="0"/>
        <v>#REF!</v>
      </c>
    </row>
    <row r="13" spans="1:6" x14ac:dyDescent="0.25">
      <c r="A13" s="7" t="s">
        <v>1006</v>
      </c>
      <c r="B13" s="7">
        <v>2021</v>
      </c>
      <c r="C13" s="22" t="s">
        <v>77</v>
      </c>
      <c r="D13" s="31">
        <v>224077</v>
      </c>
      <c r="E13" s="7" t="e">
        <f>VLOOKUP(C13,#REF!,2,)</f>
        <v>#REF!</v>
      </c>
      <c r="F13" s="26" t="e">
        <f t="shared" si="0"/>
        <v>#REF!</v>
      </c>
    </row>
    <row r="16" spans="1:6" x14ac:dyDescent="0.25">
      <c r="A16" s="51"/>
      <c r="B16" s="51"/>
      <c r="C16" s="2" t="s">
        <v>845</v>
      </c>
      <c r="D16" s="54">
        <f>SUM(D2:D13)</f>
        <v>3761564</v>
      </c>
      <c r="E16" s="54"/>
      <c r="F16" s="56" t="e">
        <f t="shared" ref="F16" si="1">SUM(F2:F13)</f>
        <v>#REF!</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CD94-0EE3-417E-8192-4E8C167E8577}">
  <dimension ref="A1"/>
  <sheetViews>
    <sheetView workbookViewId="0">
      <selection activeCell="N13" sqref="N13"/>
    </sheetView>
  </sheetViews>
  <sheetFormatPr defaultRowHeight="15" x14ac:dyDescent="0.25"/>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CB9A-A2C6-4E1C-81D7-071D56EBD0CD}">
  <sheetPr>
    <tabColor rgb="FFFF0000"/>
  </sheetPr>
  <dimension ref="A1:B82"/>
  <sheetViews>
    <sheetView topLeftCell="A70" workbookViewId="0">
      <selection activeCell="B82" sqref="B82"/>
    </sheetView>
  </sheetViews>
  <sheetFormatPr defaultRowHeight="15" x14ac:dyDescent="0.25"/>
  <cols>
    <col min="1" max="1" width="10.140625" bestFit="1" customWidth="1"/>
    <col min="2" max="2" width="16.42578125" bestFit="1" customWidth="1"/>
  </cols>
  <sheetData>
    <row r="1" spans="1:2" x14ac:dyDescent="0.25">
      <c r="A1" s="79" t="s">
        <v>56</v>
      </c>
      <c r="B1" s="7" t="s">
        <v>52</v>
      </c>
    </row>
    <row r="3" spans="1:2" x14ac:dyDescent="0.25">
      <c r="A3" s="79" t="s">
        <v>25</v>
      </c>
      <c r="B3" t="s">
        <v>976</v>
      </c>
    </row>
    <row r="4" spans="1:2" x14ac:dyDescent="0.25">
      <c r="A4" s="80" t="s">
        <v>62</v>
      </c>
      <c r="B4" s="32">
        <v>591006.39325503982</v>
      </c>
    </row>
    <row r="5" spans="1:2" x14ac:dyDescent="0.25">
      <c r="A5" s="80" t="s">
        <v>68</v>
      </c>
      <c r="B5" s="32">
        <v>18654.831995799999</v>
      </c>
    </row>
    <row r="6" spans="1:2" x14ac:dyDescent="0.25">
      <c r="A6" s="80" t="s">
        <v>63</v>
      </c>
      <c r="B6" s="32">
        <v>95453.399944280012</v>
      </c>
    </row>
    <row r="7" spans="1:2" x14ac:dyDescent="0.25">
      <c r="A7" s="80" t="s">
        <v>67</v>
      </c>
      <c r="B7" s="32">
        <v>144937.44147372001</v>
      </c>
    </row>
    <row r="8" spans="1:2" x14ac:dyDescent="0.25">
      <c r="A8" s="80" t="s">
        <v>64</v>
      </c>
      <c r="B8" s="32">
        <v>121545.59133892001</v>
      </c>
    </row>
    <row r="9" spans="1:2" x14ac:dyDescent="0.25">
      <c r="A9" s="80" t="s">
        <v>65</v>
      </c>
      <c r="B9" s="32">
        <v>368914.47598879988</v>
      </c>
    </row>
    <row r="10" spans="1:2" x14ac:dyDescent="0.25">
      <c r="A10" s="80" t="s">
        <v>66</v>
      </c>
      <c r="B10" s="32">
        <v>319918.11615903996</v>
      </c>
    </row>
    <row r="11" spans="1:2" x14ac:dyDescent="0.25">
      <c r="A11" s="80" t="s">
        <v>69</v>
      </c>
      <c r="B11" s="32">
        <v>646073.13322719978</v>
      </c>
    </row>
    <row r="12" spans="1:2" x14ac:dyDescent="0.25">
      <c r="A12" s="80" t="s">
        <v>70</v>
      </c>
      <c r="B12" s="32">
        <v>802129.24153292028</v>
      </c>
    </row>
    <row r="13" spans="1:2" x14ac:dyDescent="0.25">
      <c r="A13" s="80" t="s">
        <v>75</v>
      </c>
      <c r="B13" s="32">
        <v>52470.124137199993</v>
      </c>
    </row>
    <row r="14" spans="1:2" x14ac:dyDescent="0.25">
      <c r="A14" s="80" t="s">
        <v>975</v>
      </c>
      <c r="B14" s="32">
        <v>3161102.7490529199</v>
      </c>
    </row>
    <row r="19" spans="1:2" x14ac:dyDescent="0.25">
      <c r="A19" t="s">
        <v>13</v>
      </c>
    </row>
    <row r="20" spans="1:2" x14ac:dyDescent="0.25">
      <c r="A20" s="80" t="s">
        <v>62</v>
      </c>
      <c r="B20" s="32">
        <v>1513681.1759999979</v>
      </c>
    </row>
    <row r="21" spans="1:2" x14ac:dyDescent="0.25">
      <c r="A21" s="80" t="s">
        <v>68</v>
      </c>
      <c r="B21" s="32">
        <v>953198.62400000053</v>
      </c>
    </row>
    <row r="22" spans="1:2" x14ac:dyDescent="0.25">
      <c r="A22" s="80" t="s">
        <v>63</v>
      </c>
      <c r="B22" s="32">
        <v>2213733.9559999895</v>
      </c>
    </row>
    <row r="23" spans="1:2" x14ac:dyDescent="0.25">
      <c r="A23" s="80" t="s">
        <v>67</v>
      </c>
      <c r="B23" s="32">
        <v>853687.37996359996</v>
      </c>
    </row>
    <row r="24" spans="1:2" x14ac:dyDescent="0.25">
      <c r="A24" s="80" t="s">
        <v>64</v>
      </c>
      <c r="B24" s="32">
        <v>1294068.8319999992</v>
      </c>
    </row>
    <row r="25" spans="1:2" x14ac:dyDescent="0.25">
      <c r="A25" s="80" t="s">
        <v>65</v>
      </c>
      <c r="B25" s="32">
        <v>684771.13599999982</v>
      </c>
    </row>
    <row r="26" spans="1:2" x14ac:dyDescent="0.25">
      <c r="A26" s="80" t="s">
        <v>66</v>
      </c>
      <c r="B26" s="32">
        <v>1010193.6040000014</v>
      </c>
    </row>
    <row r="27" spans="1:2" x14ac:dyDescent="0.25">
      <c r="A27" s="80" t="s">
        <v>69</v>
      </c>
      <c r="B27" s="32">
        <v>1487318.6159999995</v>
      </c>
    </row>
    <row r="28" spans="1:2" x14ac:dyDescent="0.25">
      <c r="A28" s="80" t="s">
        <v>70</v>
      </c>
      <c r="B28" s="32">
        <v>1151420.8159999992</v>
      </c>
    </row>
    <row r="29" spans="1:2" x14ac:dyDescent="0.25">
      <c r="A29" s="80" t="s">
        <v>75</v>
      </c>
      <c r="B29" s="32">
        <v>1788521.3920000012</v>
      </c>
    </row>
    <row r="30" spans="1:2" x14ac:dyDescent="0.25">
      <c r="A30" s="51">
        <v>11</v>
      </c>
      <c r="B30" s="51">
        <f>B28</f>
        <v>1151420.8159999992</v>
      </c>
    </row>
    <row r="31" spans="1:2" x14ac:dyDescent="0.25">
      <c r="A31" s="51">
        <v>12</v>
      </c>
      <c r="B31" s="51">
        <f>AVERAGE(B20:B30)</f>
        <v>1282001.4861785083</v>
      </c>
    </row>
    <row r="37" spans="1:2" x14ac:dyDescent="0.25">
      <c r="A37" t="s">
        <v>22</v>
      </c>
    </row>
    <row r="38" spans="1:2" x14ac:dyDescent="0.25">
      <c r="A38" s="80" t="s">
        <v>62</v>
      </c>
      <c r="B38" s="32">
        <v>558.17999999999995</v>
      </c>
    </row>
    <row r="39" spans="1:2" x14ac:dyDescent="0.25">
      <c r="A39" s="80" t="s">
        <v>68</v>
      </c>
      <c r="B39" s="32">
        <v>828.8</v>
      </c>
    </row>
    <row r="40" spans="1:2" x14ac:dyDescent="0.25">
      <c r="A40" s="80" t="s">
        <v>63</v>
      </c>
      <c r="B40" s="32">
        <v>5829.6559999999999</v>
      </c>
    </row>
    <row r="41" spans="1:2" s="7" customFormat="1" x14ac:dyDescent="0.25">
      <c r="A41" s="80">
        <v>4</v>
      </c>
      <c r="B41" s="32">
        <v>0</v>
      </c>
    </row>
    <row r="42" spans="1:2" s="7" customFormat="1" x14ac:dyDescent="0.25">
      <c r="A42" s="80">
        <v>5</v>
      </c>
      <c r="B42" s="32">
        <v>0</v>
      </c>
    </row>
    <row r="43" spans="1:2" x14ac:dyDescent="0.25">
      <c r="A43" s="80" t="s">
        <v>65</v>
      </c>
      <c r="B43" s="32">
        <v>240.23999999999998</v>
      </c>
    </row>
    <row r="44" spans="1:2" x14ac:dyDescent="0.25">
      <c r="A44" s="80" t="s">
        <v>66</v>
      </c>
      <c r="B44" s="32">
        <v>4708.8159999999998</v>
      </c>
    </row>
    <row r="45" spans="1:2" x14ac:dyDescent="0.25">
      <c r="A45" s="80" t="s">
        <v>69</v>
      </c>
      <c r="B45" s="32">
        <v>569.79999999999995</v>
      </c>
    </row>
    <row r="46" spans="1:2" x14ac:dyDescent="0.25">
      <c r="A46" s="80" t="s">
        <v>70</v>
      </c>
      <c r="B46" s="32">
        <v>2081.94</v>
      </c>
    </row>
    <row r="47" spans="1:2" x14ac:dyDescent="0.25">
      <c r="A47" s="80" t="s">
        <v>75</v>
      </c>
      <c r="B47" s="32">
        <v>3028.76</v>
      </c>
    </row>
    <row r="48" spans="1:2" x14ac:dyDescent="0.25">
      <c r="A48" s="80" t="s">
        <v>76</v>
      </c>
    </row>
    <row r="49" spans="1:2" s="7" customFormat="1" x14ac:dyDescent="0.25">
      <c r="A49" s="80" t="s">
        <v>77</v>
      </c>
    </row>
    <row r="50" spans="1:2" s="7" customFormat="1" x14ac:dyDescent="0.25">
      <c r="A50" s="80"/>
    </row>
    <row r="52" spans="1:2" x14ac:dyDescent="0.25">
      <c r="A52" s="80" t="s">
        <v>52</v>
      </c>
    </row>
    <row r="53" spans="1:2" x14ac:dyDescent="0.25">
      <c r="A53" s="80" t="s">
        <v>62</v>
      </c>
      <c r="B53" s="32">
        <v>591006.39325503982</v>
      </c>
    </row>
    <row r="54" spans="1:2" x14ac:dyDescent="0.25">
      <c r="A54" s="80" t="s">
        <v>68</v>
      </c>
      <c r="B54" s="32">
        <v>18654.831995799999</v>
      </c>
    </row>
    <row r="55" spans="1:2" x14ac:dyDescent="0.25">
      <c r="A55" s="80" t="s">
        <v>63</v>
      </c>
      <c r="B55" s="32">
        <v>95453.399944280012</v>
      </c>
    </row>
    <row r="56" spans="1:2" x14ac:dyDescent="0.25">
      <c r="A56" s="80" t="s">
        <v>67</v>
      </c>
      <c r="B56" s="32">
        <v>144937.44147372001</v>
      </c>
    </row>
    <row r="57" spans="1:2" x14ac:dyDescent="0.25">
      <c r="A57" s="80" t="s">
        <v>64</v>
      </c>
      <c r="B57" s="32">
        <v>121545.59133892001</v>
      </c>
    </row>
    <row r="58" spans="1:2" x14ac:dyDescent="0.25">
      <c r="A58" s="80" t="s">
        <v>65</v>
      </c>
      <c r="B58" s="32">
        <v>368914.47598879988</v>
      </c>
    </row>
    <row r="59" spans="1:2" x14ac:dyDescent="0.25">
      <c r="A59" s="80" t="s">
        <v>66</v>
      </c>
      <c r="B59" s="32">
        <v>319918.11615903996</v>
      </c>
    </row>
    <row r="60" spans="1:2" x14ac:dyDescent="0.25">
      <c r="A60" s="80" t="s">
        <v>69</v>
      </c>
      <c r="B60" s="32">
        <v>646073.13322719978</v>
      </c>
    </row>
    <row r="61" spans="1:2" x14ac:dyDescent="0.25">
      <c r="A61" s="80" t="s">
        <v>70</v>
      </c>
      <c r="B61" s="32">
        <v>802129.24153292028</v>
      </c>
    </row>
    <row r="62" spans="1:2" x14ac:dyDescent="0.25">
      <c r="A62" s="80" t="s">
        <v>75</v>
      </c>
      <c r="B62" s="32">
        <v>52470.124137199993</v>
      </c>
    </row>
    <row r="63" spans="1:2" s="7" customFormat="1" x14ac:dyDescent="0.25">
      <c r="A63" s="81">
        <v>11</v>
      </c>
      <c r="B63" s="82">
        <f>AVERAGE(B53:B62)</f>
        <v>316110.27490529197</v>
      </c>
    </row>
    <row r="64" spans="1:2" x14ac:dyDescent="0.25">
      <c r="A64" s="51">
        <v>12</v>
      </c>
      <c r="B64" s="82">
        <f>AVERAGE(B54:B63)</f>
        <v>288620.66307031718</v>
      </c>
    </row>
    <row r="70" spans="1:2" s="7" customFormat="1" x14ac:dyDescent="0.25">
      <c r="A70" s="80" t="s">
        <v>23</v>
      </c>
      <c r="B70"/>
    </row>
    <row r="71" spans="1:2" x14ac:dyDescent="0.25">
      <c r="A71" s="80" t="s">
        <v>62</v>
      </c>
      <c r="B71" s="32">
        <v>15667.960000000001</v>
      </c>
    </row>
    <row r="72" spans="1:2" x14ac:dyDescent="0.25">
      <c r="A72" s="80" t="s">
        <v>68</v>
      </c>
      <c r="B72" s="32">
        <v>56780.695999999996</v>
      </c>
    </row>
    <row r="73" spans="1:2" x14ac:dyDescent="0.25">
      <c r="A73" s="80" t="s">
        <v>63</v>
      </c>
      <c r="B73" s="32">
        <v>91216.047999999995</v>
      </c>
    </row>
    <row r="74" spans="1:2" x14ac:dyDescent="0.25">
      <c r="A74" s="80">
        <v>4</v>
      </c>
      <c r="B74" s="32"/>
    </row>
    <row r="75" spans="1:2" x14ac:dyDescent="0.25">
      <c r="A75" s="80" t="s">
        <v>64</v>
      </c>
      <c r="B75" s="32">
        <v>49868.923999999992</v>
      </c>
    </row>
    <row r="76" spans="1:2" x14ac:dyDescent="0.25">
      <c r="A76" s="80" t="s">
        <v>65</v>
      </c>
      <c r="B76" s="32">
        <v>37461.032000000007</v>
      </c>
    </row>
    <row r="77" spans="1:2" x14ac:dyDescent="0.25">
      <c r="A77" s="80" t="s">
        <v>66</v>
      </c>
      <c r="B77" s="32">
        <v>94191.244000000006</v>
      </c>
    </row>
    <row r="78" spans="1:2" x14ac:dyDescent="0.25">
      <c r="A78" s="80" t="s">
        <v>69</v>
      </c>
      <c r="B78" s="32">
        <v>37200.949799999995</v>
      </c>
    </row>
    <row r="79" spans="1:2" x14ac:dyDescent="0.25">
      <c r="A79" s="80" t="s">
        <v>70</v>
      </c>
      <c r="B79" s="32">
        <v>73344.599999999962</v>
      </c>
    </row>
    <row r="80" spans="1:2" x14ac:dyDescent="0.25">
      <c r="A80" s="80" t="s">
        <v>75</v>
      </c>
      <c r="B80" s="32">
        <v>101216.44399999996</v>
      </c>
    </row>
    <row r="81" spans="1:2" x14ac:dyDescent="0.25">
      <c r="A81" s="51">
        <v>11</v>
      </c>
      <c r="B81" s="51">
        <f>AVERAGE(B71:B80)</f>
        <v>61883.099755555544</v>
      </c>
    </row>
    <row r="82" spans="1:2" x14ac:dyDescent="0.25">
      <c r="A82" s="51">
        <v>12</v>
      </c>
      <c r="B82" s="51">
        <f>AVERAGE(B72:B81)</f>
        <v>67018.11528395061</v>
      </c>
    </row>
  </sheetData>
  <phoneticPr fontId="12" type="noConversion"/>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071F4-E960-49CF-8268-FDA6030A787B}">
  <sheetPr>
    <tabColor rgb="FFFF0000"/>
  </sheetPr>
  <dimension ref="A2:K2372"/>
  <sheetViews>
    <sheetView topLeftCell="A9" zoomScale="55" zoomScaleNormal="55" workbookViewId="0">
      <selection activeCell="G12" sqref="G12"/>
    </sheetView>
  </sheetViews>
  <sheetFormatPr defaultColWidth="62.85546875" defaultRowHeight="15" x14ac:dyDescent="0.25"/>
  <cols>
    <col min="1" max="1" width="9" bestFit="1" customWidth="1"/>
    <col min="2" max="2" width="11.5703125" bestFit="1" customWidth="1"/>
    <col min="3" max="3" width="22.5703125" bestFit="1" customWidth="1"/>
    <col min="4" max="4" width="83.85546875" customWidth="1"/>
    <col min="5" max="5" width="12.85546875" bestFit="1" customWidth="1"/>
    <col min="6" max="6" width="2.85546875" bestFit="1" customWidth="1"/>
    <col min="7" max="7" width="13.140625" bestFit="1" customWidth="1"/>
    <col min="8" max="8" width="24.42578125" customWidth="1"/>
  </cols>
  <sheetData>
    <row r="2" spans="1:8" ht="60" x14ac:dyDescent="0.25">
      <c r="A2" s="60">
        <v>202101</v>
      </c>
      <c r="B2" s="64">
        <v>84564000</v>
      </c>
      <c r="C2" s="60" t="s">
        <v>9</v>
      </c>
      <c r="D2" s="61" t="s">
        <v>10</v>
      </c>
      <c r="E2" s="66">
        <v>15313.06</v>
      </c>
      <c r="F2" s="64">
        <v>1</v>
      </c>
      <c r="G2" s="66">
        <v>15313.06</v>
      </c>
      <c r="H2" s="26">
        <f>G2*1.4/0.7</f>
        <v>30626.120000000003</v>
      </c>
    </row>
    <row r="3" spans="1:8" ht="60" x14ac:dyDescent="0.25">
      <c r="A3" s="60">
        <v>202106</v>
      </c>
      <c r="B3" s="64" t="s">
        <v>8</v>
      </c>
      <c r="C3" s="60" t="s">
        <v>9</v>
      </c>
      <c r="D3" s="61" t="s">
        <v>11</v>
      </c>
      <c r="E3" s="66">
        <v>15313.06</v>
      </c>
      <c r="F3" s="64">
        <v>1</v>
      </c>
      <c r="G3" s="66">
        <v>15313.06</v>
      </c>
      <c r="H3" s="26">
        <f t="shared" ref="H3:H43" si="0">G3*1.4/0.7</f>
        <v>30626.120000000003</v>
      </c>
    </row>
    <row r="4" spans="1:8" ht="60" x14ac:dyDescent="0.25">
      <c r="A4" s="60">
        <v>202107</v>
      </c>
      <c r="B4" s="64" t="s">
        <v>8</v>
      </c>
      <c r="C4" s="60" t="s">
        <v>9</v>
      </c>
      <c r="D4" s="61" t="s">
        <v>15</v>
      </c>
      <c r="E4" s="66">
        <v>6284.17</v>
      </c>
      <c r="F4" s="64">
        <v>1</v>
      </c>
      <c r="G4" s="66">
        <v>6284.17</v>
      </c>
      <c r="H4" s="26">
        <f t="shared" si="0"/>
        <v>12568.34</v>
      </c>
    </row>
    <row r="5" spans="1:8" ht="60" x14ac:dyDescent="0.25">
      <c r="A5" s="60">
        <v>202101</v>
      </c>
      <c r="B5" s="64" t="s">
        <v>8</v>
      </c>
      <c r="C5" s="60" t="s">
        <v>9</v>
      </c>
      <c r="D5" s="61" t="s">
        <v>15</v>
      </c>
      <c r="E5" s="66">
        <v>6284.17</v>
      </c>
      <c r="F5" s="64">
        <v>1</v>
      </c>
      <c r="G5" s="66">
        <v>6284.17</v>
      </c>
      <c r="H5" s="26">
        <f t="shared" si="0"/>
        <v>12568.34</v>
      </c>
    </row>
    <row r="6" spans="1:8" ht="60" x14ac:dyDescent="0.25">
      <c r="A6" s="60">
        <v>202103</v>
      </c>
      <c r="B6" s="64" t="s">
        <v>8</v>
      </c>
      <c r="C6" s="60" t="s">
        <v>9</v>
      </c>
      <c r="D6" s="61" t="s">
        <v>16</v>
      </c>
      <c r="E6" s="66">
        <v>6284.17</v>
      </c>
      <c r="F6" s="64">
        <v>1</v>
      </c>
      <c r="G6" s="66">
        <v>6284.17</v>
      </c>
      <c r="H6" s="26">
        <f t="shared" si="0"/>
        <v>12568.34</v>
      </c>
    </row>
    <row r="7" spans="1:8" ht="60" x14ac:dyDescent="0.25">
      <c r="A7" s="60">
        <v>202103</v>
      </c>
      <c r="B7" s="64" t="s">
        <v>8</v>
      </c>
      <c r="C7" s="60" t="s">
        <v>9</v>
      </c>
      <c r="D7" s="61" t="s">
        <v>16</v>
      </c>
      <c r="E7" s="66">
        <v>5955.78</v>
      </c>
      <c r="F7" s="64">
        <v>1</v>
      </c>
      <c r="G7" s="66">
        <v>5955.78</v>
      </c>
      <c r="H7" s="26">
        <f t="shared" si="0"/>
        <v>11911.56</v>
      </c>
    </row>
    <row r="8" spans="1:8" ht="60" x14ac:dyDescent="0.25">
      <c r="A8" s="60">
        <v>202104</v>
      </c>
      <c r="B8" s="64" t="s">
        <v>8</v>
      </c>
      <c r="C8" s="60" t="s">
        <v>9</v>
      </c>
      <c r="D8" s="61" t="s">
        <v>16</v>
      </c>
      <c r="E8" s="66">
        <v>5955.78</v>
      </c>
      <c r="F8" s="64">
        <v>1</v>
      </c>
      <c r="G8" s="66">
        <v>5955.78</v>
      </c>
      <c r="H8" s="26">
        <f t="shared" si="0"/>
        <v>11911.56</v>
      </c>
    </row>
    <row r="9" spans="1:8" ht="60" x14ac:dyDescent="0.25">
      <c r="A9" s="60">
        <v>202104</v>
      </c>
      <c r="B9" s="64">
        <v>84564000</v>
      </c>
      <c r="C9" s="60" t="s">
        <v>9</v>
      </c>
      <c r="D9" s="61" t="s">
        <v>16</v>
      </c>
      <c r="E9" s="66">
        <v>6284.17</v>
      </c>
      <c r="F9" s="64">
        <v>1</v>
      </c>
      <c r="G9" s="66">
        <v>6284.17</v>
      </c>
      <c r="H9" s="26">
        <f t="shared" si="0"/>
        <v>12568.34</v>
      </c>
    </row>
    <row r="10" spans="1:8" ht="60" x14ac:dyDescent="0.25">
      <c r="A10" s="60">
        <v>202105</v>
      </c>
      <c r="B10" s="64" t="s">
        <v>8</v>
      </c>
      <c r="C10" s="60" t="s">
        <v>9</v>
      </c>
      <c r="D10" s="61" t="s">
        <v>16</v>
      </c>
      <c r="E10" s="66">
        <v>5955.78</v>
      </c>
      <c r="F10" s="64">
        <v>1</v>
      </c>
      <c r="G10" s="66">
        <v>5955.78</v>
      </c>
      <c r="H10" s="26">
        <f t="shared" si="0"/>
        <v>11911.56</v>
      </c>
    </row>
    <row r="11" spans="1:8" ht="60" x14ac:dyDescent="0.25">
      <c r="A11" s="60">
        <v>202105</v>
      </c>
      <c r="B11" s="64" t="s">
        <v>8</v>
      </c>
      <c r="C11" s="60" t="s">
        <v>9</v>
      </c>
      <c r="D11" s="61" t="s">
        <v>16</v>
      </c>
      <c r="E11" s="66">
        <v>6284.17</v>
      </c>
      <c r="F11" s="64">
        <v>1</v>
      </c>
      <c r="G11" s="66">
        <v>6284.17</v>
      </c>
      <c r="H11" s="26">
        <f t="shared" si="0"/>
        <v>12568.34</v>
      </c>
    </row>
    <row r="12" spans="1:8" ht="60" x14ac:dyDescent="0.25">
      <c r="A12" s="60">
        <v>202106</v>
      </c>
      <c r="B12" s="64" t="s">
        <v>8</v>
      </c>
      <c r="C12" s="60" t="s">
        <v>9</v>
      </c>
      <c r="D12" s="61" t="s">
        <v>16</v>
      </c>
      <c r="E12" s="66">
        <v>6284.17</v>
      </c>
      <c r="F12" s="64">
        <v>1</v>
      </c>
      <c r="G12" s="66">
        <v>6284.17</v>
      </c>
      <c r="H12" s="26">
        <f t="shared" si="0"/>
        <v>12568.34</v>
      </c>
    </row>
    <row r="13" spans="1:8" ht="60" x14ac:dyDescent="0.25">
      <c r="A13" s="60">
        <v>202106</v>
      </c>
      <c r="B13" s="64" t="s">
        <v>8</v>
      </c>
      <c r="C13" s="60" t="s">
        <v>9</v>
      </c>
      <c r="D13" s="61" t="s">
        <v>16</v>
      </c>
      <c r="E13" s="66">
        <v>5955.78</v>
      </c>
      <c r="F13" s="64">
        <v>1</v>
      </c>
      <c r="G13" s="66">
        <v>5955.78</v>
      </c>
      <c r="H13" s="26">
        <f t="shared" si="0"/>
        <v>11911.56</v>
      </c>
    </row>
    <row r="14" spans="1:8" ht="60" x14ac:dyDescent="0.25">
      <c r="A14" s="60">
        <v>202107</v>
      </c>
      <c r="B14" s="64" t="s">
        <v>8</v>
      </c>
      <c r="C14" s="60" t="s">
        <v>9</v>
      </c>
      <c r="D14" s="61" t="s">
        <v>17</v>
      </c>
      <c r="E14" s="66">
        <v>7474.71</v>
      </c>
      <c r="F14" s="64">
        <v>1</v>
      </c>
      <c r="G14" s="66">
        <v>7474.71</v>
      </c>
      <c r="H14" s="26">
        <f t="shared" si="0"/>
        <v>14949.42</v>
      </c>
    </row>
    <row r="15" spans="1:8" ht="60" x14ac:dyDescent="0.25">
      <c r="A15" s="60">
        <v>202103</v>
      </c>
      <c r="B15" s="64" t="s">
        <v>8</v>
      </c>
      <c r="C15" s="60" t="s">
        <v>9</v>
      </c>
      <c r="D15" s="61" t="s">
        <v>17</v>
      </c>
      <c r="E15" s="66">
        <v>7474.71</v>
      </c>
      <c r="F15" s="64">
        <v>1</v>
      </c>
      <c r="G15" s="66">
        <v>7474.71</v>
      </c>
      <c r="H15" s="26">
        <f t="shared" si="0"/>
        <v>14949.42</v>
      </c>
    </row>
    <row r="16" spans="1:8" ht="60" x14ac:dyDescent="0.25">
      <c r="A16" s="60">
        <v>202101</v>
      </c>
      <c r="B16" s="64" t="s">
        <v>8</v>
      </c>
      <c r="C16" s="60" t="s">
        <v>9</v>
      </c>
      <c r="D16" s="61" t="s">
        <v>18</v>
      </c>
      <c r="E16" s="66">
        <v>12401.05</v>
      </c>
      <c r="F16" s="64">
        <v>1</v>
      </c>
      <c r="G16" s="66">
        <v>12401.05</v>
      </c>
      <c r="H16" s="26">
        <f t="shared" si="0"/>
        <v>24802.1</v>
      </c>
    </row>
    <row r="17" spans="1:8" ht="60" x14ac:dyDescent="0.25">
      <c r="A17" s="60">
        <v>202101</v>
      </c>
      <c r="B17" s="64" t="s">
        <v>8</v>
      </c>
      <c r="C17" s="60" t="s">
        <v>9</v>
      </c>
      <c r="D17" s="61" t="s">
        <v>18</v>
      </c>
      <c r="E17" s="66">
        <v>12401.05</v>
      </c>
      <c r="F17" s="64">
        <v>2</v>
      </c>
      <c r="G17" s="66">
        <v>24802.1</v>
      </c>
      <c r="H17" s="26">
        <f t="shared" si="0"/>
        <v>49604.2</v>
      </c>
    </row>
    <row r="18" spans="1:8" ht="60" x14ac:dyDescent="0.25">
      <c r="A18" s="60">
        <v>202103</v>
      </c>
      <c r="B18" s="64" t="s">
        <v>8</v>
      </c>
      <c r="C18" s="60" t="s">
        <v>9</v>
      </c>
      <c r="D18" s="61" t="s">
        <v>18</v>
      </c>
      <c r="E18" s="66">
        <v>12401.05</v>
      </c>
      <c r="F18" s="64">
        <v>1</v>
      </c>
      <c r="G18" s="66">
        <v>12401.05</v>
      </c>
      <c r="H18" s="26">
        <f t="shared" si="0"/>
        <v>24802.1</v>
      </c>
    </row>
    <row r="19" spans="1:8" ht="60" x14ac:dyDescent="0.25">
      <c r="A19" s="60">
        <v>202103</v>
      </c>
      <c r="B19" s="64" t="s">
        <v>8</v>
      </c>
      <c r="C19" s="60" t="s">
        <v>9</v>
      </c>
      <c r="D19" s="61" t="s">
        <v>18</v>
      </c>
      <c r="E19" s="66">
        <v>12401.05</v>
      </c>
      <c r="F19" s="64">
        <v>2</v>
      </c>
      <c r="G19" s="66">
        <v>24802.1</v>
      </c>
      <c r="H19" s="26">
        <f t="shared" si="0"/>
        <v>49604.2</v>
      </c>
    </row>
    <row r="20" spans="1:8" ht="60" x14ac:dyDescent="0.25">
      <c r="A20" s="60">
        <v>202105</v>
      </c>
      <c r="B20" s="64" t="s">
        <v>8</v>
      </c>
      <c r="C20" s="60" t="s">
        <v>9</v>
      </c>
      <c r="D20" s="61" t="s">
        <v>19</v>
      </c>
      <c r="E20" s="66">
        <v>7474.71</v>
      </c>
      <c r="F20" s="64">
        <v>1</v>
      </c>
      <c r="G20" s="66">
        <v>7474.71</v>
      </c>
      <c r="H20" s="26">
        <f t="shared" si="0"/>
        <v>14949.42</v>
      </c>
    </row>
    <row r="21" spans="1:8" ht="60" x14ac:dyDescent="0.25">
      <c r="A21" s="60">
        <v>202106</v>
      </c>
      <c r="B21" s="64" t="s">
        <v>8</v>
      </c>
      <c r="C21" s="60" t="s">
        <v>9</v>
      </c>
      <c r="D21" s="61" t="s">
        <v>19</v>
      </c>
      <c r="E21" s="66">
        <v>7474.71</v>
      </c>
      <c r="F21" s="64">
        <v>2</v>
      </c>
      <c r="G21" s="66">
        <v>14949.42</v>
      </c>
      <c r="H21" s="26">
        <f t="shared" si="0"/>
        <v>29898.84</v>
      </c>
    </row>
    <row r="22" spans="1:8" ht="60" x14ac:dyDescent="0.25">
      <c r="A22" s="60">
        <v>202106</v>
      </c>
      <c r="B22" s="64" t="s">
        <v>8</v>
      </c>
      <c r="C22" s="60" t="s">
        <v>9</v>
      </c>
      <c r="D22" s="61" t="s">
        <v>19</v>
      </c>
      <c r="E22" s="66">
        <v>7474.71</v>
      </c>
      <c r="F22" s="64">
        <v>1</v>
      </c>
      <c r="G22" s="66">
        <v>7474.71</v>
      </c>
      <c r="H22" s="26">
        <f t="shared" si="0"/>
        <v>14949.42</v>
      </c>
    </row>
    <row r="23" spans="1:8" ht="60" x14ac:dyDescent="0.25">
      <c r="A23" s="60">
        <v>202107</v>
      </c>
      <c r="B23" s="64" t="s">
        <v>8</v>
      </c>
      <c r="C23" s="60" t="s">
        <v>9</v>
      </c>
      <c r="D23" s="61" t="s">
        <v>20</v>
      </c>
      <c r="E23" s="66">
        <v>12334.74</v>
      </c>
      <c r="F23" s="64">
        <v>1</v>
      </c>
      <c r="G23" s="66">
        <v>12334.74</v>
      </c>
      <c r="H23" s="26">
        <f t="shared" si="0"/>
        <v>24669.48</v>
      </c>
    </row>
    <row r="24" spans="1:8" ht="60" x14ac:dyDescent="0.25">
      <c r="A24" s="60">
        <v>202104</v>
      </c>
      <c r="B24" s="64" t="s">
        <v>8</v>
      </c>
      <c r="C24" s="60" t="s">
        <v>9</v>
      </c>
      <c r="D24" s="61" t="s">
        <v>20</v>
      </c>
      <c r="E24" s="66">
        <v>12401.05</v>
      </c>
      <c r="F24" s="64">
        <v>1</v>
      </c>
      <c r="G24" s="66">
        <v>12401.05</v>
      </c>
      <c r="H24" s="26">
        <f t="shared" si="0"/>
        <v>24802.1</v>
      </c>
    </row>
    <row r="25" spans="1:8" ht="60" x14ac:dyDescent="0.25">
      <c r="A25" s="60">
        <v>202105</v>
      </c>
      <c r="B25" s="64" t="s">
        <v>8</v>
      </c>
      <c r="C25" s="60" t="s">
        <v>9</v>
      </c>
      <c r="D25" s="61" t="s">
        <v>20</v>
      </c>
      <c r="E25" s="66">
        <v>12334.74</v>
      </c>
      <c r="F25" s="64">
        <v>1</v>
      </c>
      <c r="G25" s="66">
        <v>12334.74</v>
      </c>
      <c r="H25" s="26">
        <f t="shared" si="0"/>
        <v>24669.48</v>
      </c>
    </row>
    <row r="26" spans="1:8" ht="60" x14ac:dyDescent="0.25">
      <c r="A26" s="60">
        <v>202106</v>
      </c>
      <c r="B26" s="64" t="s">
        <v>8</v>
      </c>
      <c r="C26" s="60" t="s">
        <v>9</v>
      </c>
      <c r="D26" s="61" t="s">
        <v>20</v>
      </c>
      <c r="E26" s="66">
        <v>12401.05</v>
      </c>
      <c r="F26" s="64">
        <v>1</v>
      </c>
      <c r="G26" s="66">
        <v>12401.05</v>
      </c>
      <c r="H26" s="26">
        <f t="shared" si="0"/>
        <v>24802.1</v>
      </c>
    </row>
    <row r="27" spans="1:8" ht="60" x14ac:dyDescent="0.25">
      <c r="A27" s="60">
        <v>202106</v>
      </c>
      <c r="B27" s="64" t="s">
        <v>8</v>
      </c>
      <c r="C27" s="60" t="s">
        <v>9</v>
      </c>
      <c r="D27" s="61" t="s">
        <v>20</v>
      </c>
      <c r="E27" s="66">
        <v>12334.74</v>
      </c>
      <c r="F27" s="64">
        <v>1</v>
      </c>
      <c r="G27" s="66">
        <v>12334.74</v>
      </c>
      <c r="H27" s="26">
        <f t="shared" si="0"/>
        <v>24669.48</v>
      </c>
    </row>
    <row r="28" spans="1:8" ht="60" x14ac:dyDescent="0.25">
      <c r="A28" s="60">
        <v>202106</v>
      </c>
      <c r="B28" s="64" t="s">
        <v>8</v>
      </c>
      <c r="C28" s="60" t="s">
        <v>9</v>
      </c>
      <c r="D28" s="61" t="s">
        <v>20</v>
      </c>
      <c r="E28" s="66">
        <v>12401.05</v>
      </c>
      <c r="F28" s="64">
        <v>2</v>
      </c>
      <c r="G28" s="66">
        <v>24802.1</v>
      </c>
      <c r="H28" s="26">
        <f t="shared" si="0"/>
        <v>49604.2</v>
      </c>
    </row>
    <row r="29" spans="1:8" ht="60" x14ac:dyDescent="0.25">
      <c r="A29" s="69">
        <v>202108</v>
      </c>
      <c r="B29" s="72" t="s">
        <v>8</v>
      </c>
      <c r="C29" s="69" t="s">
        <v>9</v>
      </c>
      <c r="D29" s="70" t="s">
        <v>966</v>
      </c>
      <c r="E29" s="66">
        <v>5955.78</v>
      </c>
      <c r="F29" s="64">
        <v>1</v>
      </c>
      <c r="G29" s="66">
        <v>5955.78</v>
      </c>
      <c r="H29" s="26">
        <f t="shared" si="0"/>
        <v>11911.56</v>
      </c>
    </row>
    <row r="30" spans="1:8" ht="60" x14ac:dyDescent="0.25">
      <c r="A30" s="69">
        <v>202108</v>
      </c>
      <c r="B30" s="72" t="s">
        <v>8</v>
      </c>
      <c r="C30" s="69" t="s">
        <v>9</v>
      </c>
      <c r="D30" s="70" t="s">
        <v>19</v>
      </c>
      <c r="E30" s="66">
        <v>7474.71</v>
      </c>
      <c r="F30" s="64">
        <v>1</v>
      </c>
      <c r="G30" s="66">
        <v>7474.71</v>
      </c>
      <c r="H30" s="26">
        <f t="shared" si="0"/>
        <v>14949.42</v>
      </c>
    </row>
    <row r="31" spans="1:8" ht="60" x14ac:dyDescent="0.25">
      <c r="A31" s="69">
        <v>202109</v>
      </c>
      <c r="B31" s="72" t="s">
        <v>8</v>
      </c>
      <c r="C31" s="69" t="s">
        <v>9</v>
      </c>
      <c r="D31" s="70" t="s">
        <v>16</v>
      </c>
      <c r="E31" s="66">
        <v>5955.78</v>
      </c>
      <c r="F31" s="72">
        <v>2</v>
      </c>
      <c r="G31" s="66">
        <v>11911.56</v>
      </c>
      <c r="H31" s="26">
        <f t="shared" si="0"/>
        <v>23823.119999999999</v>
      </c>
    </row>
    <row r="32" spans="1:8" ht="60" x14ac:dyDescent="0.25">
      <c r="A32" s="67">
        <v>202109</v>
      </c>
      <c r="B32" s="184" t="s">
        <v>8</v>
      </c>
      <c r="C32" s="69" t="s">
        <v>9</v>
      </c>
      <c r="D32" s="70" t="s">
        <v>16</v>
      </c>
      <c r="E32" s="66">
        <v>6284.17</v>
      </c>
      <c r="F32" s="72">
        <v>1</v>
      </c>
      <c r="G32" s="66">
        <v>6284.17</v>
      </c>
      <c r="H32" s="26">
        <f t="shared" si="0"/>
        <v>12568.34</v>
      </c>
    </row>
    <row r="33" spans="1:8" ht="60" x14ac:dyDescent="0.25">
      <c r="A33" s="69">
        <v>202109</v>
      </c>
      <c r="B33" s="72" t="s">
        <v>8</v>
      </c>
      <c r="C33" s="69" t="s">
        <v>9</v>
      </c>
      <c r="D33" s="70" t="s">
        <v>19</v>
      </c>
      <c r="E33" s="66">
        <v>7474.71</v>
      </c>
      <c r="F33" s="72">
        <v>2</v>
      </c>
      <c r="G33" s="66">
        <v>14949.42</v>
      </c>
      <c r="H33" s="26">
        <f t="shared" si="0"/>
        <v>29898.84</v>
      </c>
    </row>
    <row r="34" spans="1:8" ht="60" x14ac:dyDescent="0.25">
      <c r="A34" s="69">
        <v>202109</v>
      </c>
      <c r="B34" s="72" t="s">
        <v>8</v>
      </c>
      <c r="C34" s="69" t="s">
        <v>9</v>
      </c>
      <c r="D34" s="70" t="s">
        <v>19</v>
      </c>
      <c r="E34" s="66">
        <v>7474.71</v>
      </c>
      <c r="F34" s="72">
        <v>1</v>
      </c>
      <c r="G34" s="66">
        <v>7474.71</v>
      </c>
      <c r="H34" s="26">
        <f t="shared" si="0"/>
        <v>14949.42</v>
      </c>
    </row>
    <row r="35" spans="1:8" ht="60" x14ac:dyDescent="0.25">
      <c r="A35" s="69">
        <v>202109</v>
      </c>
      <c r="B35" s="72" t="s">
        <v>8</v>
      </c>
      <c r="C35" s="69" t="s">
        <v>9</v>
      </c>
      <c r="D35" s="70" t="s">
        <v>20</v>
      </c>
      <c r="E35" s="66">
        <v>12401.05</v>
      </c>
      <c r="F35" s="72">
        <v>1</v>
      </c>
      <c r="G35" s="66">
        <v>12401.05</v>
      </c>
      <c r="H35" s="26">
        <f t="shared" si="0"/>
        <v>24802.1</v>
      </c>
    </row>
    <row r="36" spans="1:8" ht="60" x14ac:dyDescent="0.25">
      <c r="A36" s="69">
        <v>202109</v>
      </c>
      <c r="B36" s="72" t="s">
        <v>8</v>
      </c>
      <c r="C36" s="69" t="s">
        <v>9</v>
      </c>
      <c r="D36" s="70" t="s">
        <v>20</v>
      </c>
      <c r="E36" s="66">
        <v>12401.05</v>
      </c>
      <c r="F36" s="72">
        <v>2</v>
      </c>
      <c r="G36" s="66">
        <v>24802.1</v>
      </c>
      <c r="H36" s="26">
        <f t="shared" si="0"/>
        <v>49604.2</v>
      </c>
    </row>
    <row r="37" spans="1:8" x14ac:dyDescent="0.25">
      <c r="A37" s="24">
        <v>202110</v>
      </c>
      <c r="B37" s="78" t="s">
        <v>8</v>
      </c>
      <c r="C37" s="24" t="s">
        <v>9</v>
      </c>
      <c r="D37" s="69" t="s">
        <v>16</v>
      </c>
      <c r="E37" s="66">
        <v>5955.78</v>
      </c>
      <c r="F37" s="72">
        <v>2</v>
      </c>
      <c r="G37" s="66">
        <v>11911.56</v>
      </c>
      <c r="H37" s="26">
        <f t="shared" si="0"/>
        <v>23823.119999999999</v>
      </c>
    </row>
    <row r="38" spans="1:8" x14ac:dyDescent="0.25">
      <c r="A38" s="24">
        <v>202110</v>
      </c>
      <c r="B38" s="78" t="s">
        <v>8</v>
      </c>
      <c r="C38" s="24" t="s">
        <v>9</v>
      </c>
      <c r="D38" s="69" t="s">
        <v>16</v>
      </c>
      <c r="E38" s="66">
        <v>5955.78</v>
      </c>
      <c r="F38" s="72">
        <v>1</v>
      </c>
      <c r="G38" s="66">
        <v>5955.78</v>
      </c>
      <c r="H38" s="26">
        <f t="shared" si="0"/>
        <v>11911.56</v>
      </c>
    </row>
    <row r="39" spans="1:8" x14ac:dyDescent="0.25">
      <c r="A39" s="24">
        <v>202110</v>
      </c>
      <c r="B39" s="78" t="s">
        <v>8</v>
      </c>
      <c r="C39" s="24" t="s">
        <v>9</v>
      </c>
      <c r="D39" s="69" t="s">
        <v>19</v>
      </c>
      <c r="E39" s="66">
        <v>7474.71</v>
      </c>
      <c r="F39" s="72">
        <v>2</v>
      </c>
      <c r="G39" s="66">
        <v>14949.42</v>
      </c>
      <c r="H39" s="26">
        <f t="shared" si="0"/>
        <v>29898.84</v>
      </c>
    </row>
    <row r="40" spans="1:8" x14ac:dyDescent="0.25">
      <c r="A40" s="24">
        <v>202111</v>
      </c>
      <c r="B40" s="78">
        <v>84564000</v>
      </c>
      <c r="C40" s="24" t="s">
        <v>968</v>
      </c>
      <c r="D40" s="24" t="s">
        <v>969</v>
      </c>
      <c r="E40" s="66">
        <v>7474.71</v>
      </c>
      <c r="F40" s="72">
        <v>1</v>
      </c>
      <c r="G40" s="66">
        <v>7474.71</v>
      </c>
      <c r="H40" s="26">
        <f t="shared" si="0"/>
        <v>14949.42</v>
      </c>
    </row>
    <row r="41" spans="1:8" x14ac:dyDescent="0.25">
      <c r="A41" s="24">
        <v>202111</v>
      </c>
      <c r="B41" s="78">
        <v>84564000</v>
      </c>
      <c r="C41" s="24" t="s">
        <v>968</v>
      </c>
      <c r="D41" s="24" t="s">
        <v>970</v>
      </c>
      <c r="E41" s="66">
        <v>12401.05</v>
      </c>
      <c r="F41" s="72">
        <v>1</v>
      </c>
      <c r="G41" s="66">
        <v>12401.05</v>
      </c>
      <c r="H41" s="26">
        <f t="shared" si="0"/>
        <v>24802.1</v>
      </c>
    </row>
    <row r="42" spans="1:8" x14ac:dyDescent="0.25">
      <c r="A42" s="24">
        <v>202111</v>
      </c>
      <c r="B42" s="78">
        <v>84564000</v>
      </c>
      <c r="C42" s="24" t="s">
        <v>968</v>
      </c>
      <c r="D42" s="24" t="s">
        <v>971</v>
      </c>
      <c r="E42" s="66">
        <v>12401.05</v>
      </c>
      <c r="F42" s="72">
        <v>1</v>
      </c>
      <c r="G42" s="66">
        <v>12401.05</v>
      </c>
      <c r="H42" s="26">
        <f t="shared" si="0"/>
        <v>24802.1</v>
      </c>
    </row>
    <row r="43" spans="1:8" x14ac:dyDescent="0.25">
      <c r="A43" s="24">
        <v>202111</v>
      </c>
      <c r="B43" s="78">
        <v>84564000</v>
      </c>
      <c r="C43" s="24" t="s">
        <v>968</v>
      </c>
      <c r="D43" s="24" t="s">
        <v>972</v>
      </c>
      <c r="E43" s="66">
        <v>6072.56</v>
      </c>
      <c r="F43" s="72">
        <v>1</v>
      </c>
      <c r="G43" s="66">
        <v>6072.56</v>
      </c>
      <c r="H43" s="26">
        <f t="shared" si="0"/>
        <v>12145.120000000003</v>
      </c>
    </row>
    <row r="44" spans="1:8" x14ac:dyDescent="0.25">
      <c r="H44" s="7"/>
    </row>
    <row r="45" spans="1:8" x14ac:dyDescent="0.25">
      <c r="H45" s="7"/>
    </row>
    <row r="46" spans="1:8" x14ac:dyDescent="0.25">
      <c r="H46" s="7"/>
    </row>
    <row r="47" spans="1:8" x14ac:dyDescent="0.25">
      <c r="H47" s="7"/>
    </row>
    <row r="48" spans="1:8" x14ac:dyDescent="0.25">
      <c r="H48" s="7"/>
    </row>
    <row r="49" spans="8:8" x14ac:dyDescent="0.25">
      <c r="H49" s="7"/>
    </row>
    <row r="50" spans="8:8" x14ac:dyDescent="0.25">
      <c r="H50" s="7"/>
    </row>
    <row r="51" spans="8:8" x14ac:dyDescent="0.25">
      <c r="H51" s="7"/>
    </row>
    <row r="52" spans="8:8" x14ac:dyDescent="0.25">
      <c r="H52" s="7"/>
    </row>
    <row r="53" spans="8:8" x14ac:dyDescent="0.25">
      <c r="H53" s="7"/>
    </row>
    <row r="54" spans="8:8" x14ac:dyDescent="0.25">
      <c r="H54" s="7"/>
    </row>
    <row r="55" spans="8:8" x14ac:dyDescent="0.25">
      <c r="H55" s="7"/>
    </row>
    <row r="56" spans="8:8" x14ac:dyDescent="0.25">
      <c r="H56" s="7"/>
    </row>
    <row r="57" spans="8:8" x14ac:dyDescent="0.25">
      <c r="H57" s="7"/>
    </row>
    <row r="58" spans="8:8" x14ac:dyDescent="0.25">
      <c r="H58" s="7"/>
    </row>
    <row r="59" spans="8:8" x14ac:dyDescent="0.25">
      <c r="H59" s="7"/>
    </row>
    <row r="60" spans="8:8" x14ac:dyDescent="0.25">
      <c r="H60" s="7"/>
    </row>
    <row r="61" spans="8:8" x14ac:dyDescent="0.25">
      <c r="H61" s="7"/>
    </row>
    <row r="62" spans="8:8" x14ac:dyDescent="0.25">
      <c r="H62" s="7"/>
    </row>
    <row r="878" spans="1:11" x14ac:dyDescent="0.25">
      <c r="A878" s="7"/>
      <c r="B878" s="7"/>
      <c r="C878" s="16"/>
      <c r="D878" s="26"/>
      <c r="E878" s="16"/>
      <c r="F878" s="26"/>
      <c r="G878" s="185"/>
      <c r="H878" s="85"/>
      <c r="I878" s="7"/>
      <c r="J878" s="26"/>
      <c r="K878" s="160"/>
    </row>
    <row r="879" spans="1:11" x14ac:dyDescent="0.25">
      <c r="A879" s="7"/>
      <c r="B879" s="7"/>
      <c r="C879" s="16"/>
      <c r="D879" s="26"/>
      <c r="E879" s="16"/>
      <c r="F879" s="26"/>
      <c r="G879" s="85"/>
      <c r="H879" s="85"/>
      <c r="I879" s="7"/>
      <c r="J879" s="7"/>
      <c r="K879" s="160"/>
    </row>
    <row r="880" spans="1:11" x14ac:dyDescent="0.25">
      <c r="A880" s="7"/>
      <c r="B880" s="7"/>
      <c r="C880" s="16"/>
      <c r="D880" s="26"/>
      <c r="E880" s="16"/>
      <c r="F880" s="26"/>
      <c r="G880" s="85"/>
      <c r="H880" s="85"/>
      <c r="I880" s="7"/>
      <c r="J880" s="26"/>
      <c r="K880" s="160"/>
    </row>
    <row r="881" spans="1:11" x14ac:dyDescent="0.25">
      <c r="A881" s="7"/>
      <c r="B881" s="7"/>
      <c r="C881" s="16"/>
      <c r="D881" s="26"/>
      <c r="E881" s="16"/>
      <c r="F881" s="26"/>
      <c r="G881" s="85"/>
      <c r="H881" s="85"/>
      <c r="I881" s="7"/>
      <c r="J881" s="7"/>
      <c r="K881" s="160"/>
    </row>
    <row r="882" spans="1:11" x14ac:dyDescent="0.25">
      <c r="A882" s="7"/>
      <c r="B882" s="7"/>
      <c r="C882" s="16"/>
      <c r="D882" s="26"/>
      <c r="E882" s="7"/>
      <c r="F882" s="26"/>
      <c r="G882" s="85"/>
      <c r="H882" s="85"/>
      <c r="I882" s="7"/>
      <c r="J882" s="26"/>
      <c r="K882" s="160"/>
    </row>
    <row r="883" spans="1:11" x14ac:dyDescent="0.25">
      <c r="A883" s="7"/>
      <c r="B883" s="7"/>
      <c r="C883" s="16"/>
      <c r="D883" s="26"/>
      <c r="E883" s="7"/>
      <c r="F883" s="26"/>
      <c r="G883" s="85"/>
      <c r="H883" s="85"/>
      <c r="I883" s="7"/>
      <c r="J883" s="26"/>
      <c r="K883" s="160"/>
    </row>
    <row r="884" spans="1:11" x14ac:dyDescent="0.25">
      <c r="A884" s="7"/>
      <c r="B884" s="7"/>
      <c r="C884" s="16"/>
      <c r="D884" s="26"/>
      <c r="E884" s="7"/>
      <c r="F884" s="26"/>
      <c r="G884" s="85"/>
      <c r="H884" s="85"/>
      <c r="I884" s="7"/>
      <c r="J884" s="26"/>
      <c r="K884" s="160"/>
    </row>
    <row r="885" spans="1:11" x14ac:dyDescent="0.25">
      <c r="A885" s="7"/>
      <c r="B885" s="7"/>
      <c r="C885" s="16"/>
      <c r="D885" s="26"/>
      <c r="E885" s="7"/>
      <c r="F885" s="26"/>
      <c r="G885" s="85"/>
      <c r="H885" s="85"/>
      <c r="I885" s="7"/>
      <c r="J885" s="26"/>
      <c r="K885" s="160"/>
    </row>
    <row r="886" spans="1:11" x14ac:dyDescent="0.25">
      <c r="A886" s="7"/>
      <c r="B886" s="7"/>
      <c r="C886" s="16"/>
      <c r="D886" s="26"/>
      <c r="E886" s="16"/>
      <c r="F886" s="26"/>
      <c r="G886" s="185"/>
      <c r="H886" s="85"/>
      <c r="I886" s="7"/>
      <c r="J886" s="26"/>
      <c r="K886" s="160"/>
    </row>
    <row r="887" spans="1:11" x14ac:dyDescent="0.25">
      <c r="A887" s="7"/>
      <c r="B887" s="7"/>
      <c r="C887" s="16"/>
      <c r="D887" s="26"/>
      <c r="E887" s="16"/>
      <c r="F887" s="26"/>
      <c r="G887" s="185"/>
      <c r="H887" s="85"/>
      <c r="I887" s="7"/>
      <c r="J887" s="7"/>
      <c r="K887" s="160"/>
    </row>
    <row r="888" spans="1:11" x14ac:dyDescent="0.25">
      <c r="A888" s="7"/>
      <c r="B888" s="7"/>
      <c r="C888" s="16"/>
      <c r="D888" s="26"/>
      <c r="E888" s="16"/>
      <c r="F888" s="26"/>
      <c r="G888" s="185"/>
      <c r="H888" s="85"/>
      <c r="I888" s="7"/>
      <c r="J888" s="7"/>
      <c r="K888" s="160"/>
    </row>
    <row r="889" spans="1:11" x14ac:dyDescent="0.25">
      <c r="A889" s="7"/>
      <c r="B889" s="7"/>
      <c r="C889" s="16"/>
      <c r="D889" s="26"/>
      <c r="E889" s="16"/>
      <c r="F889" s="26"/>
      <c r="G889" s="85"/>
      <c r="H889" s="85"/>
      <c r="I889" s="7"/>
      <c r="J889" s="7"/>
      <c r="K889" s="160"/>
    </row>
    <row r="890" spans="1:11" x14ac:dyDescent="0.25">
      <c r="A890" s="7"/>
      <c r="B890" s="7"/>
      <c r="C890" s="16"/>
      <c r="D890" s="26"/>
      <c r="E890" s="16"/>
      <c r="F890" s="26"/>
      <c r="G890" s="185"/>
      <c r="H890" s="85"/>
      <c r="I890" s="7"/>
      <c r="J890" s="26"/>
      <c r="K890" s="160"/>
    </row>
    <row r="891" spans="1:11" x14ac:dyDescent="0.25">
      <c r="A891" s="7"/>
      <c r="B891" s="7"/>
      <c r="C891" s="16"/>
      <c r="D891" s="26"/>
      <c r="E891" s="16"/>
      <c r="F891" s="26"/>
      <c r="G891" s="85"/>
      <c r="H891" s="85"/>
      <c r="I891" s="7"/>
      <c r="J891" s="7"/>
      <c r="K891" s="160"/>
    </row>
    <row r="892" spans="1:11" x14ac:dyDescent="0.25">
      <c r="A892" s="7"/>
      <c r="B892" s="7"/>
      <c r="C892" s="16"/>
      <c r="D892" s="26"/>
      <c r="E892" s="16"/>
      <c r="F892" s="26"/>
      <c r="G892" s="85"/>
      <c r="H892" s="85"/>
      <c r="I892" s="7"/>
      <c r="J892" s="7"/>
      <c r="K892" s="160"/>
    </row>
    <row r="893" spans="1:11" x14ac:dyDescent="0.25">
      <c r="A893" s="7"/>
      <c r="B893" s="7"/>
      <c r="C893" s="16"/>
      <c r="D893" s="26"/>
      <c r="E893" s="7"/>
      <c r="F893" s="26"/>
      <c r="G893" s="85"/>
      <c r="H893" s="85"/>
      <c r="I893" s="7"/>
      <c r="J893" s="26"/>
      <c r="K893" s="160"/>
    </row>
    <row r="894" spans="1:11" x14ac:dyDescent="0.25">
      <c r="A894" s="7"/>
      <c r="B894" s="7"/>
      <c r="C894" s="16"/>
      <c r="D894" s="26"/>
      <c r="E894" s="16"/>
      <c r="F894" s="26"/>
      <c r="G894" s="85"/>
      <c r="H894" s="85"/>
      <c r="I894" s="7"/>
      <c r="J894" s="26"/>
      <c r="K894" s="160"/>
    </row>
    <row r="895" spans="1:11" x14ac:dyDescent="0.25">
      <c r="A895" s="7"/>
      <c r="B895" s="7"/>
      <c r="C895" s="16"/>
      <c r="D895" s="26"/>
      <c r="E895" s="16"/>
      <c r="F895" s="26"/>
      <c r="G895" s="85"/>
      <c r="H895" s="85"/>
      <c r="I895" s="7"/>
      <c r="J895" s="7"/>
      <c r="K895" s="160"/>
    </row>
    <row r="896" spans="1:11" x14ac:dyDescent="0.25">
      <c r="A896" s="7"/>
      <c r="B896" s="7"/>
      <c r="C896" s="16"/>
      <c r="D896" s="26"/>
      <c r="E896" s="16"/>
      <c r="F896" s="26"/>
      <c r="G896" s="85"/>
      <c r="H896" s="85"/>
      <c r="I896" s="7"/>
      <c r="J896" s="7"/>
      <c r="K896" s="160"/>
    </row>
    <row r="897" spans="1:11" x14ac:dyDescent="0.25">
      <c r="A897" s="7"/>
      <c r="B897" s="7"/>
      <c r="C897" s="16"/>
      <c r="D897" s="26"/>
      <c r="E897" s="16"/>
      <c r="F897" s="26"/>
      <c r="G897" s="85"/>
      <c r="H897" s="85"/>
      <c r="I897" s="7"/>
      <c r="J897" s="7"/>
      <c r="K897" s="160"/>
    </row>
    <row r="898" spans="1:11" x14ac:dyDescent="0.25">
      <c r="A898" s="7"/>
      <c r="B898" s="7"/>
      <c r="C898" s="16"/>
      <c r="D898" s="26"/>
      <c r="E898" s="16"/>
      <c r="F898" s="26"/>
      <c r="G898" s="85"/>
      <c r="H898" s="85"/>
      <c r="I898" s="7"/>
      <c r="J898" s="7"/>
      <c r="K898" s="160"/>
    </row>
    <row r="899" spans="1:11" x14ac:dyDescent="0.25">
      <c r="A899" s="7"/>
      <c r="B899" s="7"/>
      <c r="C899" s="16"/>
      <c r="D899" s="26"/>
      <c r="E899" s="16"/>
      <c r="F899" s="26"/>
      <c r="G899" s="85"/>
      <c r="H899" s="85"/>
      <c r="I899" s="7"/>
      <c r="J899" s="7"/>
      <c r="K899" s="160"/>
    </row>
    <row r="900" spans="1:11" x14ac:dyDescent="0.25">
      <c r="A900" s="7"/>
      <c r="B900" s="7"/>
      <c r="C900" s="16"/>
      <c r="D900" s="26"/>
      <c r="E900" s="7"/>
      <c r="F900" s="26"/>
      <c r="G900" s="85"/>
      <c r="H900" s="85"/>
      <c r="I900" s="7"/>
      <c r="J900" s="26"/>
      <c r="K900" s="160"/>
    </row>
    <row r="901" spans="1:11" x14ac:dyDescent="0.25">
      <c r="A901" s="7"/>
      <c r="B901" s="7"/>
      <c r="C901" s="16"/>
      <c r="D901" s="26"/>
      <c r="E901" s="7"/>
      <c r="F901" s="26"/>
      <c r="G901" s="85"/>
      <c r="H901" s="85"/>
      <c r="I901" s="7"/>
      <c r="J901" s="26"/>
      <c r="K901" s="160"/>
    </row>
    <row r="902" spans="1:11" x14ac:dyDescent="0.25">
      <c r="A902" s="7"/>
      <c r="B902" s="7"/>
      <c r="C902" s="16"/>
      <c r="D902" s="26"/>
      <c r="E902" s="7"/>
      <c r="F902" s="26"/>
      <c r="G902" s="85"/>
      <c r="H902" s="85"/>
      <c r="I902" s="7"/>
      <c r="J902" s="26"/>
      <c r="K902" s="160"/>
    </row>
    <row r="903" spans="1:11" x14ac:dyDescent="0.25">
      <c r="A903" s="7"/>
      <c r="B903" s="7"/>
      <c r="C903" s="16"/>
      <c r="D903" s="26"/>
      <c r="E903" s="16"/>
      <c r="F903" s="26"/>
      <c r="G903" s="185"/>
      <c r="H903" s="85"/>
      <c r="I903" s="7"/>
      <c r="J903" s="26"/>
      <c r="K903" s="160"/>
    </row>
    <row r="904" spans="1:11" x14ac:dyDescent="0.25">
      <c r="A904" s="7"/>
      <c r="B904" s="7"/>
      <c r="C904" s="16"/>
      <c r="D904" s="26"/>
      <c r="E904" s="16"/>
      <c r="F904" s="26"/>
      <c r="G904" s="185"/>
      <c r="H904" s="85"/>
      <c r="I904" s="7"/>
      <c r="J904" s="26"/>
      <c r="K904" s="160"/>
    </row>
    <row r="905" spans="1:11" x14ac:dyDescent="0.25">
      <c r="A905" s="7"/>
      <c r="B905" s="7"/>
      <c r="C905" s="16"/>
      <c r="D905" s="26"/>
      <c r="E905" s="16"/>
      <c r="F905" s="26"/>
      <c r="G905" s="185"/>
      <c r="H905" s="85"/>
      <c r="I905" s="7"/>
      <c r="J905" s="7"/>
      <c r="K905" s="160"/>
    </row>
    <row r="906" spans="1:11" x14ac:dyDescent="0.25">
      <c r="A906" s="7"/>
      <c r="B906" s="7"/>
      <c r="C906" s="16"/>
      <c r="D906" s="26"/>
      <c r="E906" s="16"/>
      <c r="F906" s="26"/>
      <c r="G906" s="85"/>
      <c r="H906" s="85"/>
      <c r="I906" s="7"/>
      <c r="J906" s="7"/>
      <c r="K906" s="160"/>
    </row>
    <row r="907" spans="1:11" x14ac:dyDescent="0.25">
      <c r="A907" s="7"/>
      <c r="B907" s="7"/>
      <c r="C907" s="16"/>
      <c r="D907" s="26"/>
      <c r="E907" s="7"/>
      <c r="F907" s="26"/>
      <c r="G907" s="85"/>
      <c r="H907" s="85"/>
      <c r="I907" s="7"/>
      <c r="J907" s="26"/>
      <c r="K907" s="160"/>
    </row>
    <row r="908" spans="1:11" x14ac:dyDescent="0.25">
      <c r="A908" s="7"/>
      <c r="B908" s="7"/>
      <c r="C908" s="16"/>
      <c r="D908" s="26"/>
      <c r="E908" s="16"/>
      <c r="F908" s="26"/>
      <c r="G908" s="85"/>
      <c r="H908" s="85"/>
      <c r="I908" s="7"/>
      <c r="J908" s="7"/>
      <c r="K908" s="160"/>
    </row>
    <row r="909" spans="1:11" x14ac:dyDescent="0.25">
      <c r="A909" s="7"/>
      <c r="B909" s="7"/>
      <c r="C909" s="16"/>
      <c r="D909" s="26"/>
      <c r="E909" s="7"/>
      <c r="F909" s="26"/>
      <c r="G909" s="85"/>
      <c r="H909" s="85"/>
      <c r="I909" s="7"/>
      <c r="J909" s="26"/>
      <c r="K909" s="160"/>
    </row>
    <row r="910" spans="1:11" x14ac:dyDescent="0.25">
      <c r="A910" s="7"/>
      <c r="B910" s="7"/>
      <c r="C910" s="16"/>
      <c r="D910" s="26"/>
      <c r="E910" s="16"/>
      <c r="F910" s="26"/>
      <c r="G910" s="85"/>
      <c r="H910" s="85"/>
      <c r="I910" s="7"/>
      <c r="J910" s="7"/>
      <c r="K910" s="160"/>
    </row>
    <row r="911" spans="1:11" x14ac:dyDescent="0.25">
      <c r="A911" s="7"/>
      <c r="B911" s="7"/>
      <c r="C911" s="16"/>
      <c r="D911" s="26"/>
      <c r="E911" s="7"/>
      <c r="F911" s="26"/>
      <c r="G911" s="85"/>
      <c r="H911" s="85"/>
      <c r="I911" s="7"/>
      <c r="J911" s="26"/>
      <c r="K911" s="160"/>
    </row>
    <row r="912" spans="1:11" x14ac:dyDescent="0.25">
      <c r="A912" s="7"/>
      <c r="B912" s="7"/>
      <c r="C912" s="16"/>
      <c r="D912" s="26"/>
      <c r="E912" s="16"/>
      <c r="F912" s="26"/>
      <c r="G912" s="85"/>
      <c r="H912" s="85"/>
      <c r="I912" s="7"/>
      <c r="J912" s="7"/>
      <c r="K912" s="160"/>
    </row>
    <row r="913" spans="1:11" x14ac:dyDescent="0.25">
      <c r="A913" s="7"/>
      <c r="B913" s="7"/>
      <c r="C913" s="16"/>
      <c r="D913" s="26"/>
      <c r="E913" s="16"/>
      <c r="F913" s="26"/>
      <c r="G913" s="85"/>
      <c r="H913" s="85"/>
      <c r="I913" s="7"/>
      <c r="J913" s="7"/>
      <c r="K913" s="160"/>
    </row>
    <row r="914" spans="1:11" x14ac:dyDescent="0.25">
      <c r="A914" s="7"/>
      <c r="B914" s="7"/>
      <c r="C914" s="16"/>
      <c r="D914" s="26"/>
      <c r="E914" s="16"/>
      <c r="F914" s="26"/>
      <c r="G914" s="185"/>
      <c r="H914" s="85"/>
      <c r="I914" s="7"/>
      <c r="J914" s="7"/>
      <c r="K914" s="160"/>
    </row>
    <row r="915" spans="1:11" x14ac:dyDescent="0.25">
      <c r="A915" s="7"/>
      <c r="B915" s="7"/>
      <c r="C915" s="16"/>
      <c r="D915" s="26"/>
      <c r="E915" s="16"/>
      <c r="F915" s="26"/>
      <c r="G915" s="85"/>
      <c r="H915" s="85"/>
      <c r="I915" s="7"/>
      <c r="J915" s="7"/>
      <c r="K915" s="160"/>
    </row>
    <row r="916" spans="1:11" x14ac:dyDescent="0.25">
      <c r="A916" s="7"/>
      <c r="B916" s="7"/>
      <c r="C916" s="16"/>
      <c r="D916" s="26"/>
      <c r="E916" s="7"/>
      <c r="F916" s="26"/>
      <c r="G916" s="85"/>
      <c r="H916" s="85"/>
      <c r="I916" s="7"/>
      <c r="J916" s="7"/>
      <c r="K916" s="160"/>
    </row>
    <row r="917" spans="1:11" x14ac:dyDescent="0.25">
      <c r="A917" s="7"/>
      <c r="B917" s="7"/>
      <c r="C917" s="16"/>
      <c r="D917" s="26"/>
      <c r="E917" s="16"/>
      <c r="F917" s="26"/>
      <c r="G917" s="85"/>
      <c r="H917" s="85"/>
      <c r="I917" s="7"/>
      <c r="J917" s="7"/>
      <c r="K917" s="160"/>
    </row>
    <row r="918" spans="1:11" x14ac:dyDescent="0.25">
      <c r="A918" s="7"/>
      <c r="B918" s="7"/>
      <c r="C918" s="16"/>
      <c r="D918" s="26"/>
      <c r="E918" s="16"/>
      <c r="F918" s="26"/>
      <c r="G918" s="85"/>
      <c r="H918" s="85"/>
      <c r="I918" s="7"/>
      <c r="J918" s="7"/>
      <c r="K918" s="160"/>
    </row>
    <row r="919" spans="1:11" x14ac:dyDescent="0.25">
      <c r="A919" s="7"/>
      <c r="B919" s="7"/>
      <c r="C919" s="16"/>
      <c r="D919" s="26"/>
      <c r="E919" s="16"/>
      <c r="F919" s="26"/>
      <c r="G919" s="185"/>
      <c r="H919" s="85"/>
      <c r="I919" s="7"/>
      <c r="J919" s="7"/>
      <c r="K919" s="160"/>
    </row>
    <row r="920" spans="1:11" x14ac:dyDescent="0.25">
      <c r="A920" s="7"/>
      <c r="B920" s="7"/>
      <c r="C920" s="16"/>
      <c r="D920" s="26"/>
      <c r="E920" s="16"/>
      <c r="F920" s="26"/>
      <c r="G920" s="185"/>
      <c r="H920" s="85"/>
      <c r="I920" s="7"/>
      <c r="J920" s="26"/>
      <c r="K920" s="160"/>
    </row>
    <row r="921" spans="1:11" x14ac:dyDescent="0.25">
      <c r="A921" s="7"/>
      <c r="B921" s="7"/>
      <c r="C921" s="16"/>
      <c r="D921" s="26"/>
      <c r="E921" s="16"/>
      <c r="F921" s="26"/>
      <c r="G921" s="85"/>
      <c r="H921" s="85"/>
      <c r="I921" s="7"/>
      <c r="J921" s="7"/>
      <c r="K921" s="160"/>
    </row>
    <row r="922" spans="1:11" x14ac:dyDescent="0.25">
      <c r="A922" s="7"/>
      <c r="B922" s="7"/>
      <c r="C922" s="16"/>
      <c r="D922" s="26"/>
      <c r="E922" s="16"/>
      <c r="F922" s="26"/>
      <c r="G922" s="85"/>
      <c r="H922" s="85"/>
      <c r="I922" s="7"/>
      <c r="J922" s="7"/>
      <c r="K922" s="160"/>
    </row>
    <row r="923" spans="1:11" x14ac:dyDescent="0.25">
      <c r="A923" s="7"/>
      <c r="B923" s="7"/>
      <c r="C923" s="16"/>
      <c r="D923" s="26"/>
      <c r="E923" s="16"/>
      <c r="F923" s="26"/>
      <c r="G923" s="85"/>
      <c r="H923" s="85"/>
      <c r="I923" s="7"/>
      <c r="J923" s="7"/>
      <c r="K923" s="160"/>
    </row>
    <row r="924" spans="1:11" x14ac:dyDescent="0.25">
      <c r="A924" s="7"/>
      <c r="B924" s="7"/>
      <c r="C924" s="16"/>
      <c r="D924" s="26"/>
      <c r="E924" s="16"/>
      <c r="F924" s="26"/>
      <c r="G924" s="85"/>
      <c r="H924" s="85"/>
      <c r="I924" s="7"/>
      <c r="J924" s="7"/>
      <c r="K924" s="160"/>
    </row>
    <row r="925" spans="1:11" x14ac:dyDescent="0.25">
      <c r="A925" s="7"/>
      <c r="B925" s="7"/>
      <c r="C925" s="16"/>
      <c r="D925" s="26"/>
      <c r="E925" s="7"/>
      <c r="F925" s="26"/>
      <c r="G925" s="85"/>
      <c r="H925" s="85"/>
      <c r="I925" s="7"/>
      <c r="J925" s="26"/>
      <c r="K925" s="160"/>
    </row>
    <row r="926" spans="1:11" x14ac:dyDescent="0.25">
      <c r="A926" s="7"/>
      <c r="B926" s="7"/>
      <c r="C926" s="16"/>
      <c r="D926" s="26"/>
      <c r="E926" s="16"/>
      <c r="F926" s="26"/>
      <c r="G926" s="85"/>
      <c r="H926" s="85"/>
      <c r="I926" s="7"/>
      <c r="J926" s="7"/>
      <c r="K926" s="160"/>
    </row>
    <row r="927" spans="1:11" x14ac:dyDescent="0.25">
      <c r="A927" s="7"/>
      <c r="B927" s="7"/>
      <c r="C927" s="16"/>
      <c r="D927" s="26"/>
      <c r="E927" s="16"/>
      <c r="F927" s="26"/>
      <c r="G927" s="85"/>
      <c r="H927" s="85"/>
      <c r="I927" s="7"/>
      <c r="J927" s="26"/>
      <c r="K927" s="160"/>
    </row>
    <row r="928" spans="1:11" x14ac:dyDescent="0.25">
      <c r="A928" s="7"/>
      <c r="B928" s="7"/>
      <c r="C928" s="16"/>
      <c r="D928" s="26"/>
      <c r="E928" s="16"/>
      <c r="F928" s="26"/>
      <c r="G928" s="85"/>
      <c r="H928" s="85"/>
      <c r="I928" s="7"/>
      <c r="J928" s="7"/>
      <c r="K928" s="160"/>
    </row>
    <row r="929" spans="1:11" x14ac:dyDescent="0.25">
      <c r="A929" s="7"/>
      <c r="B929" s="7"/>
      <c r="C929" s="16"/>
      <c r="D929" s="26"/>
      <c r="E929" s="16"/>
      <c r="F929" s="26"/>
      <c r="G929" s="85"/>
      <c r="H929" s="85"/>
      <c r="I929" s="7"/>
      <c r="J929" s="7"/>
      <c r="K929" s="160"/>
    </row>
    <row r="930" spans="1:11" x14ac:dyDescent="0.25">
      <c r="A930" s="7"/>
      <c r="B930" s="7"/>
      <c r="C930" s="16"/>
      <c r="D930" s="26"/>
      <c r="E930" s="16"/>
      <c r="F930" s="26"/>
      <c r="G930" s="185"/>
      <c r="H930" s="85"/>
      <c r="I930" s="7"/>
      <c r="J930" s="26"/>
      <c r="K930" s="160"/>
    </row>
    <row r="931" spans="1:11" x14ac:dyDescent="0.25">
      <c r="A931" s="7"/>
      <c r="B931" s="7"/>
      <c r="C931" s="16"/>
      <c r="D931" s="26"/>
      <c r="E931" s="16"/>
      <c r="F931" s="26"/>
      <c r="G931" s="85"/>
      <c r="H931" s="85"/>
      <c r="I931" s="7"/>
      <c r="J931" s="26"/>
      <c r="K931" s="160"/>
    </row>
    <row r="932" spans="1:11" x14ac:dyDescent="0.25">
      <c r="A932" s="7"/>
      <c r="B932" s="7"/>
      <c r="C932" s="16"/>
      <c r="D932" s="26"/>
      <c r="E932" s="7"/>
      <c r="F932" s="26"/>
      <c r="G932" s="185"/>
      <c r="H932" s="85"/>
      <c r="I932" s="7"/>
      <c r="J932" s="26"/>
      <c r="K932" s="160"/>
    </row>
    <row r="933" spans="1:11" x14ac:dyDescent="0.25">
      <c r="A933" s="7"/>
      <c r="B933" s="7"/>
      <c r="C933" s="16"/>
      <c r="D933" s="26"/>
      <c r="E933" s="7"/>
      <c r="F933" s="26"/>
      <c r="G933" s="185"/>
      <c r="H933" s="85"/>
      <c r="I933" s="7"/>
      <c r="J933" s="26"/>
      <c r="K933" s="160"/>
    </row>
    <row r="934" spans="1:11" x14ac:dyDescent="0.25">
      <c r="A934" s="7"/>
      <c r="B934" s="7"/>
      <c r="C934" s="16"/>
      <c r="D934" s="26"/>
      <c r="E934" s="16"/>
      <c r="F934" s="26"/>
      <c r="G934" s="85"/>
      <c r="H934" s="85"/>
      <c r="I934" s="7"/>
      <c r="J934" s="26"/>
      <c r="K934" s="160"/>
    </row>
    <row r="935" spans="1:11" x14ac:dyDescent="0.25">
      <c r="A935" s="7"/>
      <c r="B935" s="7"/>
      <c r="C935" s="16"/>
      <c r="D935" s="26"/>
      <c r="E935" s="16"/>
      <c r="F935" s="26"/>
      <c r="G935" s="85"/>
      <c r="H935" s="85"/>
      <c r="I935" s="7"/>
      <c r="J935" s="7"/>
      <c r="K935" s="160"/>
    </row>
    <row r="936" spans="1:11" x14ac:dyDescent="0.25">
      <c r="A936" s="7"/>
      <c r="B936" s="7"/>
      <c r="C936" s="16"/>
      <c r="D936" s="26"/>
      <c r="E936" s="16"/>
      <c r="F936" s="26"/>
      <c r="G936" s="85"/>
      <c r="H936" s="85"/>
      <c r="I936" s="7"/>
      <c r="J936" s="7"/>
      <c r="K936" s="160"/>
    </row>
    <row r="937" spans="1:11" x14ac:dyDescent="0.25">
      <c r="A937" s="7"/>
      <c r="B937" s="7"/>
      <c r="C937" s="16"/>
      <c r="D937" s="26"/>
      <c r="E937" s="16"/>
      <c r="F937" s="26"/>
      <c r="G937" s="85"/>
      <c r="H937" s="85"/>
      <c r="I937" s="7"/>
      <c r="J937" s="7"/>
      <c r="K937" s="160"/>
    </row>
    <row r="938" spans="1:11" x14ac:dyDescent="0.25">
      <c r="A938" s="7"/>
      <c r="B938" s="7"/>
      <c r="C938" s="16"/>
      <c r="D938" s="26"/>
      <c r="E938" s="16"/>
      <c r="F938" s="26"/>
      <c r="G938" s="85"/>
      <c r="H938" s="85"/>
      <c r="I938" s="7"/>
      <c r="J938" s="26"/>
      <c r="K938" s="160"/>
    </row>
    <row r="939" spans="1:11" x14ac:dyDescent="0.25">
      <c r="A939" s="7"/>
      <c r="B939" s="7"/>
      <c r="C939" s="16"/>
      <c r="D939" s="26"/>
      <c r="E939" s="7"/>
      <c r="F939" s="26"/>
      <c r="G939" s="85"/>
      <c r="H939" s="85"/>
      <c r="I939" s="7"/>
      <c r="J939" s="26"/>
      <c r="K939" s="160"/>
    </row>
    <row r="940" spans="1:11" x14ac:dyDescent="0.25">
      <c r="A940" s="7"/>
      <c r="B940" s="7"/>
      <c r="C940" s="16"/>
      <c r="D940" s="26"/>
      <c r="E940" s="16"/>
      <c r="F940" s="26"/>
      <c r="G940" s="85"/>
      <c r="H940" s="85"/>
      <c r="I940" s="7"/>
      <c r="J940" s="7"/>
      <c r="K940" s="160"/>
    </row>
    <row r="941" spans="1:11" x14ac:dyDescent="0.25">
      <c r="A941" s="7"/>
      <c r="B941" s="7"/>
      <c r="C941" s="16"/>
      <c r="D941" s="26"/>
      <c r="E941" s="7"/>
      <c r="F941" s="26"/>
      <c r="G941" s="85"/>
      <c r="H941" s="85"/>
      <c r="I941" s="7"/>
      <c r="J941" s="26"/>
      <c r="K941" s="160"/>
    </row>
    <row r="942" spans="1:11" x14ac:dyDescent="0.25">
      <c r="A942" s="7"/>
      <c r="B942" s="7"/>
      <c r="C942" s="16"/>
      <c r="D942" s="26"/>
      <c r="E942" s="7"/>
      <c r="F942" s="26"/>
      <c r="G942" s="85"/>
      <c r="H942" s="85"/>
      <c r="I942" s="7"/>
      <c r="J942" s="26"/>
      <c r="K942" s="160"/>
    </row>
    <row r="943" spans="1:11" x14ac:dyDescent="0.25">
      <c r="A943" s="7"/>
      <c r="B943" s="7"/>
      <c r="C943" s="16"/>
      <c r="D943" s="26"/>
      <c r="E943" s="7"/>
      <c r="F943" s="26"/>
      <c r="G943" s="85"/>
      <c r="H943" s="85"/>
      <c r="I943" s="7"/>
      <c r="J943" s="26"/>
      <c r="K943" s="160"/>
    </row>
    <row r="944" spans="1:11" x14ac:dyDescent="0.25">
      <c r="A944" s="7"/>
      <c r="B944" s="7"/>
      <c r="C944" s="16"/>
      <c r="D944" s="26"/>
      <c r="E944" s="16"/>
      <c r="F944" s="26"/>
      <c r="G944" s="85"/>
      <c r="H944" s="85"/>
      <c r="I944" s="7"/>
      <c r="J944" s="7"/>
      <c r="K944" s="160"/>
    </row>
    <row r="945" spans="1:11" x14ac:dyDescent="0.25">
      <c r="A945" s="7"/>
      <c r="B945" s="7"/>
      <c r="C945" s="16"/>
      <c r="D945" s="26"/>
      <c r="E945" s="16"/>
      <c r="F945" s="26"/>
      <c r="G945" s="85"/>
      <c r="H945" s="85"/>
      <c r="I945" s="7"/>
      <c r="J945" s="7"/>
      <c r="K945" s="160"/>
    </row>
    <row r="946" spans="1:11" x14ac:dyDescent="0.25">
      <c r="A946" s="7"/>
      <c r="B946" s="7"/>
      <c r="C946" s="16"/>
      <c r="D946" s="26"/>
      <c r="E946" s="16"/>
      <c r="F946" s="26"/>
      <c r="G946" s="85"/>
      <c r="H946" s="85"/>
      <c r="I946" s="7"/>
      <c r="J946" s="7"/>
      <c r="K946" s="160"/>
    </row>
    <row r="947" spans="1:11" x14ac:dyDescent="0.25">
      <c r="A947" s="7"/>
      <c r="B947" s="7"/>
      <c r="C947" s="16"/>
      <c r="D947" s="26"/>
      <c r="E947" s="16"/>
      <c r="F947" s="26"/>
      <c r="G947" s="85"/>
      <c r="H947" s="85"/>
      <c r="I947" s="7"/>
      <c r="J947" s="7"/>
      <c r="K947" s="160"/>
    </row>
    <row r="948" spans="1:11" x14ac:dyDescent="0.25">
      <c r="A948" s="7"/>
      <c r="B948" s="7"/>
      <c r="C948" s="16"/>
      <c r="D948" s="26"/>
      <c r="E948" s="16"/>
      <c r="F948" s="26"/>
      <c r="G948" s="85"/>
      <c r="H948" s="85"/>
      <c r="I948" s="7"/>
      <c r="J948" s="7"/>
      <c r="K948" s="160"/>
    </row>
    <row r="949" spans="1:11" x14ac:dyDescent="0.25">
      <c r="A949" s="7"/>
      <c r="B949" s="7"/>
      <c r="C949" s="16"/>
      <c r="D949" s="26"/>
      <c r="E949" s="7"/>
      <c r="F949" s="26"/>
      <c r="G949" s="85"/>
      <c r="H949" s="85"/>
      <c r="I949" s="7"/>
      <c r="J949" s="26"/>
      <c r="K949" s="160"/>
    </row>
    <row r="950" spans="1:11" x14ac:dyDescent="0.25">
      <c r="A950" s="7"/>
      <c r="B950" s="7"/>
      <c r="C950" s="16"/>
      <c r="D950" s="26"/>
      <c r="E950" s="16"/>
      <c r="F950" s="26"/>
      <c r="G950" s="85"/>
      <c r="H950" s="85"/>
      <c r="I950" s="7"/>
      <c r="J950" s="7"/>
      <c r="K950" s="160"/>
    </row>
    <row r="951" spans="1:11" x14ac:dyDescent="0.25">
      <c r="A951" s="7"/>
      <c r="B951" s="7"/>
      <c r="C951" s="16"/>
      <c r="D951" s="26"/>
      <c r="E951" s="7"/>
      <c r="F951" s="26"/>
      <c r="G951" s="85"/>
      <c r="H951" s="85"/>
      <c r="I951" s="7"/>
      <c r="J951" s="26"/>
      <c r="K951" s="160"/>
    </row>
    <row r="952" spans="1:11" x14ac:dyDescent="0.25">
      <c r="A952" s="7"/>
      <c r="B952" s="7"/>
      <c r="C952" s="16"/>
      <c r="D952" s="26"/>
      <c r="E952" s="16"/>
      <c r="F952" s="26"/>
      <c r="G952" s="185"/>
      <c r="H952" s="85"/>
      <c r="I952" s="7"/>
      <c r="J952" s="26"/>
      <c r="K952" s="160"/>
    </row>
    <row r="953" spans="1:11" x14ac:dyDescent="0.25">
      <c r="A953" s="7"/>
      <c r="B953" s="7"/>
      <c r="C953" s="16"/>
      <c r="D953" s="26"/>
      <c r="E953" s="16"/>
      <c r="F953" s="26"/>
      <c r="G953" s="185"/>
      <c r="H953" s="85"/>
      <c r="I953" s="7"/>
      <c r="J953" s="7"/>
      <c r="K953" s="160"/>
    </row>
    <row r="954" spans="1:11" x14ac:dyDescent="0.25">
      <c r="A954" s="7"/>
      <c r="B954" s="7"/>
      <c r="C954" s="16"/>
      <c r="D954" s="26"/>
      <c r="E954" s="16"/>
      <c r="F954" s="26"/>
      <c r="G954" s="85"/>
      <c r="H954" s="85"/>
      <c r="I954" s="7"/>
      <c r="J954" s="7"/>
      <c r="K954" s="160"/>
    </row>
    <row r="955" spans="1:11" x14ac:dyDescent="0.25">
      <c r="A955" s="7"/>
      <c r="B955" s="7"/>
      <c r="C955" s="16"/>
      <c r="D955" s="26"/>
      <c r="E955" s="16"/>
      <c r="F955" s="26"/>
      <c r="G955" s="85"/>
      <c r="H955" s="85"/>
      <c r="I955" s="7"/>
      <c r="J955" s="7"/>
      <c r="K955" s="160"/>
    </row>
    <row r="956" spans="1:11" x14ac:dyDescent="0.25">
      <c r="A956" s="7"/>
      <c r="B956" s="7"/>
      <c r="C956" s="16"/>
      <c r="D956" s="26"/>
      <c r="E956" s="16"/>
      <c r="F956" s="26"/>
      <c r="G956" s="85"/>
      <c r="H956" s="85"/>
      <c r="I956" s="7"/>
      <c r="J956" s="7"/>
      <c r="K956" s="160"/>
    </row>
    <row r="957" spans="1:11" x14ac:dyDescent="0.25">
      <c r="A957" s="7"/>
      <c r="B957" s="7"/>
      <c r="C957" s="16"/>
      <c r="D957" s="26"/>
      <c r="E957" s="16"/>
      <c r="F957" s="26"/>
      <c r="G957" s="85"/>
      <c r="H957" s="85"/>
      <c r="I957" s="7"/>
      <c r="J957" s="26"/>
      <c r="K957" s="160"/>
    </row>
    <row r="958" spans="1:11" x14ac:dyDescent="0.25">
      <c r="A958" s="7"/>
      <c r="B958" s="7"/>
      <c r="C958" s="16"/>
      <c r="D958" s="26"/>
      <c r="E958" s="16"/>
      <c r="F958" s="26"/>
      <c r="G958" s="85"/>
      <c r="H958" s="85"/>
      <c r="I958" s="7"/>
      <c r="J958" s="26"/>
      <c r="K958" s="160"/>
    </row>
    <row r="959" spans="1:11" x14ac:dyDescent="0.25">
      <c r="A959" s="7"/>
      <c r="B959" s="7"/>
      <c r="C959" s="16"/>
      <c r="D959" s="26"/>
      <c r="E959" s="16"/>
      <c r="F959" s="26"/>
      <c r="G959" s="85"/>
      <c r="H959" s="85"/>
      <c r="I959" s="7"/>
      <c r="J959" s="26"/>
      <c r="K959" s="160"/>
    </row>
    <row r="960" spans="1:11" x14ac:dyDescent="0.25">
      <c r="A960" s="7"/>
      <c r="B960" s="7"/>
      <c r="C960" s="16"/>
      <c r="D960" s="26"/>
      <c r="E960" s="16"/>
      <c r="F960" s="26"/>
      <c r="G960" s="85"/>
      <c r="H960" s="85"/>
      <c r="I960" s="7"/>
      <c r="J960" s="7"/>
      <c r="K960" s="160"/>
    </row>
    <row r="961" spans="1:11" x14ac:dyDescent="0.25">
      <c r="A961" s="7"/>
      <c r="B961" s="7"/>
      <c r="C961" s="16"/>
      <c r="D961" s="26"/>
      <c r="E961" s="16"/>
      <c r="F961" s="26"/>
      <c r="G961" s="85"/>
      <c r="H961" s="85"/>
      <c r="I961" s="7"/>
      <c r="J961" s="7"/>
      <c r="K961" s="160"/>
    </row>
    <row r="962" spans="1:11" x14ac:dyDescent="0.25">
      <c r="A962" s="7"/>
      <c r="B962" s="7"/>
      <c r="C962" s="16"/>
      <c r="D962" s="26"/>
      <c r="E962" s="16"/>
      <c r="F962" s="26"/>
      <c r="G962" s="85"/>
      <c r="H962" s="85"/>
      <c r="I962" s="7"/>
      <c r="J962" s="7"/>
      <c r="K962" s="160"/>
    </row>
    <row r="963" spans="1:11" x14ac:dyDescent="0.25">
      <c r="A963" s="7"/>
      <c r="B963" s="7"/>
      <c r="C963" s="16"/>
      <c r="D963" s="26"/>
      <c r="E963" s="16"/>
      <c r="F963" s="26"/>
      <c r="G963" s="85"/>
      <c r="H963" s="85"/>
      <c r="I963" s="7"/>
      <c r="J963" s="7"/>
      <c r="K963" s="160"/>
    </row>
    <row r="964" spans="1:11" x14ac:dyDescent="0.25">
      <c r="A964" s="7"/>
      <c r="B964" s="7"/>
      <c r="C964" s="16"/>
      <c r="D964" s="26"/>
      <c r="E964" s="16"/>
      <c r="F964" s="26"/>
      <c r="G964" s="85"/>
      <c r="H964" s="85"/>
      <c r="I964" s="7"/>
      <c r="J964" s="7"/>
      <c r="K964" s="160"/>
    </row>
    <row r="965" spans="1:11" x14ac:dyDescent="0.25">
      <c r="A965" s="7"/>
      <c r="B965" s="7"/>
      <c r="C965" s="16"/>
      <c r="D965" s="26"/>
      <c r="E965" s="16"/>
      <c r="F965" s="26"/>
      <c r="G965" s="85"/>
      <c r="H965" s="85"/>
      <c r="I965" s="7"/>
      <c r="J965" s="7"/>
      <c r="K965" s="160"/>
    </row>
    <row r="966" spans="1:11" x14ac:dyDescent="0.25">
      <c r="A966" s="7"/>
      <c r="B966" s="7"/>
      <c r="C966" s="16"/>
      <c r="D966" s="26"/>
      <c r="E966" s="16"/>
      <c r="F966" s="26"/>
      <c r="G966" s="85"/>
      <c r="H966" s="85"/>
      <c r="I966" s="7"/>
      <c r="J966" s="7"/>
      <c r="K966" s="160"/>
    </row>
    <row r="967" spans="1:11" x14ac:dyDescent="0.25">
      <c r="A967" s="7"/>
      <c r="B967" s="7"/>
      <c r="C967" s="16"/>
      <c r="D967" s="26"/>
      <c r="E967" s="7"/>
      <c r="F967" s="26"/>
      <c r="G967" s="85"/>
      <c r="H967" s="85"/>
      <c r="I967" s="7"/>
      <c r="J967" s="26"/>
      <c r="K967" s="160"/>
    </row>
    <row r="968" spans="1:11" x14ac:dyDescent="0.25">
      <c r="A968" s="7"/>
      <c r="B968" s="7"/>
      <c r="C968" s="16"/>
      <c r="D968" s="26"/>
      <c r="E968" s="7"/>
      <c r="F968" s="26"/>
      <c r="G968" s="85"/>
      <c r="H968" s="85"/>
      <c r="I968" s="7"/>
      <c r="J968" s="26"/>
      <c r="K968" s="160"/>
    </row>
    <row r="969" spans="1:11" x14ac:dyDescent="0.25">
      <c r="A969" s="7"/>
      <c r="B969" s="7"/>
      <c r="C969" s="16"/>
      <c r="D969" s="26"/>
      <c r="E969" s="7"/>
      <c r="F969" s="26"/>
      <c r="G969" s="85"/>
      <c r="H969" s="85"/>
      <c r="I969" s="7"/>
      <c r="J969" s="26"/>
      <c r="K969" s="160"/>
    </row>
    <row r="970" spans="1:11" x14ac:dyDescent="0.25">
      <c r="A970" s="7"/>
      <c r="B970" s="7"/>
      <c r="C970" s="16"/>
      <c r="D970" s="26"/>
      <c r="E970" s="7"/>
      <c r="F970" s="26"/>
      <c r="G970" s="85"/>
      <c r="H970" s="85"/>
      <c r="I970" s="7"/>
      <c r="J970" s="26"/>
      <c r="K970" s="160"/>
    </row>
    <row r="971" spans="1:11" x14ac:dyDescent="0.25">
      <c r="A971" s="7"/>
      <c r="B971" s="7"/>
      <c r="C971" s="16"/>
      <c r="D971" s="26"/>
      <c r="E971" s="7"/>
      <c r="F971" s="26"/>
      <c r="G971" s="85"/>
      <c r="H971" s="85"/>
      <c r="I971" s="7"/>
      <c r="J971" s="26"/>
      <c r="K971" s="160"/>
    </row>
    <row r="972" spans="1:11" x14ac:dyDescent="0.25">
      <c r="A972" s="7"/>
      <c r="B972" s="7"/>
      <c r="C972" s="16"/>
      <c r="D972" s="26"/>
      <c r="E972" s="7"/>
      <c r="F972" s="26"/>
      <c r="G972" s="85"/>
      <c r="H972" s="85"/>
      <c r="I972" s="7"/>
      <c r="J972" s="26"/>
      <c r="K972" s="160"/>
    </row>
    <row r="973" spans="1:11" x14ac:dyDescent="0.25">
      <c r="A973" s="7"/>
      <c r="B973" s="7"/>
      <c r="C973" s="16"/>
      <c r="D973" s="26"/>
      <c r="E973" s="7"/>
      <c r="F973" s="26"/>
      <c r="G973" s="85"/>
      <c r="H973" s="85"/>
      <c r="I973" s="7"/>
      <c r="J973" s="26"/>
      <c r="K973" s="160"/>
    </row>
    <row r="974" spans="1:11" x14ac:dyDescent="0.25">
      <c r="A974" s="7"/>
      <c r="B974" s="7"/>
      <c r="C974" s="16"/>
      <c r="D974" s="26"/>
      <c r="E974" s="7"/>
      <c r="F974" s="26"/>
      <c r="G974" s="85"/>
      <c r="H974" s="85"/>
      <c r="I974" s="7"/>
      <c r="J974" s="26"/>
      <c r="K974" s="160"/>
    </row>
    <row r="975" spans="1:11" x14ac:dyDescent="0.25">
      <c r="A975" s="7"/>
      <c r="B975" s="7"/>
      <c r="C975" s="16"/>
      <c r="D975" s="26"/>
      <c r="E975" s="7"/>
      <c r="F975" s="26"/>
      <c r="G975" s="85"/>
      <c r="H975" s="85"/>
      <c r="I975" s="7"/>
      <c r="J975" s="26"/>
      <c r="K975" s="160"/>
    </row>
    <row r="976" spans="1:11" x14ac:dyDescent="0.25">
      <c r="A976" s="7"/>
      <c r="B976" s="7"/>
      <c r="C976" s="16"/>
      <c r="D976" s="26"/>
      <c r="E976" s="7"/>
      <c r="F976" s="26"/>
      <c r="G976" s="85"/>
      <c r="H976" s="85"/>
      <c r="I976" s="7"/>
      <c r="J976" s="26"/>
      <c r="K976" s="160"/>
    </row>
    <row r="977" spans="1:11" x14ac:dyDescent="0.25">
      <c r="A977" s="7"/>
      <c r="B977" s="7"/>
      <c r="C977" s="16"/>
      <c r="D977" s="26"/>
      <c r="E977" s="7"/>
      <c r="F977" s="26"/>
      <c r="G977" s="185"/>
      <c r="H977" s="85"/>
      <c r="I977" s="7"/>
      <c r="J977" s="7"/>
      <c r="K977" s="160"/>
    </row>
    <row r="978" spans="1:11" x14ac:dyDescent="0.25">
      <c r="A978" s="7"/>
      <c r="B978" s="7"/>
      <c r="C978" s="16"/>
      <c r="D978" s="26"/>
      <c r="E978" s="16"/>
      <c r="F978" s="26"/>
      <c r="G978" s="185"/>
      <c r="H978" s="85"/>
      <c r="I978" s="7"/>
      <c r="J978" s="26"/>
      <c r="K978" s="160"/>
    </row>
    <row r="979" spans="1:11" x14ac:dyDescent="0.25">
      <c r="A979" s="7"/>
      <c r="B979" s="7"/>
      <c r="C979" s="16"/>
      <c r="D979" s="26"/>
      <c r="E979" s="16"/>
      <c r="F979" s="26"/>
      <c r="G979" s="85"/>
      <c r="H979" s="85"/>
      <c r="I979" s="7"/>
      <c r="J979" s="7"/>
      <c r="K979" s="160"/>
    </row>
    <row r="980" spans="1:11" x14ac:dyDescent="0.25">
      <c r="A980" s="7"/>
      <c r="B980" s="7"/>
      <c r="C980" s="16"/>
      <c r="D980" s="26"/>
      <c r="E980" s="16"/>
      <c r="F980" s="26"/>
      <c r="G980" s="85"/>
      <c r="H980" s="85"/>
      <c r="I980" s="7"/>
      <c r="J980" s="7"/>
      <c r="K980" s="160"/>
    </row>
    <row r="981" spans="1:11" x14ac:dyDescent="0.25">
      <c r="A981" s="7"/>
      <c r="B981" s="7"/>
      <c r="C981" s="16"/>
      <c r="D981" s="26"/>
      <c r="E981" s="16"/>
      <c r="F981" s="26"/>
      <c r="G981" s="85"/>
      <c r="H981" s="85"/>
      <c r="I981" s="7"/>
      <c r="J981" s="26"/>
      <c r="K981" s="160"/>
    </row>
    <row r="982" spans="1:11" x14ac:dyDescent="0.25">
      <c r="A982" s="7"/>
      <c r="B982" s="7"/>
      <c r="C982" s="16"/>
      <c r="D982" s="26"/>
      <c r="E982" s="16"/>
      <c r="F982" s="26"/>
      <c r="G982" s="85"/>
      <c r="H982" s="85"/>
      <c r="I982" s="7"/>
      <c r="J982" s="26"/>
      <c r="K982" s="160"/>
    </row>
    <row r="983" spans="1:11" x14ac:dyDescent="0.25">
      <c r="A983" s="7"/>
      <c r="B983" s="7"/>
      <c r="C983" s="16"/>
      <c r="D983" s="26"/>
      <c r="E983" s="16"/>
      <c r="F983" s="26"/>
      <c r="G983" s="85"/>
      <c r="H983" s="85"/>
      <c r="I983" s="7"/>
      <c r="J983" s="7"/>
      <c r="K983" s="160"/>
    </row>
    <row r="984" spans="1:11" x14ac:dyDescent="0.25">
      <c r="A984" s="7"/>
      <c r="B984" s="7"/>
      <c r="C984" s="16"/>
      <c r="D984" s="26"/>
      <c r="E984" s="16"/>
      <c r="F984" s="26"/>
      <c r="G984" s="85"/>
      <c r="H984" s="85"/>
      <c r="I984" s="7"/>
      <c r="J984" s="26"/>
      <c r="K984" s="160"/>
    </row>
    <row r="985" spans="1:11" x14ac:dyDescent="0.25">
      <c r="A985" s="7"/>
      <c r="B985" s="7"/>
      <c r="C985" s="16"/>
      <c r="D985" s="26"/>
      <c r="E985" s="7"/>
      <c r="F985" s="26"/>
      <c r="G985" s="85"/>
      <c r="H985" s="85"/>
      <c r="I985" s="7"/>
      <c r="J985" s="26"/>
      <c r="K985" s="160"/>
    </row>
    <row r="986" spans="1:11" x14ac:dyDescent="0.25">
      <c r="A986" s="7"/>
      <c r="B986" s="7"/>
      <c r="C986" s="16"/>
      <c r="D986" s="26"/>
      <c r="E986" s="16"/>
      <c r="F986" s="26"/>
      <c r="G986" s="85"/>
      <c r="H986" s="85"/>
      <c r="I986" s="7"/>
      <c r="J986" s="26"/>
      <c r="K986" s="160"/>
    </row>
    <row r="987" spans="1:11" x14ac:dyDescent="0.25">
      <c r="A987" s="7"/>
      <c r="B987" s="7"/>
      <c r="C987" s="16"/>
      <c r="D987" s="26"/>
      <c r="E987" s="7"/>
      <c r="F987" s="26"/>
      <c r="G987" s="85"/>
      <c r="H987" s="85"/>
      <c r="I987" s="7"/>
      <c r="J987" s="26"/>
      <c r="K987" s="160"/>
    </row>
    <row r="988" spans="1:11" x14ac:dyDescent="0.25">
      <c r="A988" s="7"/>
      <c r="B988" s="7"/>
      <c r="C988" s="16"/>
      <c r="D988" s="26"/>
      <c r="E988" s="7"/>
      <c r="F988" s="26"/>
      <c r="G988" s="85"/>
      <c r="H988" s="85"/>
      <c r="I988" s="7"/>
      <c r="J988" s="26"/>
      <c r="K988" s="160"/>
    </row>
    <row r="989" spans="1:11" x14ac:dyDescent="0.25">
      <c r="A989" s="7"/>
      <c r="B989" s="7"/>
      <c r="C989" s="16"/>
      <c r="D989" s="26"/>
      <c r="E989" s="7"/>
      <c r="F989" s="26"/>
      <c r="G989" s="85"/>
      <c r="H989" s="85"/>
      <c r="I989" s="7"/>
      <c r="J989" s="26"/>
      <c r="K989" s="160"/>
    </row>
    <row r="990" spans="1:11" x14ac:dyDescent="0.25">
      <c r="A990" s="7"/>
      <c r="B990" s="7"/>
      <c r="C990" s="16"/>
      <c r="D990" s="26"/>
      <c r="E990" s="16"/>
      <c r="F990" s="26"/>
      <c r="G990" s="85"/>
      <c r="H990" s="85"/>
      <c r="I990" s="7"/>
      <c r="J990" s="7"/>
      <c r="K990" s="160"/>
    </row>
    <row r="991" spans="1:11" x14ac:dyDescent="0.25">
      <c r="A991" s="7"/>
      <c r="B991" s="7"/>
      <c r="C991" s="16"/>
      <c r="D991" s="26"/>
      <c r="E991" s="16"/>
      <c r="F991" s="26"/>
      <c r="G991" s="85"/>
      <c r="H991" s="85"/>
      <c r="I991" s="7"/>
      <c r="J991" s="7"/>
      <c r="K991" s="160"/>
    </row>
    <row r="992" spans="1:11" x14ac:dyDescent="0.25">
      <c r="A992" s="7"/>
      <c r="B992" s="7"/>
      <c r="C992" s="16"/>
      <c r="D992" s="26"/>
      <c r="E992" s="16"/>
      <c r="F992" s="26"/>
      <c r="G992" s="85"/>
      <c r="H992" s="85"/>
      <c r="I992" s="7"/>
      <c r="J992" s="7"/>
      <c r="K992" s="160"/>
    </row>
    <row r="993" spans="1:11" x14ac:dyDescent="0.25">
      <c r="A993" s="7"/>
      <c r="B993" s="7"/>
      <c r="C993" s="16"/>
      <c r="D993" s="26"/>
      <c r="E993" s="16"/>
      <c r="F993" s="26"/>
      <c r="G993" s="85"/>
      <c r="H993" s="85"/>
      <c r="I993" s="7"/>
      <c r="J993" s="7"/>
      <c r="K993" s="160"/>
    </row>
    <row r="994" spans="1:11" x14ac:dyDescent="0.25">
      <c r="A994" s="7"/>
      <c r="B994" s="7"/>
      <c r="C994" s="16"/>
      <c r="D994" s="26"/>
      <c r="E994" s="16"/>
      <c r="F994" s="26"/>
      <c r="G994" s="85"/>
      <c r="H994" s="85"/>
      <c r="I994" s="7"/>
      <c r="J994" s="26"/>
      <c r="K994" s="160"/>
    </row>
    <row r="995" spans="1:11" x14ac:dyDescent="0.25">
      <c r="A995" s="7"/>
      <c r="B995" s="7"/>
      <c r="C995" s="16"/>
      <c r="D995" s="26"/>
      <c r="E995" s="16"/>
      <c r="F995" s="26"/>
      <c r="G995" s="85"/>
      <c r="H995" s="85"/>
      <c r="I995" s="7"/>
      <c r="J995" s="26"/>
      <c r="K995" s="160"/>
    </row>
    <row r="996" spans="1:11" x14ac:dyDescent="0.25">
      <c r="A996" s="7"/>
      <c r="B996" s="7"/>
      <c r="C996" s="16"/>
      <c r="D996" s="26"/>
      <c r="E996" s="16"/>
      <c r="F996" s="26"/>
      <c r="G996" s="85"/>
      <c r="H996" s="85"/>
      <c r="I996" s="7"/>
      <c r="J996" s="7"/>
      <c r="K996" s="160"/>
    </row>
    <row r="997" spans="1:11" x14ac:dyDescent="0.25">
      <c r="A997" s="7"/>
      <c r="B997" s="7"/>
      <c r="C997" s="16"/>
      <c r="D997" s="26"/>
      <c r="E997" s="16"/>
      <c r="F997" s="26"/>
      <c r="G997" s="85"/>
      <c r="H997" s="85"/>
      <c r="I997" s="7"/>
      <c r="J997" s="7"/>
      <c r="K997" s="160"/>
    </row>
    <row r="998" spans="1:11" x14ac:dyDescent="0.25">
      <c r="A998" s="7"/>
      <c r="B998" s="7"/>
      <c r="C998" s="16"/>
      <c r="D998" s="26"/>
      <c r="E998" s="16"/>
      <c r="F998" s="26"/>
      <c r="G998" s="85"/>
      <c r="H998" s="85"/>
      <c r="I998" s="7"/>
      <c r="J998" s="7"/>
      <c r="K998" s="160"/>
    </row>
    <row r="999" spans="1:11" x14ac:dyDescent="0.25">
      <c r="A999" s="7"/>
      <c r="B999" s="7"/>
      <c r="C999" s="16"/>
      <c r="D999" s="26"/>
      <c r="E999" s="16"/>
      <c r="F999" s="26"/>
      <c r="G999" s="85"/>
      <c r="H999" s="85"/>
      <c r="I999" s="7"/>
      <c r="J999" s="7"/>
      <c r="K999" s="160"/>
    </row>
    <row r="1000" spans="1:11" x14ac:dyDescent="0.25">
      <c r="A1000" s="7"/>
      <c r="B1000" s="7"/>
      <c r="C1000" s="16"/>
      <c r="D1000" s="26"/>
      <c r="E1000" s="7"/>
      <c r="F1000" s="26"/>
      <c r="G1000" s="85"/>
      <c r="H1000" s="85"/>
      <c r="I1000" s="7"/>
      <c r="J1000" s="26"/>
      <c r="K1000" s="160"/>
    </row>
    <row r="1001" spans="1:11" x14ac:dyDescent="0.25">
      <c r="A1001" s="7"/>
      <c r="B1001" s="7"/>
      <c r="C1001" s="16"/>
      <c r="D1001" s="26"/>
      <c r="E1001" s="7"/>
      <c r="F1001" s="26"/>
      <c r="G1001" s="85"/>
      <c r="H1001" s="85"/>
      <c r="I1001" s="7"/>
      <c r="J1001" s="26"/>
      <c r="K1001" s="160"/>
    </row>
    <row r="1002" spans="1:11" x14ac:dyDescent="0.25">
      <c r="A1002" s="7"/>
      <c r="B1002" s="7"/>
      <c r="C1002" s="16"/>
      <c r="D1002" s="26"/>
      <c r="E1002" s="7"/>
      <c r="F1002" s="26"/>
      <c r="G1002" s="85"/>
      <c r="H1002" s="85"/>
      <c r="I1002" s="7"/>
      <c r="J1002" s="26"/>
      <c r="K1002" s="160"/>
    </row>
    <row r="1003" spans="1:11" x14ac:dyDescent="0.25">
      <c r="A1003" s="7"/>
      <c r="B1003" s="7"/>
      <c r="C1003" s="16"/>
      <c r="D1003" s="26"/>
      <c r="E1003" s="16"/>
      <c r="F1003" s="26"/>
      <c r="G1003" s="185"/>
      <c r="H1003" s="85"/>
      <c r="I1003" s="7"/>
      <c r="J1003" s="7"/>
      <c r="K1003" s="160"/>
    </row>
    <row r="1004" spans="1:11" x14ac:dyDescent="0.25">
      <c r="A1004" s="7"/>
      <c r="B1004" s="7"/>
      <c r="C1004" s="16"/>
      <c r="D1004" s="26"/>
      <c r="E1004" s="16"/>
      <c r="F1004" s="26"/>
      <c r="G1004" s="85"/>
      <c r="H1004" s="85"/>
      <c r="I1004" s="7"/>
      <c r="J1004" s="7"/>
      <c r="K1004" s="160"/>
    </row>
    <row r="1005" spans="1:11" x14ac:dyDescent="0.25">
      <c r="A1005" s="7"/>
      <c r="B1005" s="7"/>
      <c r="C1005" s="16"/>
      <c r="D1005" s="26"/>
      <c r="E1005" s="16"/>
      <c r="F1005" s="26"/>
      <c r="G1005" s="85"/>
      <c r="H1005" s="85"/>
      <c r="I1005" s="7"/>
      <c r="J1005" s="7"/>
      <c r="K1005" s="160"/>
    </row>
    <row r="1006" spans="1:11" x14ac:dyDescent="0.25">
      <c r="A1006" s="7"/>
      <c r="B1006" s="7"/>
      <c r="C1006" s="16"/>
      <c r="D1006" s="26"/>
      <c r="E1006" s="7"/>
      <c r="F1006" s="26"/>
      <c r="G1006" s="85"/>
      <c r="H1006" s="85"/>
      <c r="I1006" s="7"/>
      <c r="J1006" s="26"/>
      <c r="K1006" s="160"/>
    </row>
    <row r="1007" spans="1:11" x14ac:dyDescent="0.25">
      <c r="A1007" s="7"/>
      <c r="B1007" s="7"/>
      <c r="C1007" s="16"/>
      <c r="D1007" s="26"/>
      <c r="E1007" s="16"/>
      <c r="F1007" s="26"/>
      <c r="G1007" s="85"/>
      <c r="H1007" s="85"/>
      <c r="I1007" s="7"/>
      <c r="J1007" s="7"/>
      <c r="K1007" s="160"/>
    </row>
    <row r="1008" spans="1:11" x14ac:dyDescent="0.25">
      <c r="A1008" s="7"/>
      <c r="B1008" s="7"/>
      <c r="C1008" s="16"/>
      <c r="D1008" s="26"/>
      <c r="E1008" s="16"/>
      <c r="F1008" s="26"/>
      <c r="G1008" s="85"/>
      <c r="H1008" s="85"/>
      <c r="I1008" s="7"/>
      <c r="J1008" s="7"/>
      <c r="K1008" s="160"/>
    </row>
    <row r="1009" spans="1:11" x14ac:dyDescent="0.25">
      <c r="A1009" s="7"/>
      <c r="B1009" s="7"/>
      <c r="C1009" s="16"/>
      <c r="D1009" s="26"/>
      <c r="E1009" s="16"/>
      <c r="F1009" s="26"/>
      <c r="G1009" s="85"/>
      <c r="H1009" s="85"/>
      <c r="I1009" s="7"/>
      <c r="J1009" s="7"/>
      <c r="K1009" s="160"/>
    </row>
    <row r="1010" spans="1:11" x14ac:dyDescent="0.25">
      <c r="A1010" s="7"/>
      <c r="B1010" s="7"/>
      <c r="C1010" s="16"/>
      <c r="D1010" s="26"/>
      <c r="E1010" s="16"/>
      <c r="F1010" s="26"/>
      <c r="G1010" s="85"/>
      <c r="H1010" s="85"/>
      <c r="I1010" s="7"/>
      <c r="J1010" s="7"/>
      <c r="K1010" s="160"/>
    </row>
    <row r="1011" spans="1:11" x14ac:dyDescent="0.25">
      <c r="A1011" s="7"/>
      <c r="B1011" s="7"/>
      <c r="C1011" s="16"/>
      <c r="D1011" s="26"/>
      <c r="E1011" s="16"/>
      <c r="F1011" s="26"/>
      <c r="G1011" s="85"/>
      <c r="H1011" s="85"/>
      <c r="I1011" s="7"/>
      <c r="J1011" s="7"/>
      <c r="K1011" s="160"/>
    </row>
    <row r="1012" spans="1:11" x14ac:dyDescent="0.25">
      <c r="A1012" s="7"/>
      <c r="B1012" s="7"/>
      <c r="C1012" s="16"/>
      <c r="D1012" s="26"/>
      <c r="E1012" s="7"/>
      <c r="F1012" s="26"/>
      <c r="G1012" s="85"/>
      <c r="H1012" s="85"/>
      <c r="I1012" s="7"/>
      <c r="J1012" s="26"/>
      <c r="K1012" s="160"/>
    </row>
    <row r="1013" spans="1:11" x14ac:dyDescent="0.25">
      <c r="A1013" s="7"/>
      <c r="B1013" s="7"/>
      <c r="C1013" s="16"/>
      <c r="D1013" s="26"/>
      <c r="E1013" s="7"/>
      <c r="F1013" s="26"/>
      <c r="G1013" s="85"/>
      <c r="H1013" s="85"/>
      <c r="I1013" s="7"/>
      <c r="J1013" s="26"/>
      <c r="K1013" s="160"/>
    </row>
    <row r="1014" spans="1:11" x14ac:dyDescent="0.25">
      <c r="A1014" s="7"/>
      <c r="B1014" s="7"/>
      <c r="C1014" s="16"/>
      <c r="D1014" s="26"/>
      <c r="E1014" s="7"/>
      <c r="F1014" s="26"/>
      <c r="G1014" s="85"/>
      <c r="H1014" s="85"/>
      <c r="I1014" s="7"/>
      <c r="J1014" s="26"/>
      <c r="K1014" s="160"/>
    </row>
    <row r="1015" spans="1:11" x14ac:dyDescent="0.25">
      <c r="A1015" s="7"/>
      <c r="B1015" s="7"/>
      <c r="C1015" s="16"/>
      <c r="D1015" s="26"/>
      <c r="E1015" s="7"/>
      <c r="F1015" s="26"/>
      <c r="G1015" s="85"/>
      <c r="H1015" s="85"/>
      <c r="I1015" s="7"/>
      <c r="J1015" s="26"/>
      <c r="K1015" s="160"/>
    </row>
    <row r="1016" spans="1:11" x14ac:dyDescent="0.25">
      <c r="A1016" s="7"/>
      <c r="B1016" s="7"/>
      <c r="C1016" s="16"/>
      <c r="D1016" s="26"/>
      <c r="E1016" s="7"/>
      <c r="F1016" s="26"/>
      <c r="G1016" s="85"/>
      <c r="H1016" s="85"/>
      <c r="I1016" s="7"/>
      <c r="J1016" s="26"/>
      <c r="K1016" s="160"/>
    </row>
    <row r="1017" spans="1:11" x14ac:dyDescent="0.25">
      <c r="A1017" s="7"/>
      <c r="B1017" s="7"/>
      <c r="C1017" s="16"/>
      <c r="D1017" s="26"/>
      <c r="E1017" s="7"/>
      <c r="F1017" s="26"/>
      <c r="G1017" s="85"/>
      <c r="H1017" s="85"/>
      <c r="I1017" s="7"/>
      <c r="J1017" s="26"/>
      <c r="K1017" s="160"/>
    </row>
    <row r="1018" spans="1:11" x14ac:dyDescent="0.25">
      <c r="A1018" s="7"/>
      <c r="B1018" s="7"/>
      <c r="C1018" s="16"/>
      <c r="D1018" s="26"/>
      <c r="E1018" s="7"/>
      <c r="F1018" s="26"/>
      <c r="G1018" s="85"/>
      <c r="H1018" s="85"/>
      <c r="I1018" s="7"/>
      <c r="J1018" s="26"/>
      <c r="K1018" s="160"/>
    </row>
    <row r="1019" spans="1:11" x14ac:dyDescent="0.25">
      <c r="A1019" s="7"/>
      <c r="B1019" s="7"/>
      <c r="C1019" s="16"/>
      <c r="D1019" s="26"/>
      <c r="E1019" s="16"/>
      <c r="F1019" s="26"/>
      <c r="G1019" s="85"/>
      <c r="H1019" s="85"/>
      <c r="I1019" s="7"/>
      <c r="J1019" s="7"/>
      <c r="K1019" s="160"/>
    </row>
    <row r="1020" spans="1:11" x14ac:dyDescent="0.25">
      <c r="A1020" s="7"/>
      <c r="B1020" s="7"/>
      <c r="C1020" s="16"/>
      <c r="D1020" s="26"/>
      <c r="E1020" s="16"/>
      <c r="F1020" s="26"/>
      <c r="G1020" s="85"/>
      <c r="H1020" s="85"/>
      <c r="I1020" s="7"/>
      <c r="J1020" s="26"/>
      <c r="K1020" s="160"/>
    </row>
    <row r="1021" spans="1:11" x14ac:dyDescent="0.25">
      <c r="A1021" s="7"/>
      <c r="B1021" s="7"/>
      <c r="C1021" s="16"/>
      <c r="D1021" s="26"/>
      <c r="E1021" s="7"/>
      <c r="F1021" s="26"/>
      <c r="G1021" s="85"/>
      <c r="H1021" s="85"/>
      <c r="I1021" s="7"/>
      <c r="J1021" s="26"/>
      <c r="K1021" s="160"/>
    </row>
    <row r="1022" spans="1:11" x14ac:dyDescent="0.25">
      <c r="A1022" s="7"/>
      <c r="B1022" s="7"/>
      <c r="C1022" s="16"/>
      <c r="D1022" s="26"/>
      <c r="E1022" s="7"/>
      <c r="F1022" s="26"/>
      <c r="G1022" s="85"/>
      <c r="H1022" s="85"/>
      <c r="I1022" s="7"/>
      <c r="J1022" s="26"/>
      <c r="K1022" s="160"/>
    </row>
    <row r="1023" spans="1:11" x14ac:dyDescent="0.25">
      <c r="A1023" s="7"/>
      <c r="B1023" s="7"/>
      <c r="C1023" s="16"/>
      <c r="D1023" s="26"/>
      <c r="E1023" s="16"/>
      <c r="F1023" s="26"/>
      <c r="G1023" s="85"/>
      <c r="H1023" s="85"/>
      <c r="I1023" s="7"/>
      <c r="J1023" s="7"/>
      <c r="K1023" s="160"/>
    </row>
    <row r="1024" spans="1:11" x14ac:dyDescent="0.25">
      <c r="A1024" s="7"/>
      <c r="B1024" s="7"/>
      <c r="C1024" s="16"/>
      <c r="D1024" s="26"/>
      <c r="E1024" s="16"/>
      <c r="F1024" s="26"/>
      <c r="G1024" s="85"/>
      <c r="H1024" s="85"/>
      <c r="I1024" s="7"/>
      <c r="J1024" s="26"/>
      <c r="K1024" s="160"/>
    </row>
    <row r="1025" spans="1:11" x14ac:dyDescent="0.25">
      <c r="A1025" s="7"/>
      <c r="B1025" s="7"/>
      <c r="C1025" s="16"/>
      <c r="D1025" s="26"/>
      <c r="E1025" s="16"/>
      <c r="F1025" s="26"/>
      <c r="G1025" s="85"/>
      <c r="H1025" s="85"/>
      <c r="I1025" s="7"/>
      <c r="J1025" s="26"/>
      <c r="K1025" s="160"/>
    </row>
    <row r="1026" spans="1:11" x14ac:dyDescent="0.25">
      <c r="A1026" s="7"/>
      <c r="B1026" s="7"/>
      <c r="C1026" s="16"/>
      <c r="D1026" s="26"/>
      <c r="E1026" s="16"/>
      <c r="F1026" s="26"/>
      <c r="G1026" s="85"/>
      <c r="H1026" s="85"/>
      <c r="I1026" s="7"/>
      <c r="J1026" s="26"/>
      <c r="K1026" s="160"/>
    </row>
    <row r="1027" spans="1:11" x14ac:dyDescent="0.25">
      <c r="A1027" s="7"/>
      <c r="B1027" s="7"/>
      <c r="C1027" s="16"/>
      <c r="D1027" s="26"/>
      <c r="E1027" s="16"/>
      <c r="F1027" s="26"/>
      <c r="G1027" s="85"/>
      <c r="H1027" s="85"/>
      <c r="I1027" s="7"/>
      <c r="J1027" s="26"/>
      <c r="K1027" s="160"/>
    </row>
    <row r="1028" spans="1:11" x14ac:dyDescent="0.25">
      <c r="A1028" s="7"/>
      <c r="B1028" s="7"/>
      <c r="C1028" s="16"/>
      <c r="D1028" s="26"/>
      <c r="E1028" s="16"/>
      <c r="F1028" s="26"/>
      <c r="G1028" s="85"/>
      <c r="H1028" s="85"/>
      <c r="I1028" s="7"/>
      <c r="J1028" s="7"/>
      <c r="K1028" s="160"/>
    </row>
    <row r="1029" spans="1:11" x14ac:dyDescent="0.25">
      <c r="A1029" s="7"/>
      <c r="B1029" s="7"/>
      <c r="C1029" s="16"/>
      <c r="D1029" s="26"/>
      <c r="E1029" s="16"/>
      <c r="F1029" s="26"/>
      <c r="G1029" s="85"/>
      <c r="H1029" s="85"/>
      <c r="I1029" s="7"/>
      <c r="J1029" s="7"/>
      <c r="K1029" s="160"/>
    </row>
    <row r="1030" spans="1:11" x14ac:dyDescent="0.25">
      <c r="A1030" s="7"/>
      <c r="B1030" s="7"/>
      <c r="C1030" s="16"/>
      <c r="D1030" s="26"/>
      <c r="E1030" s="16"/>
      <c r="F1030" s="26"/>
      <c r="G1030" s="85"/>
      <c r="H1030" s="85"/>
      <c r="I1030" s="7"/>
      <c r="J1030" s="7"/>
      <c r="K1030" s="160"/>
    </row>
    <row r="1031" spans="1:11" x14ac:dyDescent="0.25">
      <c r="A1031" s="7"/>
      <c r="B1031" s="7"/>
      <c r="C1031" s="16"/>
      <c r="D1031" s="26"/>
      <c r="E1031" s="16"/>
      <c r="F1031" s="26"/>
      <c r="G1031" s="85"/>
      <c r="H1031" s="85"/>
      <c r="I1031" s="7"/>
      <c r="J1031" s="7"/>
      <c r="K1031" s="160"/>
    </row>
    <row r="1032" spans="1:11" x14ac:dyDescent="0.25">
      <c r="A1032" s="7"/>
      <c r="B1032" s="7"/>
      <c r="C1032" s="16"/>
      <c r="D1032" s="26"/>
      <c r="E1032" s="16"/>
      <c r="F1032" s="26"/>
      <c r="G1032" s="85"/>
      <c r="H1032" s="85"/>
      <c r="I1032" s="7"/>
      <c r="J1032" s="7"/>
      <c r="K1032" s="160"/>
    </row>
    <row r="1033" spans="1:11" x14ac:dyDescent="0.25">
      <c r="A1033" s="7"/>
      <c r="B1033" s="7"/>
      <c r="C1033" s="16"/>
      <c r="D1033" s="26"/>
      <c r="E1033" s="16"/>
      <c r="F1033" s="26"/>
      <c r="G1033" s="85"/>
      <c r="H1033" s="85"/>
      <c r="I1033" s="7"/>
      <c r="J1033" s="7"/>
      <c r="K1033" s="160"/>
    </row>
    <row r="1034" spans="1:11" x14ac:dyDescent="0.25">
      <c r="A1034" s="7"/>
      <c r="B1034" s="7"/>
      <c r="C1034" s="16"/>
      <c r="D1034" s="26"/>
      <c r="E1034" s="16"/>
      <c r="F1034" s="26"/>
      <c r="G1034" s="85"/>
      <c r="H1034" s="85"/>
      <c r="I1034" s="7"/>
      <c r="J1034" s="7"/>
      <c r="K1034" s="160"/>
    </row>
    <row r="1035" spans="1:11" x14ac:dyDescent="0.25">
      <c r="A1035" s="7"/>
      <c r="B1035" s="7"/>
      <c r="C1035" s="16"/>
      <c r="D1035" s="26"/>
      <c r="E1035" s="16"/>
      <c r="F1035" s="26"/>
      <c r="G1035" s="85"/>
      <c r="H1035" s="85"/>
      <c r="I1035" s="7"/>
      <c r="J1035" s="7"/>
      <c r="K1035" s="160"/>
    </row>
    <row r="1036" spans="1:11" x14ac:dyDescent="0.25">
      <c r="A1036" s="7"/>
      <c r="B1036" s="7"/>
      <c r="C1036" s="16"/>
      <c r="D1036" s="26"/>
      <c r="E1036" s="16"/>
      <c r="F1036" s="26"/>
      <c r="G1036" s="85"/>
      <c r="H1036" s="85"/>
      <c r="I1036" s="7"/>
      <c r="J1036" s="7"/>
      <c r="K1036" s="160"/>
    </row>
    <row r="1037" spans="1:11" x14ac:dyDescent="0.25">
      <c r="A1037" s="7"/>
      <c r="B1037" s="7"/>
      <c r="C1037" s="16"/>
      <c r="D1037" s="26"/>
      <c r="E1037" s="7"/>
      <c r="F1037" s="26"/>
      <c r="G1037" s="85"/>
      <c r="H1037" s="85"/>
      <c r="I1037" s="7"/>
      <c r="J1037" s="26"/>
      <c r="K1037" s="160"/>
    </row>
    <row r="1038" spans="1:11" x14ac:dyDescent="0.25">
      <c r="A1038" s="7"/>
      <c r="B1038" s="7"/>
      <c r="C1038" s="16"/>
      <c r="D1038" s="26"/>
      <c r="E1038" s="7"/>
      <c r="F1038" s="26"/>
      <c r="G1038" s="85"/>
      <c r="H1038" s="85"/>
      <c r="I1038" s="7"/>
      <c r="J1038" s="26"/>
      <c r="K1038" s="160"/>
    </row>
    <row r="1039" spans="1:11" x14ac:dyDescent="0.25">
      <c r="A1039" s="7"/>
      <c r="B1039" s="7"/>
      <c r="C1039" s="16"/>
      <c r="D1039" s="26"/>
      <c r="E1039" s="7"/>
      <c r="F1039" s="26"/>
      <c r="G1039" s="85"/>
      <c r="H1039" s="85"/>
      <c r="I1039" s="7"/>
      <c r="J1039" s="26"/>
      <c r="K1039" s="160"/>
    </row>
    <row r="1040" spans="1:11" x14ac:dyDescent="0.25">
      <c r="A1040" s="7"/>
      <c r="B1040" s="7"/>
      <c r="C1040" s="16"/>
      <c r="D1040" s="26"/>
      <c r="E1040" s="16"/>
      <c r="F1040" s="26"/>
      <c r="G1040" s="85"/>
      <c r="H1040" s="85"/>
      <c r="I1040" s="7"/>
      <c r="J1040" s="7"/>
      <c r="K1040" s="160"/>
    </row>
    <row r="1041" spans="1:11" x14ac:dyDescent="0.25">
      <c r="A1041" s="7"/>
      <c r="B1041" s="7"/>
      <c r="C1041" s="16"/>
      <c r="D1041" s="26"/>
      <c r="E1041" s="16"/>
      <c r="F1041" s="26"/>
      <c r="G1041" s="85"/>
      <c r="H1041" s="85"/>
      <c r="I1041" s="7"/>
      <c r="J1041" s="7"/>
      <c r="K1041" s="160"/>
    </row>
    <row r="1042" spans="1:11" x14ac:dyDescent="0.25">
      <c r="A1042" s="7"/>
      <c r="B1042" s="7"/>
      <c r="C1042" s="16"/>
      <c r="D1042" s="26"/>
      <c r="E1042" s="16"/>
      <c r="F1042" s="26"/>
      <c r="G1042" s="85"/>
      <c r="H1042" s="85"/>
      <c r="I1042" s="7"/>
      <c r="J1042" s="7"/>
      <c r="K1042" s="160"/>
    </row>
    <row r="1043" spans="1:11" x14ac:dyDescent="0.25">
      <c r="A1043" s="7"/>
      <c r="B1043" s="7"/>
      <c r="C1043" s="16"/>
      <c r="D1043" s="26"/>
      <c r="E1043" s="16"/>
      <c r="F1043" s="26"/>
      <c r="G1043" s="85"/>
      <c r="H1043" s="85"/>
      <c r="I1043" s="7"/>
      <c r="J1043" s="7"/>
      <c r="K1043" s="160"/>
    </row>
    <row r="1044" spans="1:11" x14ac:dyDescent="0.25">
      <c r="A1044" s="7"/>
      <c r="B1044" s="7"/>
      <c r="C1044" s="16"/>
      <c r="D1044" s="26"/>
      <c r="E1044" s="16"/>
      <c r="F1044" s="26"/>
      <c r="G1044" s="85"/>
      <c r="H1044" s="85"/>
      <c r="I1044" s="7"/>
      <c r="J1044" s="26"/>
      <c r="K1044" s="160"/>
    </row>
    <row r="1045" spans="1:11" x14ac:dyDescent="0.25">
      <c r="A1045" s="7"/>
      <c r="B1045" s="7"/>
      <c r="C1045" s="16"/>
      <c r="D1045" s="26"/>
      <c r="E1045" s="16"/>
      <c r="F1045" s="26"/>
      <c r="G1045" s="85"/>
      <c r="H1045" s="85"/>
      <c r="I1045" s="7"/>
      <c r="J1045" s="7"/>
      <c r="K1045" s="160"/>
    </row>
    <row r="1046" spans="1:11" x14ac:dyDescent="0.25">
      <c r="A1046" s="7"/>
      <c r="B1046" s="7"/>
      <c r="C1046" s="16"/>
      <c r="D1046" s="26"/>
      <c r="E1046" s="16"/>
      <c r="F1046" s="26"/>
      <c r="G1046" s="85"/>
      <c r="H1046" s="85"/>
      <c r="I1046" s="7"/>
      <c r="J1046" s="7"/>
      <c r="K1046" s="160"/>
    </row>
    <row r="1047" spans="1:11" x14ac:dyDescent="0.25">
      <c r="A1047" s="7"/>
      <c r="B1047" s="7"/>
      <c r="C1047" s="16"/>
      <c r="D1047" s="26"/>
      <c r="E1047" s="7"/>
      <c r="F1047" s="26"/>
      <c r="G1047" s="85"/>
      <c r="H1047" s="85"/>
      <c r="I1047" s="7"/>
      <c r="J1047" s="26"/>
      <c r="K1047" s="160"/>
    </row>
    <row r="1048" spans="1:11" x14ac:dyDescent="0.25">
      <c r="A1048" s="7"/>
      <c r="B1048" s="7"/>
      <c r="C1048" s="16"/>
      <c r="D1048" s="26"/>
      <c r="E1048" s="16"/>
      <c r="F1048" s="26"/>
      <c r="G1048" s="85"/>
      <c r="H1048" s="85"/>
      <c r="I1048" s="7"/>
      <c r="J1048" s="26"/>
      <c r="K1048" s="160"/>
    </row>
    <row r="1049" spans="1:11" x14ac:dyDescent="0.25">
      <c r="A1049" s="7"/>
      <c r="B1049" s="7"/>
      <c r="C1049" s="16"/>
      <c r="D1049" s="26"/>
      <c r="E1049" s="16"/>
      <c r="F1049" s="26"/>
      <c r="G1049" s="85"/>
      <c r="H1049" s="85"/>
      <c r="I1049" s="7"/>
      <c r="J1049" s="7"/>
      <c r="K1049" s="160"/>
    </row>
    <row r="1050" spans="1:11" x14ac:dyDescent="0.25">
      <c r="A1050" s="7"/>
      <c r="B1050" s="7"/>
      <c r="C1050" s="16"/>
      <c r="D1050" s="26"/>
      <c r="E1050" s="7"/>
      <c r="F1050" s="26"/>
      <c r="G1050" s="85"/>
      <c r="H1050" s="85"/>
      <c r="I1050" s="7"/>
      <c r="J1050" s="26"/>
      <c r="K1050" s="160"/>
    </row>
    <row r="1051" spans="1:11" x14ac:dyDescent="0.25">
      <c r="A1051" s="7"/>
      <c r="B1051" s="7"/>
      <c r="C1051" s="16"/>
      <c r="D1051" s="26"/>
      <c r="E1051" s="7"/>
      <c r="F1051" s="26"/>
      <c r="G1051" s="85"/>
      <c r="H1051" s="85"/>
      <c r="I1051" s="7"/>
      <c r="J1051" s="26"/>
      <c r="K1051" s="160"/>
    </row>
    <row r="1052" spans="1:11" x14ac:dyDescent="0.25">
      <c r="A1052" s="7"/>
      <c r="B1052" s="7"/>
      <c r="C1052" s="16"/>
      <c r="D1052" s="26"/>
      <c r="E1052" s="7"/>
      <c r="F1052" s="26"/>
      <c r="G1052" s="85"/>
      <c r="H1052" s="85"/>
      <c r="I1052" s="7"/>
      <c r="J1052" s="26"/>
      <c r="K1052" s="160"/>
    </row>
    <row r="1053" spans="1:11" x14ac:dyDescent="0.25">
      <c r="A1053" s="7"/>
      <c r="B1053" s="7"/>
      <c r="C1053" s="16"/>
      <c r="D1053" s="26"/>
      <c r="E1053" s="7"/>
      <c r="F1053" s="26"/>
      <c r="G1053" s="85"/>
      <c r="H1053" s="85"/>
      <c r="I1053" s="7"/>
      <c r="J1053" s="26"/>
      <c r="K1053" s="160"/>
    </row>
    <row r="1054" spans="1:11" x14ac:dyDescent="0.25">
      <c r="A1054" s="7"/>
      <c r="B1054" s="7"/>
      <c r="C1054" s="16"/>
      <c r="D1054" s="26"/>
      <c r="E1054" s="16"/>
      <c r="F1054" s="26"/>
      <c r="G1054" s="185"/>
      <c r="H1054" s="85"/>
      <c r="I1054" s="7"/>
      <c r="J1054" s="7"/>
      <c r="K1054" s="160"/>
    </row>
    <row r="1055" spans="1:11" x14ac:dyDescent="0.25">
      <c r="A1055" s="7"/>
      <c r="B1055" s="7"/>
      <c r="C1055" s="16"/>
      <c r="D1055" s="26"/>
      <c r="E1055" s="16"/>
      <c r="F1055" s="26"/>
      <c r="G1055" s="185"/>
      <c r="H1055" s="85"/>
      <c r="I1055" s="7"/>
      <c r="J1055" s="7"/>
      <c r="K1055" s="160"/>
    </row>
    <row r="1056" spans="1:11" x14ac:dyDescent="0.25">
      <c r="A1056" s="7"/>
      <c r="B1056" s="7"/>
      <c r="C1056" s="16"/>
      <c r="D1056" s="26"/>
      <c r="E1056" s="16"/>
      <c r="F1056" s="26"/>
      <c r="G1056" s="85"/>
      <c r="H1056" s="85"/>
      <c r="I1056" s="7"/>
      <c r="J1056" s="7"/>
      <c r="K1056" s="160"/>
    </row>
    <row r="1057" spans="1:11" x14ac:dyDescent="0.25">
      <c r="A1057" s="7"/>
      <c r="B1057" s="7"/>
      <c r="C1057" s="16"/>
      <c r="D1057" s="26"/>
      <c r="E1057" s="16"/>
      <c r="F1057" s="26"/>
      <c r="G1057" s="85"/>
      <c r="H1057" s="85"/>
      <c r="I1057" s="7"/>
      <c r="J1057" s="7"/>
      <c r="K1057" s="160"/>
    </row>
    <row r="1058" spans="1:11" x14ac:dyDescent="0.25">
      <c r="A1058" s="7"/>
      <c r="B1058" s="7"/>
      <c r="C1058" s="16"/>
      <c r="D1058" s="26"/>
      <c r="E1058" s="7"/>
      <c r="F1058" s="26"/>
      <c r="G1058" s="85"/>
      <c r="H1058" s="85"/>
      <c r="I1058" s="7"/>
      <c r="J1058" s="26"/>
      <c r="K1058" s="160"/>
    </row>
    <row r="1059" spans="1:11" x14ac:dyDescent="0.25">
      <c r="A1059" s="7"/>
      <c r="B1059" s="7"/>
      <c r="C1059" s="16"/>
      <c r="D1059" s="26"/>
      <c r="E1059" s="16"/>
      <c r="F1059" s="26"/>
      <c r="G1059" s="85"/>
      <c r="H1059" s="85"/>
      <c r="I1059" s="7"/>
      <c r="J1059" s="7"/>
      <c r="K1059" s="160"/>
    </row>
    <row r="1060" spans="1:11" x14ac:dyDescent="0.25">
      <c r="A1060" s="7"/>
      <c r="B1060" s="7"/>
      <c r="C1060" s="16"/>
      <c r="D1060" s="26"/>
      <c r="E1060" s="16"/>
      <c r="F1060" s="26"/>
      <c r="G1060" s="85"/>
      <c r="H1060" s="85"/>
      <c r="I1060" s="7"/>
      <c r="J1060" s="7"/>
      <c r="K1060" s="160"/>
    </row>
    <row r="1061" spans="1:11" x14ac:dyDescent="0.25">
      <c r="A1061" s="7"/>
      <c r="B1061" s="7"/>
      <c r="C1061" s="16"/>
      <c r="D1061" s="26"/>
      <c r="E1061" s="7"/>
      <c r="F1061" s="26"/>
      <c r="G1061" s="85"/>
      <c r="H1061" s="85"/>
      <c r="I1061" s="7"/>
      <c r="J1061" s="26"/>
      <c r="K1061" s="160"/>
    </row>
    <row r="1062" spans="1:11" x14ac:dyDescent="0.25">
      <c r="A1062" s="7"/>
      <c r="B1062" s="7"/>
      <c r="C1062" s="16"/>
      <c r="D1062" s="26"/>
      <c r="E1062" s="7"/>
      <c r="F1062" s="26"/>
      <c r="G1062" s="85"/>
      <c r="H1062" s="85"/>
      <c r="I1062" s="7"/>
      <c r="J1062" s="26"/>
      <c r="K1062" s="160"/>
    </row>
    <row r="1063" spans="1:11" x14ac:dyDescent="0.25">
      <c r="A1063" s="7"/>
      <c r="B1063" s="7"/>
      <c r="C1063" s="16"/>
      <c r="D1063" s="26"/>
      <c r="E1063" s="16"/>
      <c r="F1063" s="26"/>
      <c r="G1063" s="85"/>
      <c r="H1063" s="85"/>
      <c r="I1063" s="7"/>
      <c r="J1063" s="7"/>
      <c r="K1063" s="160"/>
    </row>
    <row r="1064" spans="1:11" x14ac:dyDescent="0.25">
      <c r="A1064" s="7"/>
      <c r="B1064" s="7"/>
      <c r="C1064" s="16"/>
      <c r="D1064" s="26"/>
      <c r="E1064" s="7"/>
      <c r="F1064" s="26"/>
      <c r="G1064" s="85"/>
      <c r="H1064" s="85"/>
      <c r="I1064" s="7"/>
      <c r="J1064" s="26"/>
      <c r="K1064" s="160"/>
    </row>
    <row r="1065" spans="1:11" x14ac:dyDescent="0.25">
      <c r="A1065" s="7"/>
      <c r="B1065" s="7"/>
      <c r="C1065" s="16"/>
      <c r="D1065" s="26"/>
      <c r="E1065" s="16"/>
      <c r="F1065" s="26"/>
      <c r="G1065" s="85"/>
      <c r="H1065" s="85"/>
      <c r="I1065" s="7"/>
      <c r="J1065" s="7"/>
      <c r="K1065" s="160"/>
    </row>
    <row r="1066" spans="1:11" x14ac:dyDescent="0.25">
      <c r="A1066" s="7"/>
      <c r="B1066" s="7"/>
      <c r="C1066" s="16"/>
      <c r="D1066" s="26"/>
      <c r="E1066" s="7"/>
      <c r="F1066" s="26"/>
      <c r="G1066" s="85"/>
      <c r="H1066" s="85"/>
      <c r="I1066" s="7"/>
      <c r="J1066" s="26"/>
      <c r="K1066" s="160"/>
    </row>
    <row r="1067" spans="1:11" x14ac:dyDescent="0.25">
      <c r="A1067" s="7"/>
      <c r="B1067" s="7"/>
      <c r="C1067" s="16"/>
      <c r="D1067" s="26"/>
      <c r="E1067" s="7"/>
      <c r="F1067" s="26"/>
      <c r="G1067" s="85"/>
      <c r="H1067" s="85"/>
      <c r="I1067" s="7"/>
      <c r="J1067" s="26"/>
      <c r="K1067" s="160"/>
    </row>
    <row r="1068" spans="1:11" x14ac:dyDescent="0.25">
      <c r="A1068" s="7"/>
      <c r="B1068" s="7"/>
      <c r="C1068" s="16"/>
      <c r="D1068" s="26"/>
      <c r="E1068" s="7"/>
      <c r="F1068" s="26"/>
      <c r="G1068" s="85"/>
      <c r="H1068" s="85"/>
      <c r="I1068" s="7"/>
      <c r="J1068" s="26"/>
      <c r="K1068" s="160"/>
    </row>
    <row r="1069" spans="1:11" x14ac:dyDescent="0.25">
      <c r="A1069" s="7"/>
      <c r="B1069" s="7"/>
      <c r="C1069" s="16"/>
      <c r="D1069" s="26"/>
      <c r="E1069" s="16"/>
      <c r="F1069" s="26"/>
      <c r="G1069" s="85"/>
      <c r="H1069" s="85"/>
      <c r="I1069" s="7"/>
      <c r="J1069" s="7"/>
      <c r="K1069" s="160"/>
    </row>
    <row r="1070" spans="1:11" x14ac:dyDescent="0.25">
      <c r="A1070" s="7"/>
      <c r="B1070" s="7"/>
      <c r="C1070" s="16"/>
      <c r="D1070" s="26"/>
      <c r="E1070" s="16"/>
      <c r="F1070" s="26"/>
      <c r="G1070" s="85"/>
      <c r="H1070" s="85"/>
      <c r="I1070" s="7"/>
      <c r="J1070" s="7"/>
      <c r="K1070" s="160"/>
    </row>
    <row r="1071" spans="1:11" x14ac:dyDescent="0.25">
      <c r="A1071" s="7"/>
      <c r="B1071" s="7"/>
      <c r="C1071" s="16"/>
      <c r="D1071" s="26"/>
      <c r="E1071" s="7"/>
      <c r="F1071" s="26"/>
      <c r="G1071" s="85"/>
      <c r="H1071" s="85"/>
      <c r="I1071" s="7"/>
      <c r="J1071" s="26"/>
      <c r="K1071" s="160"/>
    </row>
    <row r="1072" spans="1:11" x14ac:dyDescent="0.25">
      <c r="A1072" s="7"/>
      <c r="B1072" s="7"/>
      <c r="C1072" s="16"/>
      <c r="D1072" s="26"/>
      <c r="E1072" s="7"/>
      <c r="F1072" s="26"/>
      <c r="G1072" s="85"/>
      <c r="H1072" s="85"/>
      <c r="I1072" s="7"/>
      <c r="J1072" s="26"/>
      <c r="K1072" s="160"/>
    </row>
    <row r="1073" spans="1:11" x14ac:dyDescent="0.25">
      <c r="A1073" s="7"/>
      <c r="B1073" s="7"/>
      <c r="C1073" s="16"/>
      <c r="D1073" s="26"/>
      <c r="E1073" s="7"/>
      <c r="F1073" s="26"/>
      <c r="G1073" s="185"/>
      <c r="H1073" s="85"/>
      <c r="I1073" s="7"/>
      <c r="J1073" s="7"/>
      <c r="K1073" s="160"/>
    </row>
    <row r="1074" spans="1:11" x14ac:dyDescent="0.25">
      <c r="A1074" s="7"/>
      <c r="B1074" s="7"/>
      <c r="C1074" s="16"/>
      <c r="D1074" s="26"/>
      <c r="E1074" s="16"/>
      <c r="F1074" s="26"/>
      <c r="G1074" s="185"/>
      <c r="H1074" s="85"/>
      <c r="I1074" s="7"/>
      <c r="J1074" s="7"/>
      <c r="K1074" s="160"/>
    </row>
    <row r="1075" spans="1:11" x14ac:dyDescent="0.25">
      <c r="A1075" s="7"/>
      <c r="B1075" s="7"/>
      <c r="C1075" s="16"/>
      <c r="D1075" s="26"/>
      <c r="E1075" s="7"/>
      <c r="F1075" s="26"/>
      <c r="G1075" s="185"/>
      <c r="H1075" s="85"/>
      <c r="I1075" s="7"/>
      <c r="J1075" s="7"/>
      <c r="K1075" s="160"/>
    </row>
    <row r="1076" spans="1:11" x14ac:dyDescent="0.25">
      <c r="A1076" s="7"/>
      <c r="B1076" s="7"/>
      <c r="C1076" s="16"/>
      <c r="D1076" s="26"/>
      <c r="E1076" s="16"/>
      <c r="F1076" s="26"/>
      <c r="G1076" s="85"/>
      <c r="H1076" s="85"/>
      <c r="I1076" s="7"/>
      <c r="J1076" s="7"/>
      <c r="K1076" s="160"/>
    </row>
    <row r="1077" spans="1:11" x14ac:dyDescent="0.25">
      <c r="A1077" s="7"/>
      <c r="B1077" s="7"/>
      <c r="C1077" s="16"/>
      <c r="D1077" s="26"/>
      <c r="E1077" s="7"/>
      <c r="F1077" s="26"/>
      <c r="G1077" s="85"/>
      <c r="H1077" s="85"/>
      <c r="I1077" s="7"/>
      <c r="J1077" s="26"/>
      <c r="K1077" s="160"/>
    </row>
    <row r="1078" spans="1:11" x14ac:dyDescent="0.25">
      <c r="A1078" s="7"/>
      <c r="B1078" s="7"/>
      <c r="C1078" s="16"/>
      <c r="D1078" s="26"/>
      <c r="E1078" s="16"/>
      <c r="F1078" s="26"/>
      <c r="G1078" s="85"/>
      <c r="H1078" s="85"/>
      <c r="I1078" s="7"/>
      <c r="J1078" s="26"/>
      <c r="K1078" s="160"/>
    </row>
    <row r="1079" spans="1:11" x14ac:dyDescent="0.25">
      <c r="A1079" s="7"/>
      <c r="B1079" s="7"/>
      <c r="C1079" s="16"/>
      <c r="D1079" s="26"/>
      <c r="E1079" s="16"/>
      <c r="F1079" s="26"/>
      <c r="G1079" s="85"/>
      <c r="H1079" s="85"/>
      <c r="I1079" s="7"/>
      <c r="J1079" s="7"/>
      <c r="K1079" s="160"/>
    </row>
    <row r="1080" spans="1:11" x14ac:dyDescent="0.25">
      <c r="A1080" s="7"/>
      <c r="B1080" s="7"/>
      <c r="C1080" s="16"/>
      <c r="D1080" s="26"/>
      <c r="E1080" s="16"/>
      <c r="F1080" s="26"/>
      <c r="G1080" s="85"/>
      <c r="H1080" s="85"/>
      <c r="I1080" s="7"/>
      <c r="J1080" s="7"/>
      <c r="K1080" s="160"/>
    </row>
    <row r="1081" spans="1:11" x14ac:dyDescent="0.25">
      <c r="A1081" s="7"/>
      <c r="B1081" s="7"/>
      <c r="C1081" s="16"/>
      <c r="D1081" s="26"/>
      <c r="E1081" s="16"/>
      <c r="F1081" s="26"/>
      <c r="G1081" s="85"/>
      <c r="H1081" s="85"/>
      <c r="I1081" s="7"/>
      <c r="J1081" s="7"/>
      <c r="K1081" s="160"/>
    </row>
    <row r="1082" spans="1:11" x14ac:dyDescent="0.25">
      <c r="A1082" s="7"/>
      <c r="B1082" s="7"/>
      <c r="C1082" s="16"/>
      <c r="D1082" s="26"/>
      <c r="E1082" s="16"/>
      <c r="F1082" s="26"/>
      <c r="G1082" s="85"/>
      <c r="H1082" s="85"/>
      <c r="I1082" s="7"/>
      <c r="J1082" s="7"/>
      <c r="K1082" s="160"/>
    </row>
    <row r="1083" spans="1:11" x14ac:dyDescent="0.25">
      <c r="A1083" s="7"/>
      <c r="B1083" s="7"/>
      <c r="C1083" s="16"/>
      <c r="D1083" s="26"/>
      <c r="E1083" s="16"/>
      <c r="F1083" s="26"/>
      <c r="G1083" s="85"/>
      <c r="H1083" s="85"/>
      <c r="I1083" s="7"/>
      <c r="J1083" s="7"/>
      <c r="K1083" s="160"/>
    </row>
    <row r="1084" spans="1:11" x14ac:dyDescent="0.25">
      <c r="A1084" s="7"/>
      <c r="B1084" s="7"/>
      <c r="C1084" s="16"/>
      <c r="D1084" s="26"/>
      <c r="E1084" s="16"/>
      <c r="F1084" s="26"/>
      <c r="G1084" s="85"/>
      <c r="H1084" s="85"/>
      <c r="I1084" s="7"/>
      <c r="J1084" s="7"/>
      <c r="K1084" s="160"/>
    </row>
    <row r="1085" spans="1:11" x14ac:dyDescent="0.25">
      <c r="A1085" s="7"/>
      <c r="B1085" s="7"/>
      <c r="C1085" s="16"/>
      <c r="D1085" s="26"/>
      <c r="E1085" s="16"/>
      <c r="F1085" s="26"/>
      <c r="G1085" s="85"/>
      <c r="H1085" s="85"/>
      <c r="I1085" s="7"/>
      <c r="J1085" s="7"/>
      <c r="K1085" s="160"/>
    </row>
    <row r="1086" spans="1:11" x14ac:dyDescent="0.25">
      <c r="A1086" s="7"/>
      <c r="B1086" s="7"/>
      <c r="C1086" s="16"/>
      <c r="D1086" s="26"/>
      <c r="E1086" s="16"/>
      <c r="F1086" s="26"/>
      <c r="G1086" s="85"/>
      <c r="H1086" s="85"/>
      <c r="I1086" s="7"/>
      <c r="J1086" s="7"/>
      <c r="K1086" s="160"/>
    </row>
    <row r="1087" spans="1:11" x14ac:dyDescent="0.25">
      <c r="A1087" s="7"/>
      <c r="B1087" s="7"/>
      <c r="C1087" s="16"/>
      <c r="D1087" s="26"/>
      <c r="E1087" s="16"/>
      <c r="F1087" s="26"/>
      <c r="G1087" s="85"/>
      <c r="H1087" s="85"/>
      <c r="I1087" s="7"/>
      <c r="J1087" s="7"/>
      <c r="K1087" s="160"/>
    </row>
    <row r="1088" spans="1:11" x14ac:dyDescent="0.25">
      <c r="A1088" s="7"/>
      <c r="B1088" s="7"/>
      <c r="C1088" s="16"/>
      <c r="D1088" s="26"/>
      <c r="E1088" s="16"/>
      <c r="F1088" s="26"/>
      <c r="G1088" s="185"/>
      <c r="H1088" s="85"/>
      <c r="I1088" s="7"/>
      <c r="J1088" s="7"/>
      <c r="K1088" s="160"/>
    </row>
    <row r="1089" spans="1:11" x14ac:dyDescent="0.25">
      <c r="A1089" s="7"/>
      <c r="B1089" s="7"/>
      <c r="C1089" s="16"/>
      <c r="D1089" s="26"/>
      <c r="E1089" s="16"/>
      <c r="F1089" s="26"/>
      <c r="G1089" s="185"/>
      <c r="H1089" s="85"/>
      <c r="I1089" s="7"/>
      <c r="J1089" s="7"/>
      <c r="K1089" s="160"/>
    </row>
    <row r="1090" spans="1:11" x14ac:dyDescent="0.25">
      <c r="A1090" s="7"/>
      <c r="B1090" s="7"/>
      <c r="C1090" s="16"/>
      <c r="D1090" s="26"/>
      <c r="E1090" s="16"/>
      <c r="F1090" s="26"/>
      <c r="G1090" s="85"/>
      <c r="H1090" s="85"/>
      <c r="I1090" s="7"/>
      <c r="J1090" s="26"/>
      <c r="K1090" s="160"/>
    </row>
    <row r="1091" spans="1:11" x14ac:dyDescent="0.25">
      <c r="A1091" s="7"/>
      <c r="B1091" s="7"/>
      <c r="C1091" s="16"/>
      <c r="D1091" s="26"/>
      <c r="E1091" s="16"/>
      <c r="F1091" s="26"/>
      <c r="G1091" s="85"/>
      <c r="H1091" s="85"/>
      <c r="I1091" s="7"/>
      <c r="J1091" s="7"/>
      <c r="K1091" s="160"/>
    </row>
    <row r="1092" spans="1:11" x14ac:dyDescent="0.25">
      <c r="A1092" s="7"/>
      <c r="B1092" s="7"/>
      <c r="C1092" s="16"/>
      <c r="D1092" s="26"/>
      <c r="E1092" s="7"/>
      <c r="F1092" s="26"/>
      <c r="G1092" s="85"/>
      <c r="H1092" s="85"/>
      <c r="I1092" s="7"/>
      <c r="J1092" s="26"/>
      <c r="K1092" s="160"/>
    </row>
    <row r="1093" spans="1:11" x14ac:dyDescent="0.25">
      <c r="A1093" s="7"/>
      <c r="B1093" s="7"/>
      <c r="C1093" s="16"/>
      <c r="D1093" s="26"/>
      <c r="E1093" s="7"/>
      <c r="F1093" s="26"/>
      <c r="G1093" s="85"/>
      <c r="H1093" s="85"/>
      <c r="I1093" s="7"/>
      <c r="J1093" s="26"/>
      <c r="K1093" s="160"/>
    </row>
    <row r="1094" spans="1:11" x14ac:dyDescent="0.25">
      <c r="A1094" s="7"/>
      <c r="B1094" s="7"/>
      <c r="C1094" s="16"/>
      <c r="D1094" s="26"/>
      <c r="E1094" s="7"/>
      <c r="F1094" s="26"/>
      <c r="G1094" s="85"/>
      <c r="H1094" s="85"/>
      <c r="I1094" s="7"/>
      <c r="J1094" s="26"/>
      <c r="K1094" s="160"/>
    </row>
    <row r="1095" spans="1:11" x14ac:dyDescent="0.25">
      <c r="A1095" s="7"/>
      <c r="B1095" s="7"/>
      <c r="C1095" s="16"/>
      <c r="D1095" s="26"/>
      <c r="E1095" s="7"/>
      <c r="F1095" s="26"/>
      <c r="G1095" s="85"/>
      <c r="H1095" s="85"/>
      <c r="I1095" s="7"/>
      <c r="J1095" s="26"/>
      <c r="K1095" s="160"/>
    </row>
    <row r="1096" spans="1:11" x14ac:dyDescent="0.25">
      <c r="A1096" s="7"/>
      <c r="B1096" s="7"/>
      <c r="C1096" s="16"/>
      <c r="D1096" s="26"/>
      <c r="E1096" s="7"/>
      <c r="F1096" s="26"/>
      <c r="G1096" s="85"/>
      <c r="H1096" s="85"/>
      <c r="I1096" s="7"/>
      <c r="J1096" s="26"/>
      <c r="K1096" s="160"/>
    </row>
    <row r="1097" spans="1:11" x14ac:dyDescent="0.25">
      <c r="A1097" s="7"/>
      <c r="B1097" s="7"/>
      <c r="C1097" s="16"/>
      <c r="D1097" s="26"/>
      <c r="E1097" s="16"/>
      <c r="F1097" s="26"/>
      <c r="G1097" s="85"/>
      <c r="H1097" s="85"/>
      <c r="I1097" s="7"/>
      <c r="J1097" s="7"/>
      <c r="K1097" s="160"/>
    </row>
    <row r="1098" spans="1:11" x14ac:dyDescent="0.25">
      <c r="A1098" s="7"/>
      <c r="B1098" s="7"/>
      <c r="C1098" s="16"/>
      <c r="D1098" s="26"/>
      <c r="E1098" s="16"/>
      <c r="F1098" s="26"/>
      <c r="G1098" s="85"/>
      <c r="H1098" s="85"/>
      <c r="I1098" s="7"/>
      <c r="J1098" s="7"/>
      <c r="K1098" s="160"/>
    </row>
    <row r="1099" spans="1:11" x14ac:dyDescent="0.25">
      <c r="A1099" s="7"/>
      <c r="B1099" s="7"/>
      <c r="C1099" s="16"/>
      <c r="D1099" s="26"/>
      <c r="E1099" s="16"/>
      <c r="F1099" s="26"/>
      <c r="G1099" s="85"/>
      <c r="H1099" s="85"/>
      <c r="I1099" s="7"/>
      <c r="J1099" s="7"/>
      <c r="K1099" s="160"/>
    </row>
    <row r="1100" spans="1:11" x14ac:dyDescent="0.25">
      <c r="A1100" s="7"/>
      <c r="B1100" s="7"/>
      <c r="C1100" s="16"/>
      <c r="D1100" s="26"/>
      <c r="E1100" s="16"/>
      <c r="F1100" s="26"/>
      <c r="G1100" s="85"/>
      <c r="H1100" s="85"/>
      <c r="I1100" s="7"/>
      <c r="J1100" s="7"/>
      <c r="K1100" s="160"/>
    </row>
    <row r="1101" spans="1:11" x14ac:dyDescent="0.25">
      <c r="A1101" s="7"/>
      <c r="B1101" s="7"/>
      <c r="C1101" s="16"/>
      <c r="D1101" s="26"/>
      <c r="E1101" s="7"/>
      <c r="F1101" s="26"/>
      <c r="G1101" s="85"/>
      <c r="H1101" s="85"/>
      <c r="I1101" s="7"/>
      <c r="J1101" s="26"/>
      <c r="K1101" s="160"/>
    </row>
    <row r="1102" spans="1:11" x14ac:dyDescent="0.25">
      <c r="A1102" s="7"/>
      <c r="B1102" s="7"/>
      <c r="C1102" s="16"/>
      <c r="D1102" s="26"/>
      <c r="E1102" s="7"/>
      <c r="F1102" s="26"/>
      <c r="G1102" s="85"/>
      <c r="H1102" s="85"/>
      <c r="I1102" s="7"/>
      <c r="J1102" s="26"/>
      <c r="K1102" s="160"/>
    </row>
    <row r="1103" spans="1:11" x14ac:dyDescent="0.25">
      <c r="A1103" s="7"/>
      <c r="B1103" s="7"/>
      <c r="C1103" s="16"/>
      <c r="D1103" s="26"/>
      <c r="E1103" s="7"/>
      <c r="F1103" s="26"/>
      <c r="G1103" s="85"/>
      <c r="H1103" s="85"/>
      <c r="I1103" s="7"/>
      <c r="J1103" s="26"/>
      <c r="K1103" s="160"/>
    </row>
    <row r="1104" spans="1:11" x14ac:dyDescent="0.25">
      <c r="A1104" s="7"/>
      <c r="B1104" s="7"/>
      <c r="C1104" s="16"/>
      <c r="D1104" s="26"/>
      <c r="E1104" s="7"/>
      <c r="F1104" s="26"/>
      <c r="G1104" s="85"/>
      <c r="H1104" s="85"/>
      <c r="I1104" s="7"/>
      <c r="J1104" s="26"/>
      <c r="K1104" s="160"/>
    </row>
    <row r="1105" spans="1:11" x14ac:dyDescent="0.25">
      <c r="A1105" s="7"/>
      <c r="B1105" s="7"/>
      <c r="C1105" s="16"/>
      <c r="D1105" s="26"/>
      <c r="E1105" s="7"/>
      <c r="F1105" s="26"/>
      <c r="G1105" s="85"/>
      <c r="H1105" s="85"/>
      <c r="I1105" s="7"/>
      <c r="J1105" s="26"/>
      <c r="K1105" s="160"/>
    </row>
    <row r="1106" spans="1:11" x14ac:dyDescent="0.25">
      <c r="A1106" s="7"/>
      <c r="B1106" s="7"/>
      <c r="C1106" s="16"/>
      <c r="D1106" s="26"/>
      <c r="E1106" s="7"/>
      <c r="F1106" s="26"/>
      <c r="G1106" s="85"/>
      <c r="H1106" s="85"/>
      <c r="I1106" s="7"/>
      <c r="J1106" s="26"/>
      <c r="K1106" s="160"/>
    </row>
    <row r="1107" spans="1:11" x14ac:dyDescent="0.25">
      <c r="A1107" s="7"/>
      <c r="B1107" s="7"/>
      <c r="C1107" s="16"/>
      <c r="D1107" s="26"/>
      <c r="E1107" s="16"/>
      <c r="F1107" s="26"/>
      <c r="G1107" s="185"/>
      <c r="H1107" s="85"/>
      <c r="I1107" s="7"/>
      <c r="J1107" s="7"/>
      <c r="K1107" s="160"/>
    </row>
    <row r="1108" spans="1:11" x14ac:dyDescent="0.25">
      <c r="A1108" s="7"/>
      <c r="B1108" s="7"/>
      <c r="C1108" s="16"/>
      <c r="D1108" s="26"/>
      <c r="E1108" s="16"/>
      <c r="F1108" s="26"/>
      <c r="G1108" s="185"/>
      <c r="H1108" s="85"/>
      <c r="I1108" s="7"/>
      <c r="J1108" s="7"/>
      <c r="K1108" s="160"/>
    </row>
    <row r="1109" spans="1:11" x14ac:dyDescent="0.25">
      <c r="A1109" s="7"/>
      <c r="B1109" s="7"/>
      <c r="C1109" s="16"/>
      <c r="D1109" s="26"/>
      <c r="E1109" s="16"/>
      <c r="F1109" s="26"/>
      <c r="G1109" s="185"/>
      <c r="H1109" s="85"/>
      <c r="I1109" s="7"/>
      <c r="J1109" s="7"/>
      <c r="K1109" s="160"/>
    </row>
    <row r="1110" spans="1:11" x14ac:dyDescent="0.25">
      <c r="A1110" s="7"/>
      <c r="B1110" s="7"/>
      <c r="C1110" s="16"/>
      <c r="D1110" s="26"/>
      <c r="E1110" s="16"/>
      <c r="F1110" s="26"/>
      <c r="G1110" s="85"/>
      <c r="H1110" s="85"/>
      <c r="I1110" s="7"/>
      <c r="J1110" s="7"/>
      <c r="K1110" s="160"/>
    </row>
    <row r="1111" spans="1:11" x14ac:dyDescent="0.25">
      <c r="A1111" s="7"/>
      <c r="B1111" s="7"/>
      <c r="C1111" s="16"/>
      <c r="D1111" s="26"/>
      <c r="E1111" s="16"/>
      <c r="F1111" s="26"/>
      <c r="G1111" s="85"/>
      <c r="H1111" s="85"/>
      <c r="I1111" s="7"/>
      <c r="J1111" s="7"/>
      <c r="K1111" s="160"/>
    </row>
    <row r="1112" spans="1:11" x14ac:dyDescent="0.25">
      <c r="A1112" s="7"/>
      <c r="B1112" s="7"/>
      <c r="C1112" s="16"/>
      <c r="D1112" s="26"/>
      <c r="E1112" s="7"/>
      <c r="F1112" s="26"/>
      <c r="G1112" s="85"/>
      <c r="H1112" s="85"/>
      <c r="I1112" s="7"/>
      <c r="J1112" s="26"/>
      <c r="K1112" s="160"/>
    </row>
    <row r="1113" spans="1:11" x14ac:dyDescent="0.25">
      <c r="A1113" s="7"/>
      <c r="B1113" s="7"/>
      <c r="C1113" s="16"/>
      <c r="D1113" s="26"/>
      <c r="E1113" s="7"/>
      <c r="F1113" s="26"/>
      <c r="G1113" s="85"/>
      <c r="H1113" s="85"/>
      <c r="I1113" s="7"/>
      <c r="J1113" s="26"/>
      <c r="K1113" s="160"/>
    </row>
    <row r="1114" spans="1:11" x14ac:dyDescent="0.25">
      <c r="A1114" s="7"/>
      <c r="B1114" s="7"/>
      <c r="C1114" s="16"/>
      <c r="D1114" s="26"/>
      <c r="E1114" s="16"/>
      <c r="F1114" s="26"/>
      <c r="G1114" s="185"/>
      <c r="H1114" s="85"/>
      <c r="I1114" s="7"/>
      <c r="J1114" s="7"/>
      <c r="K1114" s="160"/>
    </row>
    <row r="1115" spans="1:11" x14ac:dyDescent="0.25">
      <c r="A1115" s="7"/>
      <c r="B1115" s="7"/>
      <c r="C1115" s="16"/>
      <c r="D1115" s="26"/>
      <c r="E1115" s="7"/>
      <c r="F1115" s="26"/>
      <c r="G1115" s="85"/>
      <c r="H1115" s="85"/>
      <c r="I1115" s="7"/>
      <c r="J1115" s="26"/>
      <c r="K1115" s="160"/>
    </row>
    <row r="1116" spans="1:11" x14ac:dyDescent="0.25">
      <c r="A1116" s="7"/>
      <c r="B1116" s="7"/>
      <c r="C1116" s="16"/>
      <c r="D1116" s="26"/>
      <c r="E1116" s="16"/>
      <c r="F1116" s="26"/>
      <c r="G1116" s="185"/>
      <c r="H1116" s="85"/>
      <c r="I1116" s="7"/>
      <c r="J1116" s="7"/>
      <c r="K1116" s="160"/>
    </row>
    <row r="1117" spans="1:11" x14ac:dyDescent="0.25">
      <c r="A1117" s="7"/>
      <c r="B1117" s="7"/>
      <c r="C1117" s="16"/>
      <c r="D1117" s="26"/>
      <c r="E1117" s="16"/>
      <c r="F1117" s="26"/>
      <c r="G1117" s="185"/>
      <c r="H1117" s="85"/>
      <c r="I1117" s="7"/>
      <c r="J1117" s="26"/>
      <c r="K1117" s="160"/>
    </row>
    <row r="1118" spans="1:11" x14ac:dyDescent="0.25">
      <c r="A1118" s="7"/>
      <c r="B1118" s="7"/>
      <c r="C1118" s="16"/>
      <c r="D1118" s="26"/>
      <c r="E1118" s="7"/>
      <c r="F1118" s="26"/>
      <c r="G1118" s="85"/>
      <c r="H1118" s="85"/>
      <c r="I1118" s="7"/>
      <c r="J1118" s="26"/>
      <c r="K1118" s="160"/>
    </row>
    <row r="1119" spans="1:11" x14ac:dyDescent="0.25">
      <c r="A1119" s="7"/>
      <c r="B1119" s="7"/>
      <c r="C1119" s="16"/>
      <c r="D1119" s="26"/>
      <c r="E1119" s="16"/>
      <c r="F1119" s="26"/>
      <c r="G1119" s="85"/>
      <c r="H1119" s="85"/>
      <c r="I1119" s="7"/>
      <c r="J1119" s="7"/>
      <c r="K1119" s="160"/>
    </row>
    <row r="1120" spans="1:11" x14ac:dyDescent="0.25">
      <c r="A1120" s="7"/>
      <c r="B1120" s="7"/>
      <c r="C1120" s="16"/>
      <c r="D1120" s="26"/>
      <c r="E1120" s="16"/>
      <c r="F1120" s="26"/>
      <c r="G1120" s="85"/>
      <c r="H1120" s="85"/>
      <c r="I1120" s="7"/>
      <c r="J1120" s="26"/>
      <c r="K1120" s="160"/>
    </row>
    <row r="1121" spans="1:11" x14ac:dyDescent="0.25">
      <c r="A1121" s="7"/>
      <c r="B1121" s="7"/>
      <c r="C1121" s="16"/>
      <c r="D1121" s="26"/>
      <c r="E1121" s="16"/>
      <c r="F1121" s="26"/>
      <c r="G1121" s="85"/>
      <c r="H1121" s="85"/>
      <c r="I1121" s="7"/>
      <c r="J1121" s="7"/>
      <c r="K1121" s="160"/>
    </row>
    <row r="1122" spans="1:11" x14ac:dyDescent="0.25">
      <c r="A1122" s="7"/>
      <c r="B1122" s="7"/>
      <c r="C1122" s="16"/>
      <c r="D1122" s="26"/>
      <c r="E1122" s="16"/>
      <c r="F1122" s="26"/>
      <c r="G1122" s="85"/>
      <c r="H1122" s="85"/>
      <c r="I1122" s="7"/>
      <c r="J1122" s="7"/>
      <c r="K1122" s="160"/>
    </row>
    <row r="1123" spans="1:11" x14ac:dyDescent="0.25">
      <c r="A1123" s="7"/>
      <c r="B1123" s="7"/>
      <c r="C1123" s="16"/>
      <c r="D1123" s="26"/>
      <c r="E1123" s="7"/>
      <c r="F1123" s="26"/>
      <c r="G1123" s="85"/>
      <c r="H1123" s="85"/>
      <c r="I1123" s="7"/>
      <c r="J1123" s="26"/>
      <c r="K1123" s="160"/>
    </row>
    <row r="1124" spans="1:11" x14ac:dyDescent="0.25">
      <c r="A1124" s="7"/>
      <c r="B1124" s="7"/>
      <c r="C1124" s="16"/>
      <c r="D1124" s="26"/>
      <c r="E1124" s="16"/>
      <c r="F1124" s="26"/>
      <c r="G1124" s="85"/>
      <c r="H1124" s="85"/>
      <c r="I1124" s="7"/>
      <c r="J1124" s="26"/>
      <c r="K1124" s="160"/>
    </row>
    <row r="1125" spans="1:11" x14ac:dyDescent="0.25">
      <c r="A1125" s="7"/>
      <c r="B1125" s="7"/>
      <c r="C1125" s="16"/>
      <c r="D1125" s="26"/>
      <c r="E1125" s="16"/>
      <c r="F1125" s="26"/>
      <c r="G1125" s="85"/>
      <c r="H1125" s="85"/>
      <c r="I1125" s="7"/>
      <c r="J1125" s="7"/>
      <c r="K1125" s="160"/>
    </row>
    <row r="1126" spans="1:11" x14ac:dyDescent="0.25">
      <c r="A1126" s="7"/>
      <c r="B1126" s="7"/>
      <c r="C1126" s="16"/>
      <c r="D1126" s="26"/>
      <c r="E1126" s="16"/>
      <c r="F1126" s="26"/>
      <c r="G1126" s="85"/>
      <c r="H1126" s="85"/>
      <c r="I1126" s="7"/>
      <c r="J1126" s="7"/>
      <c r="K1126" s="160"/>
    </row>
    <row r="1127" spans="1:11" x14ac:dyDescent="0.25">
      <c r="A1127" s="7"/>
      <c r="B1127" s="7"/>
      <c r="C1127" s="16"/>
      <c r="D1127" s="26"/>
      <c r="E1127" s="16"/>
      <c r="F1127" s="26"/>
      <c r="G1127" s="85"/>
      <c r="H1127" s="85"/>
      <c r="I1127" s="7"/>
      <c r="J1127" s="7"/>
      <c r="K1127" s="160"/>
    </row>
    <row r="1128" spans="1:11" x14ac:dyDescent="0.25">
      <c r="A1128" s="7"/>
      <c r="B1128" s="7"/>
      <c r="C1128" s="16"/>
      <c r="D1128" s="26"/>
      <c r="E1128" s="7"/>
      <c r="F1128" s="26"/>
      <c r="G1128" s="85"/>
      <c r="H1128" s="85"/>
      <c r="I1128" s="7"/>
      <c r="J1128" s="26"/>
      <c r="K1128" s="160"/>
    </row>
    <row r="1129" spans="1:11" x14ac:dyDescent="0.25">
      <c r="A1129" s="7"/>
      <c r="B1129" s="7"/>
      <c r="C1129" s="16"/>
      <c r="D1129" s="26"/>
      <c r="E1129" s="7"/>
      <c r="F1129" s="26"/>
      <c r="G1129" s="85"/>
      <c r="H1129" s="85"/>
      <c r="I1129" s="7"/>
      <c r="J1129" s="26"/>
      <c r="K1129" s="160"/>
    </row>
    <row r="1130" spans="1:11" x14ac:dyDescent="0.25">
      <c r="A1130" s="7"/>
      <c r="B1130" s="7"/>
      <c r="C1130" s="16"/>
      <c r="D1130" s="26"/>
      <c r="E1130" s="7"/>
      <c r="F1130" s="26"/>
      <c r="G1130" s="85"/>
      <c r="H1130" s="85"/>
      <c r="I1130" s="7"/>
      <c r="J1130" s="26"/>
      <c r="K1130" s="160"/>
    </row>
    <row r="1131" spans="1:11" x14ac:dyDescent="0.25">
      <c r="A1131" s="7"/>
      <c r="B1131" s="7"/>
      <c r="C1131" s="16"/>
      <c r="D1131" s="26"/>
      <c r="E1131" s="16"/>
      <c r="F1131" s="26"/>
      <c r="G1131" s="85"/>
      <c r="H1131" s="85"/>
      <c r="I1131" s="7"/>
      <c r="J1131" s="7"/>
      <c r="K1131" s="160"/>
    </row>
    <row r="1132" spans="1:11" x14ac:dyDescent="0.25">
      <c r="A1132" s="7"/>
      <c r="B1132" s="7"/>
      <c r="C1132" s="16"/>
      <c r="D1132" s="26"/>
      <c r="E1132" s="16"/>
      <c r="F1132" s="26"/>
      <c r="G1132" s="85"/>
      <c r="H1132" s="85"/>
      <c r="I1132" s="7"/>
      <c r="J1132" s="7"/>
      <c r="K1132" s="160"/>
    </row>
    <row r="1133" spans="1:11" x14ac:dyDescent="0.25">
      <c r="A1133" s="7"/>
      <c r="B1133" s="7"/>
      <c r="C1133" s="16"/>
      <c r="D1133" s="26"/>
      <c r="E1133" s="16"/>
      <c r="F1133" s="26"/>
      <c r="G1133" s="85"/>
      <c r="H1133" s="85"/>
      <c r="I1133" s="7"/>
      <c r="J1133" s="7"/>
      <c r="K1133" s="160"/>
    </row>
    <row r="1134" spans="1:11" x14ac:dyDescent="0.25">
      <c r="A1134" s="7"/>
      <c r="B1134" s="7"/>
      <c r="C1134" s="16"/>
      <c r="D1134" s="26"/>
      <c r="E1134" s="16"/>
      <c r="F1134" s="26"/>
      <c r="G1134" s="185"/>
      <c r="H1134" s="85"/>
      <c r="I1134" s="7"/>
      <c r="J1134" s="7"/>
      <c r="K1134" s="160"/>
    </row>
    <row r="1135" spans="1:11" x14ac:dyDescent="0.25">
      <c r="A1135" s="7"/>
      <c r="B1135" s="7"/>
      <c r="C1135" s="16"/>
      <c r="D1135" s="26"/>
      <c r="E1135" s="16"/>
      <c r="F1135" s="26"/>
      <c r="G1135" s="185"/>
      <c r="H1135" s="85"/>
      <c r="I1135" s="7"/>
      <c r="J1135" s="7"/>
      <c r="K1135" s="160"/>
    </row>
    <row r="1136" spans="1:11" x14ac:dyDescent="0.25">
      <c r="A1136" s="7"/>
      <c r="B1136" s="7"/>
      <c r="C1136" s="16"/>
      <c r="D1136" s="26"/>
      <c r="E1136" s="16"/>
      <c r="F1136" s="26"/>
      <c r="G1136" s="185"/>
      <c r="H1136" s="85"/>
      <c r="I1136" s="7"/>
      <c r="J1136" s="26"/>
      <c r="K1136" s="160"/>
    </row>
    <row r="1137" spans="1:11" x14ac:dyDescent="0.25">
      <c r="A1137" s="7"/>
      <c r="B1137" s="7"/>
      <c r="C1137" s="16"/>
      <c r="D1137" s="26"/>
      <c r="E1137" s="16"/>
      <c r="F1137" s="26"/>
      <c r="G1137" s="85"/>
      <c r="H1137" s="85"/>
      <c r="I1137" s="7"/>
      <c r="J1137" s="26"/>
      <c r="K1137" s="160"/>
    </row>
    <row r="1138" spans="1:11" x14ac:dyDescent="0.25">
      <c r="A1138" s="7"/>
      <c r="B1138" s="7"/>
      <c r="C1138" s="16"/>
      <c r="D1138" s="26"/>
      <c r="E1138" s="16"/>
      <c r="F1138" s="26"/>
      <c r="G1138" s="85"/>
      <c r="H1138" s="85"/>
      <c r="I1138" s="7"/>
      <c r="J1138" s="26"/>
      <c r="K1138" s="160"/>
    </row>
    <row r="1139" spans="1:11" x14ac:dyDescent="0.25">
      <c r="A1139" s="7"/>
      <c r="B1139" s="7"/>
      <c r="C1139" s="16"/>
      <c r="D1139" s="26"/>
      <c r="E1139" s="16"/>
      <c r="F1139" s="26"/>
      <c r="G1139" s="85"/>
      <c r="H1139" s="85"/>
      <c r="I1139" s="7"/>
      <c r="J1139" s="7"/>
      <c r="K1139" s="160"/>
    </row>
    <row r="1140" spans="1:11" x14ac:dyDescent="0.25">
      <c r="A1140" s="7"/>
      <c r="B1140" s="7"/>
      <c r="C1140" s="16"/>
      <c r="D1140" s="26"/>
      <c r="E1140" s="16"/>
      <c r="F1140" s="26"/>
      <c r="G1140" s="85"/>
      <c r="H1140" s="85"/>
      <c r="I1140" s="7"/>
      <c r="J1140" s="7"/>
      <c r="K1140" s="160"/>
    </row>
    <row r="1141" spans="1:11" x14ac:dyDescent="0.25">
      <c r="A1141" s="7"/>
      <c r="B1141" s="7"/>
      <c r="C1141" s="16"/>
      <c r="D1141" s="26"/>
      <c r="E1141" s="16"/>
      <c r="F1141" s="26"/>
      <c r="G1141" s="85"/>
      <c r="H1141" s="85"/>
      <c r="I1141" s="7"/>
      <c r="J1141" s="7"/>
      <c r="K1141" s="160"/>
    </row>
    <row r="1142" spans="1:11" x14ac:dyDescent="0.25">
      <c r="A1142" s="7"/>
      <c r="B1142" s="7"/>
      <c r="C1142" s="16"/>
      <c r="D1142" s="26"/>
      <c r="E1142" s="16"/>
      <c r="F1142" s="26"/>
      <c r="G1142" s="85"/>
      <c r="H1142" s="85"/>
      <c r="I1142" s="7"/>
      <c r="J1142" s="7"/>
      <c r="K1142" s="160"/>
    </row>
    <row r="1143" spans="1:11" x14ac:dyDescent="0.25">
      <c r="A1143" s="7"/>
      <c r="B1143" s="7"/>
      <c r="C1143" s="16"/>
      <c r="D1143" s="26"/>
      <c r="E1143" s="16"/>
      <c r="F1143" s="26"/>
      <c r="G1143" s="85"/>
      <c r="H1143" s="85"/>
      <c r="I1143" s="7"/>
      <c r="J1143" s="7"/>
      <c r="K1143" s="160"/>
    </row>
    <row r="1144" spans="1:11" x14ac:dyDescent="0.25">
      <c r="A1144" s="7"/>
      <c r="B1144" s="7"/>
      <c r="C1144" s="16"/>
      <c r="D1144" s="26"/>
      <c r="E1144" s="16"/>
      <c r="F1144" s="26"/>
      <c r="G1144" s="85"/>
      <c r="H1144" s="85"/>
      <c r="I1144" s="7"/>
      <c r="J1144" s="7"/>
      <c r="K1144" s="160"/>
    </row>
    <row r="1145" spans="1:11" x14ac:dyDescent="0.25">
      <c r="A1145" s="7"/>
      <c r="B1145" s="7"/>
      <c r="C1145" s="16"/>
      <c r="D1145" s="26"/>
      <c r="E1145" s="16"/>
      <c r="F1145" s="26"/>
      <c r="G1145" s="85"/>
      <c r="H1145" s="85"/>
      <c r="I1145" s="7"/>
      <c r="J1145" s="7"/>
      <c r="K1145" s="160"/>
    </row>
    <row r="1146" spans="1:11" x14ac:dyDescent="0.25">
      <c r="A1146" s="7"/>
      <c r="B1146" s="7"/>
      <c r="C1146" s="16"/>
      <c r="D1146" s="26"/>
      <c r="E1146" s="16"/>
      <c r="F1146" s="26"/>
      <c r="G1146" s="85"/>
      <c r="H1146" s="85"/>
      <c r="I1146" s="7"/>
      <c r="J1146" s="7"/>
      <c r="K1146" s="160"/>
    </row>
    <row r="1147" spans="1:11" x14ac:dyDescent="0.25">
      <c r="A1147" s="7"/>
      <c r="B1147" s="7"/>
      <c r="C1147" s="16"/>
      <c r="D1147" s="26"/>
      <c r="E1147" s="16"/>
      <c r="F1147" s="26"/>
      <c r="G1147" s="85"/>
      <c r="H1147" s="85"/>
      <c r="I1147" s="7"/>
      <c r="J1147" s="7"/>
      <c r="K1147" s="160"/>
    </row>
    <row r="1148" spans="1:11" x14ac:dyDescent="0.25">
      <c r="A1148" s="7"/>
      <c r="B1148" s="7"/>
      <c r="C1148" s="16"/>
      <c r="D1148" s="26"/>
      <c r="E1148" s="16"/>
      <c r="F1148" s="26"/>
      <c r="G1148" s="85"/>
      <c r="H1148" s="85"/>
      <c r="I1148" s="7"/>
      <c r="J1148" s="7"/>
      <c r="K1148" s="160"/>
    </row>
    <row r="1149" spans="1:11" x14ac:dyDescent="0.25">
      <c r="A1149" s="7"/>
      <c r="B1149" s="7"/>
      <c r="C1149" s="16"/>
      <c r="D1149" s="26"/>
      <c r="E1149" s="16"/>
      <c r="F1149" s="26"/>
      <c r="G1149" s="85"/>
      <c r="H1149" s="85"/>
      <c r="I1149" s="7"/>
      <c r="J1149" s="26"/>
      <c r="K1149" s="160"/>
    </row>
    <row r="1150" spans="1:11" x14ac:dyDescent="0.25">
      <c r="A1150" s="7"/>
      <c r="B1150" s="7"/>
      <c r="C1150" s="16"/>
      <c r="D1150" s="26"/>
      <c r="E1150" s="16"/>
      <c r="F1150" s="26"/>
      <c r="G1150" s="85"/>
      <c r="H1150" s="85"/>
      <c r="I1150" s="7"/>
      <c r="J1150" s="26"/>
      <c r="K1150" s="160"/>
    </row>
    <row r="1151" spans="1:11" x14ac:dyDescent="0.25">
      <c r="A1151" s="7"/>
      <c r="B1151" s="7"/>
      <c r="C1151" s="16"/>
      <c r="D1151" s="26"/>
      <c r="E1151" s="16"/>
      <c r="F1151" s="26"/>
      <c r="G1151" s="85"/>
      <c r="H1151" s="85"/>
      <c r="I1151" s="7"/>
      <c r="J1151" s="7"/>
      <c r="K1151" s="160"/>
    </row>
    <row r="1152" spans="1:11" x14ac:dyDescent="0.25">
      <c r="A1152" s="7"/>
      <c r="B1152" s="7"/>
      <c r="C1152" s="16"/>
      <c r="D1152" s="26"/>
      <c r="E1152" s="16"/>
      <c r="F1152" s="26"/>
      <c r="G1152" s="85"/>
      <c r="H1152" s="85"/>
      <c r="I1152" s="7"/>
      <c r="J1152" s="7"/>
      <c r="K1152" s="160"/>
    </row>
    <row r="1153" spans="1:11" x14ac:dyDescent="0.25">
      <c r="A1153" s="7"/>
      <c r="B1153" s="7"/>
      <c r="C1153" s="16"/>
      <c r="D1153" s="26"/>
      <c r="E1153" s="16"/>
      <c r="F1153" s="26"/>
      <c r="G1153" s="85"/>
      <c r="H1153" s="85"/>
      <c r="I1153" s="7"/>
      <c r="J1153" s="7"/>
      <c r="K1153" s="160"/>
    </row>
    <row r="1154" spans="1:11" x14ac:dyDescent="0.25">
      <c r="A1154" s="7"/>
      <c r="B1154" s="7"/>
      <c r="C1154" s="16"/>
      <c r="D1154" s="26"/>
      <c r="E1154" s="16"/>
      <c r="F1154" s="26"/>
      <c r="G1154" s="85"/>
      <c r="H1154" s="85"/>
      <c r="I1154" s="7"/>
      <c r="J1154" s="7"/>
      <c r="K1154" s="160"/>
    </row>
    <row r="1155" spans="1:11" x14ac:dyDescent="0.25">
      <c r="A1155" s="7"/>
      <c r="B1155" s="7"/>
      <c r="C1155" s="16"/>
      <c r="D1155" s="26"/>
      <c r="E1155" s="16"/>
      <c r="F1155" s="26"/>
      <c r="G1155" s="85"/>
      <c r="H1155" s="85"/>
      <c r="I1155" s="7"/>
      <c r="J1155" s="7"/>
      <c r="K1155" s="160"/>
    </row>
    <row r="1156" spans="1:11" x14ac:dyDescent="0.25">
      <c r="A1156" s="7"/>
      <c r="B1156" s="7"/>
      <c r="C1156" s="16"/>
      <c r="D1156" s="26"/>
      <c r="E1156" s="16"/>
      <c r="F1156" s="26"/>
      <c r="G1156" s="85"/>
      <c r="H1156" s="85"/>
      <c r="I1156" s="7"/>
      <c r="J1156" s="7"/>
      <c r="K1156" s="160"/>
    </row>
    <row r="1157" spans="1:11" x14ac:dyDescent="0.25">
      <c r="A1157" s="7"/>
      <c r="B1157" s="7"/>
      <c r="C1157" s="16"/>
      <c r="D1157" s="26"/>
      <c r="E1157" s="7"/>
      <c r="F1157" s="26"/>
      <c r="G1157" s="85"/>
      <c r="H1157" s="85"/>
      <c r="I1157" s="7"/>
      <c r="J1157" s="26"/>
      <c r="K1157" s="160"/>
    </row>
    <row r="1158" spans="1:11" x14ac:dyDescent="0.25">
      <c r="A1158" s="7"/>
      <c r="B1158" s="7"/>
      <c r="C1158" s="16"/>
      <c r="D1158" s="26"/>
      <c r="E1158" s="16"/>
      <c r="F1158" s="26"/>
      <c r="G1158" s="85"/>
      <c r="H1158" s="85"/>
      <c r="I1158" s="7"/>
      <c r="J1158" s="7"/>
      <c r="K1158" s="160"/>
    </row>
    <row r="1159" spans="1:11" x14ac:dyDescent="0.25">
      <c r="A1159" s="7"/>
      <c r="B1159" s="7"/>
      <c r="C1159" s="16"/>
      <c r="D1159" s="26"/>
      <c r="E1159" s="16"/>
      <c r="F1159" s="26"/>
      <c r="G1159" s="185"/>
      <c r="H1159" s="85"/>
      <c r="I1159" s="7"/>
      <c r="J1159" s="7"/>
      <c r="K1159" s="160"/>
    </row>
    <row r="1160" spans="1:11" x14ac:dyDescent="0.25">
      <c r="A1160" s="7"/>
      <c r="B1160" s="7"/>
      <c r="C1160" s="16"/>
      <c r="D1160" s="26"/>
      <c r="E1160" s="16"/>
      <c r="F1160" s="26"/>
      <c r="G1160" s="85"/>
      <c r="H1160" s="85"/>
      <c r="I1160" s="7"/>
      <c r="J1160" s="7"/>
      <c r="K1160" s="160"/>
    </row>
    <row r="1161" spans="1:11" x14ac:dyDescent="0.25">
      <c r="A1161" s="7"/>
      <c r="B1161" s="7"/>
      <c r="C1161" s="16"/>
      <c r="D1161" s="26"/>
      <c r="E1161" s="16"/>
      <c r="F1161" s="26"/>
      <c r="G1161" s="185"/>
      <c r="H1161" s="85"/>
      <c r="I1161" s="7"/>
      <c r="J1161" s="7"/>
      <c r="K1161" s="160"/>
    </row>
    <row r="1162" spans="1:11" x14ac:dyDescent="0.25">
      <c r="A1162" s="7"/>
      <c r="B1162" s="7"/>
      <c r="C1162" s="16"/>
      <c r="D1162" s="26"/>
      <c r="E1162" s="16"/>
      <c r="F1162" s="26"/>
      <c r="G1162" s="185"/>
      <c r="H1162" s="85"/>
      <c r="I1162" s="7"/>
      <c r="J1162" s="7"/>
      <c r="K1162" s="160"/>
    </row>
    <row r="1163" spans="1:11" x14ac:dyDescent="0.25">
      <c r="A1163" s="7"/>
      <c r="B1163" s="7"/>
      <c r="C1163" s="16"/>
      <c r="D1163" s="26"/>
      <c r="E1163" s="7"/>
      <c r="F1163" s="26"/>
      <c r="G1163" s="85"/>
      <c r="H1163" s="85"/>
      <c r="I1163" s="7"/>
      <c r="J1163" s="26"/>
      <c r="K1163" s="160"/>
    </row>
    <row r="1164" spans="1:11" x14ac:dyDescent="0.25">
      <c r="A1164" s="7"/>
      <c r="B1164" s="7"/>
      <c r="C1164" s="16"/>
      <c r="D1164" s="26"/>
      <c r="E1164" s="16"/>
      <c r="F1164" s="26"/>
      <c r="G1164" s="85"/>
      <c r="H1164" s="85"/>
      <c r="I1164" s="7"/>
      <c r="J1164" s="7"/>
      <c r="K1164" s="160"/>
    </row>
    <row r="1165" spans="1:11" x14ac:dyDescent="0.25">
      <c r="A1165" s="7"/>
      <c r="B1165" s="7"/>
      <c r="C1165" s="16"/>
      <c r="D1165" s="26"/>
      <c r="E1165" s="16"/>
      <c r="F1165" s="26"/>
      <c r="G1165" s="85"/>
      <c r="H1165" s="85"/>
      <c r="I1165" s="7"/>
      <c r="J1165" s="7"/>
      <c r="K1165" s="160"/>
    </row>
    <row r="1166" spans="1:11" x14ac:dyDescent="0.25">
      <c r="A1166" s="7"/>
      <c r="B1166" s="7"/>
      <c r="C1166" s="16"/>
      <c r="D1166" s="26"/>
      <c r="E1166" s="16"/>
      <c r="F1166" s="26"/>
      <c r="G1166" s="85"/>
      <c r="H1166" s="85"/>
      <c r="I1166" s="7"/>
      <c r="J1166" s="7"/>
      <c r="K1166" s="160"/>
    </row>
    <row r="1167" spans="1:11" x14ac:dyDescent="0.25">
      <c r="A1167" s="7"/>
      <c r="B1167" s="7"/>
      <c r="C1167" s="16"/>
      <c r="D1167" s="26"/>
      <c r="E1167" s="16"/>
      <c r="F1167" s="26"/>
      <c r="G1167" s="85"/>
      <c r="H1167" s="85"/>
      <c r="I1167" s="7"/>
      <c r="J1167" s="7"/>
      <c r="K1167" s="160"/>
    </row>
    <row r="1168" spans="1:11" x14ac:dyDescent="0.25">
      <c r="A1168" s="7"/>
      <c r="B1168" s="7"/>
      <c r="C1168" s="16"/>
      <c r="D1168" s="26"/>
      <c r="E1168" s="16"/>
      <c r="F1168" s="26"/>
      <c r="G1168" s="85"/>
      <c r="H1168" s="85"/>
      <c r="I1168" s="7"/>
      <c r="J1168" s="7"/>
      <c r="K1168" s="160"/>
    </row>
    <row r="1169" spans="1:11" x14ac:dyDescent="0.25">
      <c r="A1169" s="7"/>
      <c r="B1169" s="7"/>
      <c r="C1169" s="16"/>
      <c r="D1169" s="26"/>
      <c r="E1169" s="16"/>
      <c r="F1169" s="26"/>
      <c r="G1169" s="85"/>
      <c r="H1169" s="85"/>
      <c r="I1169" s="7"/>
      <c r="J1169" s="7"/>
      <c r="K1169" s="160"/>
    </row>
    <row r="1170" spans="1:11" x14ac:dyDescent="0.25">
      <c r="A1170" s="7"/>
      <c r="B1170" s="7"/>
      <c r="C1170" s="16"/>
      <c r="D1170" s="26"/>
      <c r="E1170" s="7"/>
      <c r="F1170" s="26"/>
      <c r="G1170" s="85"/>
      <c r="H1170" s="85"/>
      <c r="I1170" s="7"/>
      <c r="J1170" s="26"/>
      <c r="K1170" s="160"/>
    </row>
    <row r="1171" spans="1:11" x14ac:dyDescent="0.25">
      <c r="A1171" s="7"/>
      <c r="B1171" s="7"/>
      <c r="C1171" s="16"/>
      <c r="D1171" s="26"/>
      <c r="E1171" s="7"/>
      <c r="F1171" s="26"/>
      <c r="G1171" s="85"/>
      <c r="H1171" s="85"/>
      <c r="I1171" s="7"/>
      <c r="J1171" s="26"/>
      <c r="K1171" s="160"/>
    </row>
    <row r="1172" spans="1:11" x14ac:dyDescent="0.25">
      <c r="A1172" s="7"/>
      <c r="B1172" s="7"/>
      <c r="C1172" s="16"/>
      <c r="D1172" s="26"/>
      <c r="E1172" s="7"/>
      <c r="F1172" s="26"/>
      <c r="G1172" s="85"/>
      <c r="H1172" s="85"/>
      <c r="I1172" s="7"/>
      <c r="J1172" s="26"/>
      <c r="K1172" s="160"/>
    </row>
    <row r="1173" spans="1:11" x14ac:dyDescent="0.25">
      <c r="A1173" s="7"/>
      <c r="B1173" s="7"/>
      <c r="C1173" s="16"/>
      <c r="D1173" s="26"/>
      <c r="E1173" s="7"/>
      <c r="F1173" s="26"/>
      <c r="G1173" s="85"/>
      <c r="H1173" s="85"/>
      <c r="I1173" s="7"/>
      <c r="J1173" s="26"/>
      <c r="K1173" s="160"/>
    </row>
    <row r="1174" spans="1:11" x14ac:dyDescent="0.25">
      <c r="A1174" s="7"/>
      <c r="B1174" s="7"/>
      <c r="C1174" s="16"/>
      <c r="D1174" s="26"/>
      <c r="E1174" s="16"/>
      <c r="F1174" s="26"/>
      <c r="G1174" s="85"/>
      <c r="H1174" s="85"/>
      <c r="I1174" s="7"/>
      <c r="J1174" s="26"/>
      <c r="K1174" s="160"/>
    </row>
    <row r="1175" spans="1:11" x14ac:dyDescent="0.25">
      <c r="A1175" s="7"/>
      <c r="B1175" s="7"/>
      <c r="C1175" s="16"/>
      <c r="D1175" s="26"/>
      <c r="E1175" s="16"/>
      <c r="F1175" s="26"/>
      <c r="G1175" s="85"/>
      <c r="H1175" s="85"/>
      <c r="I1175" s="7"/>
      <c r="J1175" s="7"/>
      <c r="K1175" s="160"/>
    </row>
    <row r="1176" spans="1:11" x14ac:dyDescent="0.25">
      <c r="A1176" s="7"/>
      <c r="B1176" s="7"/>
      <c r="C1176" s="16"/>
      <c r="D1176" s="26"/>
      <c r="E1176" s="16"/>
      <c r="F1176" s="26"/>
      <c r="G1176" s="85"/>
      <c r="H1176" s="85"/>
      <c r="I1176" s="7"/>
      <c r="J1176" s="26"/>
      <c r="K1176" s="160"/>
    </row>
    <row r="1177" spans="1:11" x14ac:dyDescent="0.25">
      <c r="A1177" s="7"/>
      <c r="B1177" s="7"/>
      <c r="C1177" s="16"/>
      <c r="D1177" s="26"/>
      <c r="E1177" s="16"/>
      <c r="F1177" s="26"/>
      <c r="G1177" s="85"/>
      <c r="H1177" s="85"/>
      <c r="I1177" s="7"/>
      <c r="J1177" s="7"/>
      <c r="K1177" s="160"/>
    </row>
    <row r="1178" spans="1:11" x14ac:dyDescent="0.25">
      <c r="A1178" s="7"/>
      <c r="B1178" s="7"/>
      <c r="C1178" s="16"/>
      <c r="D1178" s="26"/>
      <c r="E1178" s="16"/>
      <c r="F1178" s="26"/>
      <c r="G1178" s="85"/>
      <c r="H1178" s="85"/>
      <c r="I1178" s="7"/>
      <c r="J1178" s="7"/>
      <c r="K1178" s="160"/>
    </row>
    <row r="1179" spans="1:11" x14ac:dyDescent="0.25">
      <c r="A1179" s="7"/>
      <c r="B1179" s="7"/>
      <c r="C1179" s="16"/>
      <c r="D1179" s="26"/>
      <c r="E1179" s="16"/>
      <c r="F1179" s="26"/>
      <c r="G1179" s="85"/>
      <c r="H1179" s="85"/>
      <c r="I1179" s="7"/>
      <c r="J1179" s="7"/>
      <c r="K1179" s="160"/>
    </row>
    <row r="1180" spans="1:11" x14ac:dyDescent="0.25">
      <c r="A1180" s="7"/>
      <c r="B1180" s="7"/>
      <c r="C1180" s="16"/>
      <c r="D1180" s="26"/>
      <c r="E1180" s="16"/>
      <c r="F1180" s="26"/>
      <c r="G1180" s="85"/>
      <c r="H1180" s="85"/>
      <c r="I1180" s="7"/>
      <c r="J1180" s="7"/>
      <c r="K1180" s="160"/>
    </row>
    <row r="1181" spans="1:11" x14ac:dyDescent="0.25">
      <c r="A1181" s="7"/>
      <c r="B1181" s="7"/>
      <c r="C1181" s="16"/>
      <c r="D1181" s="26"/>
      <c r="E1181" s="16"/>
      <c r="F1181" s="26"/>
      <c r="G1181" s="85"/>
      <c r="H1181" s="85"/>
      <c r="I1181" s="7"/>
      <c r="J1181" s="7"/>
      <c r="K1181" s="160"/>
    </row>
    <row r="1182" spans="1:11" x14ac:dyDescent="0.25">
      <c r="A1182" s="7"/>
      <c r="B1182" s="7"/>
      <c r="C1182" s="16"/>
      <c r="D1182" s="26"/>
      <c r="E1182" s="16"/>
      <c r="F1182" s="26"/>
      <c r="G1182" s="85"/>
      <c r="H1182" s="85"/>
      <c r="I1182" s="7"/>
      <c r="J1182" s="7"/>
      <c r="K1182" s="160"/>
    </row>
    <row r="1183" spans="1:11" x14ac:dyDescent="0.25">
      <c r="A1183" s="7"/>
      <c r="B1183" s="7"/>
      <c r="C1183" s="16"/>
      <c r="D1183" s="26"/>
      <c r="E1183" s="16"/>
      <c r="F1183" s="26"/>
      <c r="G1183" s="85"/>
      <c r="H1183" s="85"/>
      <c r="I1183" s="7"/>
      <c r="J1183" s="7"/>
      <c r="K1183" s="160"/>
    </row>
    <row r="1184" spans="1:11" x14ac:dyDescent="0.25">
      <c r="A1184" s="7"/>
      <c r="B1184" s="7"/>
      <c r="C1184" s="16"/>
      <c r="D1184" s="26"/>
      <c r="E1184" s="16"/>
      <c r="F1184" s="26"/>
      <c r="G1184" s="85"/>
      <c r="H1184" s="85"/>
      <c r="I1184" s="7"/>
      <c r="J1184" s="7"/>
      <c r="K1184" s="160"/>
    </row>
    <row r="1185" spans="1:11" x14ac:dyDescent="0.25">
      <c r="A1185" s="7"/>
      <c r="B1185" s="7"/>
      <c r="C1185" s="16"/>
      <c r="D1185" s="26"/>
      <c r="E1185" s="16"/>
      <c r="F1185" s="26"/>
      <c r="G1185" s="85"/>
      <c r="H1185" s="85"/>
      <c r="I1185" s="7"/>
      <c r="J1185" s="7"/>
      <c r="K1185" s="160"/>
    </row>
    <row r="1186" spans="1:11" x14ac:dyDescent="0.25">
      <c r="A1186" s="7"/>
      <c r="B1186" s="7"/>
      <c r="C1186" s="16"/>
      <c r="D1186" s="26"/>
      <c r="E1186" s="16"/>
      <c r="F1186" s="26"/>
      <c r="G1186" s="85"/>
      <c r="H1186" s="85"/>
      <c r="I1186" s="7"/>
      <c r="J1186" s="7"/>
      <c r="K1186" s="160"/>
    </row>
    <row r="1187" spans="1:11" x14ac:dyDescent="0.25">
      <c r="A1187" s="7"/>
      <c r="B1187" s="7"/>
      <c r="C1187" s="16"/>
      <c r="D1187" s="26"/>
      <c r="E1187" s="16"/>
      <c r="F1187" s="26"/>
      <c r="G1187" s="185"/>
      <c r="H1187" s="85"/>
      <c r="I1187" s="7"/>
      <c r="J1187" s="7"/>
      <c r="K1187" s="160"/>
    </row>
    <row r="1188" spans="1:11" x14ac:dyDescent="0.25">
      <c r="A1188" s="7"/>
      <c r="B1188" s="7"/>
      <c r="C1188" s="16"/>
      <c r="D1188" s="26"/>
      <c r="E1188" s="16"/>
      <c r="F1188" s="26"/>
      <c r="G1188" s="85"/>
      <c r="H1188" s="85"/>
      <c r="I1188" s="7"/>
      <c r="J1188" s="7"/>
      <c r="K1188" s="160"/>
    </row>
    <row r="1189" spans="1:11" x14ac:dyDescent="0.25">
      <c r="A1189" s="7"/>
      <c r="B1189" s="7"/>
      <c r="C1189" s="16"/>
      <c r="D1189" s="26"/>
      <c r="E1189" s="7"/>
      <c r="F1189" s="26"/>
      <c r="G1189" s="85"/>
      <c r="H1189" s="85"/>
      <c r="I1189" s="7"/>
      <c r="J1189" s="26"/>
      <c r="K1189" s="160"/>
    </row>
    <row r="1190" spans="1:11" x14ac:dyDescent="0.25">
      <c r="A1190" s="7"/>
      <c r="B1190" s="7"/>
      <c r="C1190" s="16"/>
      <c r="D1190" s="26"/>
      <c r="E1190" s="16"/>
      <c r="F1190" s="26"/>
      <c r="G1190" s="185"/>
      <c r="H1190" s="85"/>
      <c r="I1190" s="7"/>
      <c r="J1190" s="7"/>
      <c r="K1190" s="160"/>
    </row>
    <row r="1191" spans="1:11" x14ac:dyDescent="0.25">
      <c r="A1191" s="7"/>
      <c r="B1191" s="7"/>
      <c r="C1191" s="16"/>
      <c r="D1191" s="26"/>
      <c r="E1191" s="16"/>
      <c r="F1191" s="26"/>
      <c r="G1191" s="85"/>
      <c r="H1191" s="85"/>
      <c r="I1191" s="7"/>
      <c r="J1191" s="7"/>
      <c r="K1191" s="160"/>
    </row>
    <row r="1192" spans="1:11" x14ac:dyDescent="0.25">
      <c r="A1192" s="7"/>
      <c r="B1192" s="7"/>
      <c r="C1192" s="16"/>
      <c r="D1192" s="26"/>
      <c r="E1192" s="16"/>
      <c r="F1192" s="26"/>
      <c r="G1192" s="85"/>
      <c r="H1192" s="85"/>
      <c r="I1192" s="7"/>
      <c r="J1192" s="26"/>
      <c r="K1192" s="160"/>
    </row>
    <row r="1193" spans="1:11" x14ac:dyDescent="0.25">
      <c r="A1193" s="7"/>
      <c r="B1193" s="7"/>
      <c r="C1193" s="16"/>
      <c r="D1193" s="26"/>
      <c r="E1193" s="16"/>
      <c r="F1193" s="26"/>
      <c r="G1193" s="85"/>
      <c r="H1193" s="85"/>
      <c r="I1193" s="7"/>
      <c r="J1193" s="26"/>
      <c r="K1193" s="160"/>
    </row>
    <row r="1194" spans="1:11" x14ac:dyDescent="0.25">
      <c r="A1194" s="7"/>
      <c r="B1194" s="7"/>
      <c r="C1194" s="16"/>
      <c r="D1194" s="26"/>
      <c r="E1194" s="16"/>
      <c r="F1194" s="26"/>
      <c r="G1194" s="85"/>
      <c r="H1194" s="85"/>
      <c r="I1194" s="7"/>
      <c r="J1194" s="26"/>
      <c r="K1194" s="160"/>
    </row>
    <row r="1195" spans="1:11" x14ac:dyDescent="0.25">
      <c r="A1195" s="7"/>
      <c r="B1195" s="7"/>
      <c r="C1195" s="16"/>
      <c r="D1195" s="26"/>
      <c r="E1195" s="16"/>
      <c r="F1195" s="26"/>
      <c r="G1195" s="85"/>
      <c r="H1195" s="85"/>
      <c r="I1195" s="7"/>
      <c r="J1195" s="26"/>
      <c r="K1195" s="160"/>
    </row>
    <row r="1196" spans="1:11" x14ac:dyDescent="0.25">
      <c r="A1196" s="7"/>
      <c r="B1196" s="7"/>
      <c r="C1196" s="16"/>
      <c r="D1196" s="26"/>
      <c r="E1196" s="16"/>
      <c r="F1196" s="26"/>
      <c r="G1196" s="85"/>
      <c r="H1196" s="85"/>
      <c r="I1196" s="7"/>
      <c r="J1196" s="7"/>
      <c r="K1196" s="160"/>
    </row>
    <row r="1197" spans="1:11" x14ac:dyDescent="0.25">
      <c r="A1197" s="7"/>
      <c r="B1197" s="7"/>
      <c r="C1197" s="16"/>
      <c r="D1197" s="26"/>
      <c r="E1197" s="16"/>
      <c r="F1197" s="26"/>
      <c r="G1197" s="85"/>
      <c r="H1197" s="85"/>
      <c r="I1197" s="7"/>
      <c r="J1197" s="7"/>
      <c r="K1197" s="160"/>
    </row>
    <row r="1198" spans="1:11" x14ac:dyDescent="0.25">
      <c r="A1198" s="7"/>
      <c r="B1198" s="7"/>
      <c r="C1198" s="16"/>
      <c r="D1198" s="26"/>
      <c r="E1198" s="16"/>
      <c r="F1198" s="26"/>
      <c r="G1198" s="85"/>
      <c r="H1198" s="85"/>
      <c r="I1198" s="7"/>
      <c r="J1198" s="7"/>
      <c r="K1198" s="160"/>
    </row>
    <row r="1199" spans="1:11" x14ac:dyDescent="0.25">
      <c r="A1199" s="7"/>
      <c r="B1199" s="7"/>
      <c r="C1199" s="16"/>
      <c r="D1199" s="26"/>
      <c r="E1199" s="16"/>
      <c r="F1199" s="26"/>
      <c r="G1199" s="85"/>
      <c r="H1199" s="85"/>
      <c r="I1199" s="7"/>
      <c r="J1199" s="7"/>
      <c r="K1199" s="160"/>
    </row>
    <row r="1200" spans="1:11" x14ac:dyDescent="0.25">
      <c r="A1200" s="7"/>
      <c r="B1200" s="7"/>
      <c r="C1200" s="16"/>
      <c r="D1200" s="26"/>
      <c r="E1200" s="16"/>
      <c r="F1200" s="26"/>
      <c r="G1200" s="85"/>
      <c r="H1200" s="85"/>
      <c r="I1200" s="7"/>
      <c r="J1200" s="7"/>
      <c r="K1200" s="160"/>
    </row>
    <row r="1201" spans="1:11" x14ac:dyDescent="0.25">
      <c r="A1201" s="7"/>
      <c r="B1201" s="7"/>
      <c r="C1201" s="16"/>
      <c r="D1201" s="26"/>
      <c r="E1201" s="16"/>
      <c r="F1201" s="26"/>
      <c r="G1201" s="85"/>
      <c r="H1201" s="85"/>
      <c r="I1201" s="7"/>
      <c r="J1201" s="7"/>
      <c r="K1201" s="160"/>
    </row>
    <row r="1202" spans="1:11" x14ac:dyDescent="0.25">
      <c r="A1202" s="7"/>
      <c r="B1202" s="7"/>
      <c r="C1202" s="16"/>
      <c r="D1202" s="26"/>
      <c r="E1202" s="7"/>
      <c r="F1202" s="26"/>
      <c r="G1202" s="85"/>
      <c r="H1202" s="85"/>
      <c r="I1202" s="7"/>
      <c r="J1202" s="26"/>
      <c r="K1202" s="160"/>
    </row>
    <row r="1203" spans="1:11" x14ac:dyDescent="0.25">
      <c r="A1203" s="7"/>
      <c r="B1203" s="7"/>
      <c r="C1203" s="16"/>
      <c r="D1203" s="26"/>
      <c r="E1203" s="16"/>
      <c r="F1203" s="26"/>
      <c r="G1203" s="85"/>
      <c r="H1203" s="85"/>
      <c r="I1203" s="7"/>
      <c r="J1203" s="7"/>
      <c r="K1203" s="160"/>
    </row>
    <row r="1204" spans="1:11" x14ac:dyDescent="0.25">
      <c r="A1204" s="7"/>
      <c r="B1204" s="7"/>
      <c r="C1204" s="16"/>
      <c r="D1204" s="26"/>
      <c r="E1204" s="16"/>
      <c r="F1204" s="26"/>
      <c r="G1204" s="85"/>
      <c r="H1204" s="85"/>
      <c r="I1204" s="7"/>
      <c r="J1204" s="7"/>
      <c r="K1204" s="160"/>
    </row>
    <row r="1205" spans="1:11" x14ac:dyDescent="0.25">
      <c r="A1205" s="7"/>
      <c r="B1205" s="7"/>
      <c r="C1205" s="16"/>
      <c r="D1205" s="26"/>
      <c r="E1205" s="16"/>
      <c r="F1205" s="26"/>
      <c r="G1205" s="85"/>
      <c r="H1205" s="85"/>
      <c r="I1205" s="7"/>
      <c r="J1205" s="7"/>
      <c r="K1205" s="160"/>
    </row>
    <row r="1206" spans="1:11" x14ac:dyDescent="0.25">
      <c r="A1206" s="7"/>
      <c r="B1206" s="7"/>
      <c r="C1206" s="16"/>
      <c r="D1206" s="26"/>
      <c r="E1206" s="16"/>
      <c r="F1206" s="26"/>
      <c r="G1206" s="85"/>
      <c r="H1206" s="85"/>
      <c r="I1206" s="7"/>
      <c r="J1206" s="7"/>
      <c r="K1206" s="160"/>
    </row>
    <row r="1207" spans="1:11" x14ac:dyDescent="0.25">
      <c r="A1207" s="7"/>
      <c r="B1207" s="7"/>
      <c r="C1207" s="16"/>
      <c r="D1207" s="26"/>
      <c r="E1207" s="16"/>
      <c r="F1207" s="26"/>
      <c r="G1207" s="85"/>
      <c r="H1207" s="85"/>
      <c r="I1207" s="7"/>
      <c r="J1207" s="7"/>
      <c r="K1207" s="160"/>
    </row>
    <row r="1208" spans="1:11" x14ac:dyDescent="0.25">
      <c r="A1208" s="7"/>
      <c r="B1208" s="7"/>
      <c r="C1208" s="16"/>
      <c r="D1208" s="26"/>
      <c r="E1208" s="16"/>
      <c r="F1208" s="26"/>
      <c r="G1208" s="85"/>
      <c r="H1208" s="85"/>
      <c r="I1208" s="7"/>
      <c r="J1208" s="7"/>
      <c r="K1208" s="160"/>
    </row>
    <row r="1209" spans="1:11" x14ac:dyDescent="0.25">
      <c r="A1209" s="7"/>
      <c r="B1209" s="7"/>
      <c r="C1209" s="16"/>
      <c r="D1209" s="26"/>
      <c r="E1209" s="7"/>
      <c r="F1209" s="26"/>
      <c r="G1209" s="85"/>
      <c r="H1209" s="85"/>
      <c r="I1209" s="7"/>
      <c r="J1209" s="26"/>
      <c r="K1209" s="160"/>
    </row>
    <row r="1210" spans="1:11" x14ac:dyDescent="0.25">
      <c r="A1210" s="7"/>
      <c r="B1210" s="7"/>
      <c r="C1210" s="16"/>
      <c r="D1210" s="26"/>
      <c r="E1210" s="16"/>
      <c r="F1210" s="26"/>
      <c r="G1210" s="85"/>
      <c r="H1210" s="85"/>
      <c r="I1210" s="7"/>
      <c r="J1210" s="26"/>
      <c r="K1210" s="160"/>
    </row>
    <row r="1211" spans="1:11" x14ac:dyDescent="0.25">
      <c r="A1211" s="7"/>
      <c r="B1211" s="7"/>
      <c r="C1211" s="16"/>
      <c r="D1211" s="26"/>
      <c r="E1211" s="16"/>
      <c r="F1211" s="26"/>
      <c r="G1211" s="85"/>
      <c r="H1211" s="85"/>
      <c r="I1211" s="7"/>
      <c r="J1211" s="26"/>
      <c r="K1211" s="160"/>
    </row>
    <row r="1212" spans="1:11" x14ac:dyDescent="0.25">
      <c r="A1212" s="7"/>
      <c r="B1212" s="7"/>
      <c r="C1212" s="16"/>
      <c r="D1212" s="26"/>
      <c r="E1212" s="16"/>
      <c r="F1212" s="26"/>
      <c r="G1212" s="85"/>
      <c r="H1212" s="85"/>
      <c r="I1212" s="7"/>
      <c r="J1212" s="7"/>
      <c r="K1212" s="160"/>
    </row>
    <row r="1213" spans="1:11" x14ac:dyDescent="0.25">
      <c r="A1213" s="7"/>
      <c r="B1213" s="7"/>
      <c r="C1213" s="16"/>
      <c r="D1213" s="26"/>
      <c r="E1213" s="7"/>
      <c r="F1213" s="26"/>
      <c r="G1213" s="85"/>
      <c r="H1213" s="85"/>
      <c r="I1213" s="7"/>
      <c r="J1213" s="26"/>
      <c r="K1213" s="160"/>
    </row>
    <row r="1214" spans="1:11" x14ac:dyDescent="0.25">
      <c r="A1214" s="7"/>
      <c r="B1214" s="7"/>
      <c r="C1214" s="16"/>
      <c r="D1214" s="26"/>
      <c r="E1214" s="7"/>
      <c r="F1214" s="26"/>
      <c r="G1214" s="85"/>
      <c r="H1214" s="85"/>
      <c r="I1214" s="7"/>
      <c r="J1214" s="26"/>
      <c r="K1214" s="160"/>
    </row>
    <row r="1215" spans="1:11" x14ac:dyDescent="0.25">
      <c r="A1215" s="7"/>
      <c r="B1215" s="7"/>
      <c r="C1215" s="16"/>
      <c r="D1215" s="26"/>
      <c r="E1215" s="7"/>
      <c r="F1215" s="26"/>
      <c r="G1215" s="85"/>
      <c r="H1215" s="85"/>
      <c r="I1215" s="7"/>
      <c r="J1215" s="26"/>
      <c r="K1215" s="160"/>
    </row>
    <row r="1216" spans="1:11" x14ac:dyDescent="0.25">
      <c r="A1216" s="7"/>
      <c r="B1216" s="7"/>
      <c r="C1216" s="16"/>
      <c r="D1216" s="26"/>
      <c r="E1216" s="7"/>
      <c r="F1216" s="26"/>
      <c r="G1216" s="85"/>
      <c r="H1216" s="85"/>
      <c r="I1216" s="7"/>
      <c r="J1216" s="26"/>
      <c r="K1216" s="160"/>
    </row>
    <row r="1217" spans="1:11" x14ac:dyDescent="0.25">
      <c r="A1217" s="7"/>
      <c r="B1217" s="7"/>
      <c r="C1217" s="16"/>
      <c r="D1217" s="26"/>
      <c r="E1217" s="7"/>
      <c r="F1217" s="26"/>
      <c r="G1217" s="85"/>
      <c r="H1217" s="85"/>
      <c r="I1217" s="7"/>
      <c r="J1217" s="26"/>
      <c r="K1217" s="160"/>
    </row>
    <row r="1218" spans="1:11" x14ac:dyDescent="0.25">
      <c r="A1218" s="7"/>
      <c r="B1218" s="7"/>
      <c r="C1218" s="16"/>
      <c r="D1218" s="26"/>
      <c r="E1218" s="7"/>
      <c r="F1218" s="26"/>
      <c r="G1218" s="85"/>
      <c r="H1218" s="85"/>
      <c r="I1218" s="7"/>
      <c r="J1218" s="26"/>
      <c r="K1218" s="160"/>
    </row>
    <row r="1219" spans="1:11" x14ac:dyDescent="0.25">
      <c r="A1219" s="7"/>
      <c r="B1219" s="7"/>
      <c r="C1219" s="16"/>
      <c r="D1219" s="26"/>
      <c r="E1219" s="7"/>
      <c r="F1219" s="26"/>
      <c r="G1219" s="85"/>
      <c r="H1219" s="85"/>
      <c r="I1219" s="7"/>
      <c r="J1219" s="26"/>
      <c r="K1219" s="160"/>
    </row>
    <row r="1220" spans="1:11" x14ac:dyDescent="0.25">
      <c r="A1220" s="7"/>
      <c r="B1220" s="7"/>
      <c r="C1220" s="16"/>
      <c r="D1220" s="26"/>
      <c r="E1220" s="16"/>
      <c r="F1220" s="26"/>
      <c r="G1220" s="85"/>
      <c r="H1220" s="85"/>
      <c r="I1220" s="7"/>
      <c r="J1220" s="7"/>
      <c r="K1220" s="160"/>
    </row>
    <row r="1221" spans="1:11" x14ac:dyDescent="0.25">
      <c r="A1221" s="7"/>
      <c r="B1221" s="7"/>
      <c r="C1221" s="16"/>
      <c r="D1221" s="26"/>
      <c r="E1221" s="7"/>
      <c r="F1221" s="26"/>
      <c r="G1221" s="85"/>
      <c r="H1221" s="85"/>
      <c r="I1221" s="7"/>
      <c r="J1221" s="26"/>
      <c r="K1221" s="160"/>
    </row>
    <row r="1222" spans="1:11" x14ac:dyDescent="0.25">
      <c r="A1222" s="7"/>
      <c r="B1222" s="7"/>
      <c r="C1222" s="16"/>
      <c r="D1222" s="26"/>
      <c r="E1222" s="16"/>
      <c r="F1222" s="26"/>
      <c r="G1222" s="85"/>
      <c r="H1222" s="85"/>
      <c r="I1222" s="7"/>
      <c r="J1222" s="26"/>
      <c r="K1222" s="160"/>
    </row>
    <row r="1223" spans="1:11" x14ac:dyDescent="0.25">
      <c r="A1223" s="7"/>
      <c r="B1223" s="7"/>
      <c r="C1223" s="16"/>
      <c r="D1223" s="26"/>
      <c r="E1223" s="16"/>
      <c r="F1223" s="26"/>
      <c r="G1223" s="85"/>
      <c r="H1223" s="85"/>
      <c r="I1223" s="7"/>
      <c r="J1223" s="7"/>
      <c r="K1223" s="160"/>
    </row>
    <row r="1224" spans="1:11" x14ac:dyDescent="0.25">
      <c r="A1224" s="7"/>
      <c r="B1224" s="7"/>
      <c r="C1224" s="16"/>
      <c r="D1224" s="26"/>
      <c r="E1224" s="16"/>
      <c r="F1224" s="26"/>
      <c r="G1224" s="85"/>
      <c r="H1224" s="85"/>
      <c r="I1224" s="7"/>
      <c r="J1224" s="7"/>
      <c r="K1224" s="160"/>
    </row>
    <row r="1225" spans="1:11" x14ac:dyDescent="0.25">
      <c r="A1225" s="7"/>
      <c r="B1225" s="7"/>
      <c r="C1225" s="16"/>
      <c r="D1225" s="26"/>
      <c r="E1225" s="7"/>
      <c r="F1225" s="26"/>
      <c r="G1225" s="85"/>
      <c r="H1225" s="85"/>
      <c r="I1225" s="7"/>
      <c r="J1225" s="26"/>
      <c r="K1225" s="160"/>
    </row>
    <row r="1226" spans="1:11" x14ac:dyDescent="0.25">
      <c r="A1226" s="7"/>
      <c r="B1226" s="7"/>
      <c r="C1226" s="16"/>
      <c r="D1226" s="26"/>
      <c r="E1226" s="16"/>
      <c r="F1226" s="26"/>
      <c r="G1226" s="85"/>
      <c r="H1226" s="85"/>
      <c r="I1226" s="7"/>
      <c r="J1226" s="26"/>
      <c r="K1226" s="160"/>
    </row>
    <row r="1227" spans="1:11" x14ac:dyDescent="0.25">
      <c r="A1227" s="7"/>
      <c r="B1227" s="7"/>
      <c r="C1227" s="16"/>
      <c r="D1227" s="26"/>
      <c r="E1227" s="16"/>
      <c r="F1227" s="26"/>
      <c r="G1227" s="85"/>
      <c r="H1227" s="85"/>
      <c r="I1227" s="7"/>
      <c r="J1227" s="7"/>
      <c r="K1227" s="160"/>
    </row>
    <row r="1228" spans="1:11" x14ac:dyDescent="0.25">
      <c r="A1228" s="7"/>
      <c r="B1228" s="7"/>
      <c r="C1228" s="16"/>
      <c r="D1228" s="26"/>
      <c r="E1228" s="16"/>
      <c r="F1228" s="26"/>
      <c r="G1228" s="85"/>
      <c r="H1228" s="85"/>
      <c r="I1228" s="7"/>
      <c r="J1228" s="7"/>
      <c r="K1228" s="160"/>
    </row>
    <row r="1229" spans="1:11" x14ac:dyDescent="0.25">
      <c r="A1229" s="7"/>
      <c r="B1229" s="7"/>
      <c r="C1229" s="16"/>
      <c r="D1229" s="26"/>
      <c r="E1229" s="7"/>
      <c r="F1229" s="26"/>
      <c r="G1229" s="85"/>
      <c r="H1229" s="85"/>
      <c r="I1229" s="7"/>
      <c r="J1229" s="26"/>
      <c r="K1229" s="160"/>
    </row>
    <row r="1230" spans="1:11" x14ac:dyDescent="0.25">
      <c r="A1230" s="7"/>
      <c r="B1230" s="7"/>
      <c r="C1230" s="16"/>
      <c r="D1230" s="26"/>
      <c r="E1230" s="16"/>
      <c r="F1230" s="26"/>
      <c r="G1230" s="85"/>
      <c r="H1230" s="85"/>
      <c r="I1230" s="7"/>
      <c r="J1230" s="7"/>
      <c r="K1230" s="160"/>
    </row>
    <row r="1231" spans="1:11" x14ac:dyDescent="0.25">
      <c r="A1231" s="7"/>
      <c r="B1231" s="7"/>
      <c r="C1231" s="16"/>
      <c r="D1231" s="26"/>
      <c r="E1231" s="16"/>
      <c r="F1231" s="26"/>
      <c r="G1231" s="85"/>
      <c r="H1231" s="85"/>
      <c r="I1231" s="7"/>
      <c r="J1231" s="7"/>
      <c r="K1231" s="160"/>
    </row>
    <row r="1232" spans="1:11" x14ac:dyDescent="0.25">
      <c r="A1232" s="7"/>
      <c r="B1232" s="7"/>
      <c r="C1232" s="16"/>
      <c r="D1232" s="26"/>
      <c r="E1232" s="16"/>
      <c r="F1232" s="26"/>
      <c r="G1232" s="85"/>
      <c r="H1232" s="85"/>
      <c r="I1232" s="7"/>
      <c r="J1232" s="7"/>
      <c r="K1232" s="160"/>
    </row>
    <row r="1233" spans="1:11" x14ac:dyDescent="0.25">
      <c r="A1233" s="7"/>
      <c r="B1233" s="7"/>
      <c r="C1233" s="16"/>
      <c r="D1233" s="26"/>
      <c r="E1233" s="7"/>
      <c r="F1233" s="26"/>
      <c r="G1233" s="85"/>
      <c r="H1233" s="85"/>
      <c r="I1233" s="7"/>
      <c r="J1233" s="26"/>
      <c r="K1233" s="160"/>
    </row>
    <row r="1234" spans="1:11" x14ac:dyDescent="0.25">
      <c r="A1234" s="7"/>
      <c r="B1234" s="7"/>
      <c r="C1234" s="16"/>
      <c r="D1234" s="26"/>
      <c r="E1234" s="16"/>
      <c r="F1234" s="26"/>
      <c r="G1234" s="85"/>
      <c r="H1234" s="85"/>
      <c r="I1234" s="7"/>
      <c r="J1234" s="7"/>
      <c r="K1234" s="160"/>
    </row>
    <row r="1235" spans="1:11" x14ac:dyDescent="0.25">
      <c r="A1235" s="7"/>
      <c r="B1235" s="7"/>
      <c r="C1235" s="16"/>
      <c r="D1235" s="26"/>
      <c r="E1235" s="7"/>
      <c r="F1235" s="26"/>
      <c r="G1235" s="85"/>
      <c r="H1235" s="85"/>
      <c r="I1235" s="7"/>
      <c r="J1235" s="26"/>
      <c r="K1235" s="160"/>
    </row>
    <row r="1236" spans="1:11" x14ac:dyDescent="0.25">
      <c r="A1236" s="7"/>
      <c r="B1236" s="7"/>
      <c r="C1236" s="16"/>
      <c r="D1236" s="26"/>
      <c r="E1236" s="16"/>
      <c r="F1236" s="26"/>
      <c r="G1236" s="85"/>
      <c r="H1236" s="85"/>
      <c r="I1236" s="7"/>
      <c r="J1236" s="26"/>
      <c r="K1236" s="160"/>
    </row>
    <row r="1237" spans="1:11" x14ac:dyDescent="0.25">
      <c r="A1237" s="7"/>
      <c r="B1237" s="7"/>
      <c r="C1237" s="16"/>
      <c r="D1237" s="26"/>
      <c r="E1237" s="16"/>
      <c r="F1237" s="26"/>
      <c r="G1237" s="85"/>
      <c r="H1237" s="85"/>
      <c r="I1237" s="7"/>
      <c r="J1237" s="26"/>
      <c r="K1237" s="160"/>
    </row>
    <row r="1238" spans="1:11" x14ac:dyDescent="0.25">
      <c r="A1238" s="7"/>
      <c r="B1238" s="7"/>
      <c r="C1238" s="16"/>
      <c r="D1238" s="26"/>
      <c r="E1238" s="16"/>
      <c r="F1238" s="26"/>
      <c r="G1238" s="85"/>
      <c r="H1238" s="85"/>
      <c r="I1238" s="7"/>
      <c r="J1238" s="7"/>
      <c r="K1238" s="160"/>
    </row>
    <row r="1239" spans="1:11" x14ac:dyDescent="0.25">
      <c r="A1239" s="7"/>
      <c r="B1239" s="7"/>
      <c r="C1239" s="16"/>
      <c r="D1239" s="26"/>
      <c r="E1239" s="16"/>
      <c r="F1239" s="26"/>
      <c r="G1239" s="85"/>
      <c r="H1239" s="85"/>
      <c r="I1239" s="7"/>
      <c r="J1239" s="7"/>
      <c r="K1239" s="160"/>
    </row>
    <row r="1240" spans="1:11" x14ac:dyDescent="0.25">
      <c r="A1240" s="7"/>
      <c r="B1240" s="7"/>
      <c r="C1240" s="16"/>
      <c r="D1240" s="26"/>
      <c r="E1240" s="16"/>
      <c r="F1240" s="26"/>
      <c r="G1240" s="85"/>
      <c r="H1240" s="85"/>
      <c r="I1240" s="7"/>
      <c r="J1240" s="7"/>
      <c r="K1240" s="160"/>
    </row>
    <row r="1241" spans="1:11" x14ac:dyDescent="0.25">
      <c r="A1241" s="7"/>
      <c r="B1241" s="7"/>
      <c r="C1241" s="16"/>
      <c r="D1241" s="26"/>
      <c r="E1241" s="7"/>
      <c r="F1241" s="26"/>
      <c r="G1241" s="85"/>
      <c r="H1241" s="85"/>
      <c r="I1241" s="7"/>
      <c r="J1241" s="26"/>
      <c r="K1241" s="160"/>
    </row>
    <row r="1242" spans="1:11" x14ac:dyDescent="0.25">
      <c r="A1242" s="7"/>
      <c r="B1242" s="7"/>
      <c r="C1242" s="16"/>
      <c r="D1242" s="26"/>
      <c r="E1242" s="7"/>
      <c r="F1242" s="26"/>
      <c r="G1242" s="85"/>
      <c r="H1242" s="85"/>
      <c r="I1242" s="7"/>
      <c r="J1242" s="26"/>
      <c r="K1242" s="160"/>
    </row>
    <row r="1243" spans="1:11" x14ac:dyDescent="0.25">
      <c r="A1243" s="7"/>
      <c r="B1243" s="7"/>
      <c r="C1243" s="16"/>
      <c r="D1243" s="26"/>
      <c r="E1243" s="7"/>
      <c r="F1243" s="26"/>
      <c r="G1243" s="85"/>
      <c r="H1243" s="85"/>
      <c r="I1243" s="7"/>
      <c r="J1243" s="26"/>
      <c r="K1243" s="160"/>
    </row>
    <row r="1244" spans="1:11" x14ac:dyDescent="0.25">
      <c r="A1244" s="7"/>
      <c r="B1244" s="7"/>
      <c r="C1244" s="16"/>
      <c r="D1244" s="26"/>
      <c r="E1244" s="7"/>
      <c r="F1244" s="26"/>
      <c r="G1244" s="85"/>
      <c r="H1244" s="85"/>
      <c r="I1244" s="7"/>
      <c r="J1244" s="26"/>
      <c r="K1244" s="160"/>
    </row>
    <row r="1245" spans="1:11" x14ac:dyDescent="0.25">
      <c r="A1245" s="7"/>
      <c r="B1245" s="7"/>
      <c r="C1245" s="16"/>
      <c r="D1245" s="26"/>
      <c r="E1245" s="16"/>
      <c r="F1245" s="26"/>
      <c r="G1245" s="185"/>
      <c r="H1245" s="85"/>
      <c r="I1245" s="7"/>
      <c r="J1245" s="26"/>
      <c r="K1245" s="160"/>
    </row>
    <row r="1246" spans="1:11" x14ac:dyDescent="0.25">
      <c r="A1246" s="7"/>
      <c r="B1246" s="7"/>
      <c r="C1246" s="16"/>
      <c r="D1246" s="26"/>
      <c r="E1246" s="16"/>
      <c r="F1246" s="26"/>
      <c r="G1246" s="85"/>
      <c r="H1246" s="85"/>
      <c r="I1246" s="7"/>
      <c r="J1246" s="7"/>
      <c r="K1246" s="160"/>
    </row>
    <row r="1247" spans="1:11" x14ac:dyDescent="0.25">
      <c r="A1247" s="7"/>
      <c r="B1247" s="7"/>
      <c r="C1247" s="16"/>
      <c r="D1247" s="26"/>
      <c r="E1247" s="16"/>
      <c r="F1247" s="26"/>
      <c r="G1247" s="185"/>
      <c r="H1247" s="85"/>
      <c r="I1247" s="7"/>
      <c r="J1247" s="7"/>
      <c r="K1247" s="160"/>
    </row>
    <row r="1248" spans="1:11" x14ac:dyDescent="0.25">
      <c r="A1248" s="7"/>
      <c r="B1248" s="7"/>
      <c r="C1248" s="16"/>
      <c r="D1248" s="26"/>
      <c r="E1248" s="16"/>
      <c r="F1248" s="26"/>
      <c r="G1248" s="185"/>
      <c r="H1248" s="85"/>
      <c r="I1248" s="7"/>
      <c r="J1248" s="26"/>
      <c r="K1248" s="160"/>
    </row>
    <row r="1249" spans="1:11" x14ac:dyDescent="0.25">
      <c r="A1249" s="7"/>
      <c r="B1249" s="7"/>
      <c r="C1249" s="16"/>
      <c r="D1249" s="26"/>
      <c r="E1249" s="16"/>
      <c r="F1249" s="26"/>
      <c r="G1249" s="85"/>
      <c r="H1249" s="85"/>
      <c r="I1249" s="7"/>
      <c r="J1249" s="7"/>
      <c r="K1249" s="160"/>
    </row>
    <row r="1250" spans="1:11" x14ac:dyDescent="0.25">
      <c r="A1250" s="7"/>
      <c r="B1250" s="7"/>
      <c r="C1250" s="16"/>
      <c r="D1250" s="26"/>
      <c r="E1250" s="16"/>
      <c r="F1250" s="26"/>
      <c r="G1250" s="85"/>
      <c r="H1250" s="85"/>
      <c r="I1250" s="7"/>
      <c r="J1250" s="7"/>
      <c r="K1250" s="160"/>
    </row>
    <row r="1251" spans="1:11" x14ac:dyDescent="0.25">
      <c r="A1251" s="7"/>
      <c r="B1251" s="7"/>
      <c r="C1251" s="16"/>
      <c r="D1251" s="26"/>
      <c r="E1251" s="16"/>
      <c r="F1251" s="26"/>
      <c r="G1251" s="85"/>
      <c r="H1251" s="85"/>
      <c r="I1251" s="7"/>
      <c r="J1251" s="7"/>
      <c r="K1251" s="160"/>
    </row>
    <row r="1252" spans="1:11" x14ac:dyDescent="0.25">
      <c r="A1252" s="7"/>
      <c r="B1252" s="7"/>
      <c r="C1252" s="16"/>
      <c r="D1252" s="26"/>
      <c r="E1252" s="16"/>
      <c r="F1252" s="26"/>
      <c r="G1252" s="85"/>
      <c r="H1252" s="85"/>
      <c r="I1252" s="7"/>
      <c r="J1252" s="7"/>
      <c r="K1252" s="160"/>
    </row>
    <row r="1253" spans="1:11" x14ac:dyDescent="0.25">
      <c r="A1253" s="7"/>
      <c r="B1253" s="7"/>
      <c r="C1253" s="16"/>
      <c r="D1253" s="26"/>
      <c r="E1253" s="16"/>
      <c r="F1253" s="26"/>
      <c r="G1253" s="85"/>
      <c r="H1253" s="85"/>
      <c r="I1253" s="7"/>
      <c r="J1253" s="7"/>
      <c r="K1253" s="160"/>
    </row>
    <row r="1254" spans="1:11" x14ac:dyDescent="0.25">
      <c r="A1254" s="7"/>
      <c r="B1254" s="7"/>
      <c r="C1254" s="16"/>
      <c r="D1254" s="26"/>
      <c r="E1254" s="16"/>
      <c r="F1254" s="26"/>
      <c r="G1254" s="85"/>
      <c r="H1254" s="85"/>
      <c r="I1254" s="7"/>
      <c r="J1254" s="7"/>
      <c r="K1254" s="160"/>
    </row>
    <row r="1255" spans="1:11" x14ac:dyDescent="0.25">
      <c r="A1255" s="7"/>
      <c r="B1255" s="7"/>
      <c r="C1255" s="16"/>
      <c r="D1255" s="26"/>
      <c r="E1255" s="7"/>
      <c r="F1255" s="26"/>
      <c r="G1255" s="85"/>
      <c r="H1255" s="85"/>
      <c r="I1255" s="7"/>
      <c r="J1255" s="26"/>
      <c r="K1255" s="160"/>
    </row>
    <row r="1256" spans="1:11" x14ac:dyDescent="0.25">
      <c r="A1256" s="7"/>
      <c r="B1256" s="7"/>
      <c r="C1256" s="16"/>
      <c r="D1256" s="26"/>
      <c r="E1256" s="16"/>
      <c r="F1256" s="26"/>
      <c r="G1256" s="85"/>
      <c r="H1256" s="85"/>
      <c r="I1256" s="7"/>
      <c r="J1256" s="7"/>
      <c r="K1256" s="160"/>
    </row>
    <row r="1257" spans="1:11" x14ac:dyDescent="0.25">
      <c r="A1257" s="7"/>
      <c r="B1257" s="7"/>
      <c r="C1257" s="16"/>
      <c r="D1257" s="26"/>
      <c r="E1257" s="16"/>
      <c r="F1257" s="26"/>
      <c r="G1257" s="85"/>
      <c r="H1257" s="85"/>
      <c r="I1257" s="7"/>
      <c r="J1257" s="7"/>
      <c r="K1257" s="160"/>
    </row>
    <row r="1258" spans="1:11" x14ac:dyDescent="0.25">
      <c r="A1258" s="7"/>
      <c r="B1258" s="7"/>
      <c r="C1258" s="16"/>
      <c r="D1258" s="26"/>
      <c r="E1258" s="16"/>
      <c r="F1258" s="26"/>
      <c r="G1258" s="85"/>
      <c r="H1258" s="85"/>
      <c r="I1258" s="7"/>
      <c r="J1258" s="7"/>
      <c r="K1258" s="160"/>
    </row>
    <row r="1259" spans="1:11" x14ac:dyDescent="0.25">
      <c r="A1259" s="7"/>
      <c r="B1259" s="7"/>
      <c r="C1259" s="16"/>
      <c r="D1259" s="26"/>
      <c r="E1259" s="16"/>
      <c r="F1259" s="26"/>
      <c r="G1259" s="85"/>
      <c r="H1259" s="85"/>
      <c r="I1259" s="7"/>
      <c r="J1259" s="7"/>
      <c r="K1259" s="160"/>
    </row>
    <row r="1260" spans="1:11" x14ac:dyDescent="0.25">
      <c r="A1260" s="7"/>
      <c r="B1260" s="7"/>
      <c r="C1260" s="16"/>
      <c r="D1260" s="26"/>
      <c r="E1260" s="16"/>
      <c r="F1260" s="26"/>
      <c r="G1260" s="85"/>
      <c r="H1260" s="85"/>
      <c r="I1260" s="7"/>
      <c r="J1260" s="7"/>
      <c r="K1260" s="160"/>
    </row>
    <row r="1261" spans="1:11" x14ac:dyDescent="0.25">
      <c r="A1261" s="7"/>
      <c r="B1261" s="7"/>
      <c r="C1261" s="16"/>
      <c r="D1261" s="26"/>
      <c r="E1261" s="16"/>
      <c r="F1261" s="26"/>
      <c r="G1261" s="85"/>
      <c r="H1261" s="85"/>
      <c r="I1261" s="7"/>
      <c r="J1261" s="7"/>
      <c r="K1261" s="160"/>
    </row>
    <row r="1262" spans="1:11" x14ac:dyDescent="0.25">
      <c r="A1262" s="7"/>
      <c r="B1262" s="7"/>
      <c r="C1262" s="16"/>
      <c r="D1262" s="26"/>
      <c r="E1262" s="16"/>
      <c r="F1262" s="26"/>
      <c r="G1262" s="85"/>
      <c r="H1262" s="85"/>
      <c r="I1262" s="7"/>
      <c r="J1262" s="7"/>
      <c r="K1262" s="160"/>
    </row>
    <row r="1263" spans="1:11" x14ac:dyDescent="0.25">
      <c r="A1263" s="7"/>
      <c r="B1263" s="7"/>
      <c r="C1263" s="16"/>
      <c r="D1263" s="26"/>
      <c r="E1263" s="16"/>
      <c r="F1263" s="26"/>
      <c r="G1263" s="185"/>
      <c r="H1263" s="85"/>
      <c r="I1263" s="7"/>
      <c r="J1263" s="7"/>
      <c r="K1263" s="160"/>
    </row>
    <row r="1264" spans="1:11" x14ac:dyDescent="0.25">
      <c r="A1264" s="7"/>
      <c r="B1264" s="7"/>
      <c r="C1264" s="16"/>
      <c r="D1264" s="26"/>
      <c r="E1264" s="7"/>
      <c r="F1264" s="26"/>
      <c r="G1264" s="85"/>
      <c r="H1264" s="85"/>
      <c r="I1264" s="7"/>
      <c r="J1264" s="26"/>
      <c r="K1264" s="160"/>
    </row>
    <row r="1265" spans="1:11" x14ac:dyDescent="0.25">
      <c r="A1265" s="7"/>
      <c r="B1265" s="7"/>
      <c r="C1265" s="16"/>
      <c r="D1265" s="26"/>
      <c r="E1265" s="16"/>
      <c r="F1265" s="26"/>
      <c r="G1265" s="85"/>
      <c r="H1265" s="85"/>
      <c r="I1265" s="7"/>
      <c r="J1265" s="7"/>
      <c r="K1265" s="160"/>
    </row>
    <row r="1266" spans="1:11" x14ac:dyDescent="0.25">
      <c r="A1266" s="7"/>
      <c r="B1266" s="7"/>
      <c r="C1266" s="16"/>
      <c r="D1266" s="26"/>
      <c r="E1266" s="16"/>
      <c r="F1266" s="26"/>
      <c r="G1266" s="185"/>
      <c r="H1266" s="85"/>
      <c r="I1266" s="7"/>
      <c r="J1266" s="7"/>
      <c r="K1266" s="160"/>
    </row>
    <row r="1267" spans="1:11" x14ac:dyDescent="0.25">
      <c r="A1267" s="7"/>
      <c r="B1267" s="7"/>
      <c r="C1267" s="16"/>
      <c r="D1267" s="26"/>
      <c r="E1267" s="7"/>
      <c r="F1267" s="26"/>
      <c r="G1267" s="85"/>
      <c r="H1267" s="85"/>
      <c r="I1267" s="7"/>
      <c r="J1267" s="26"/>
      <c r="K1267" s="160"/>
    </row>
    <row r="1268" spans="1:11" x14ac:dyDescent="0.25">
      <c r="A1268" s="7"/>
      <c r="B1268" s="7"/>
      <c r="C1268" s="16"/>
      <c r="D1268" s="26"/>
      <c r="E1268" s="7"/>
      <c r="F1268" s="26"/>
      <c r="G1268" s="85"/>
      <c r="H1268" s="85"/>
      <c r="I1268" s="7"/>
      <c r="J1268" s="26"/>
      <c r="K1268" s="160"/>
    </row>
    <row r="1269" spans="1:11" x14ac:dyDescent="0.25">
      <c r="A1269" s="7"/>
      <c r="B1269" s="7"/>
      <c r="C1269" s="16"/>
      <c r="D1269" s="26"/>
      <c r="E1269" s="16"/>
      <c r="F1269" s="26"/>
      <c r="G1269" s="85"/>
      <c r="H1269" s="85"/>
      <c r="I1269" s="7"/>
      <c r="J1269" s="26"/>
      <c r="K1269" s="160"/>
    </row>
    <row r="1270" spans="1:11" x14ac:dyDescent="0.25">
      <c r="A1270" s="7"/>
      <c r="B1270" s="7"/>
      <c r="C1270" s="16"/>
      <c r="D1270" s="26"/>
      <c r="E1270" s="16"/>
      <c r="F1270" s="26"/>
      <c r="G1270" s="85"/>
      <c r="H1270" s="85"/>
      <c r="I1270" s="7"/>
      <c r="J1270" s="7"/>
      <c r="K1270" s="160"/>
    </row>
    <row r="1271" spans="1:11" x14ac:dyDescent="0.25">
      <c r="A1271" s="7"/>
      <c r="B1271" s="7"/>
      <c r="C1271" s="16"/>
      <c r="D1271" s="26"/>
      <c r="E1271" s="16"/>
      <c r="F1271" s="26"/>
      <c r="G1271" s="185"/>
      <c r="H1271" s="85"/>
      <c r="I1271" s="7"/>
      <c r="J1271" s="26"/>
      <c r="K1271" s="160"/>
    </row>
    <row r="1272" spans="1:11" x14ac:dyDescent="0.25">
      <c r="A1272" s="7"/>
      <c r="B1272" s="7"/>
      <c r="C1272" s="16"/>
      <c r="D1272" s="26"/>
      <c r="E1272" s="16"/>
      <c r="F1272" s="26"/>
      <c r="G1272" s="85"/>
      <c r="H1272" s="85"/>
      <c r="I1272" s="7"/>
      <c r="J1272" s="7"/>
      <c r="K1272" s="160"/>
    </row>
    <row r="1273" spans="1:11" x14ac:dyDescent="0.25">
      <c r="A1273" s="7"/>
      <c r="B1273" s="7"/>
      <c r="C1273" s="16"/>
      <c r="D1273" s="26"/>
      <c r="E1273" s="16"/>
      <c r="F1273" s="26"/>
      <c r="G1273" s="85"/>
      <c r="H1273" s="85"/>
      <c r="I1273" s="7"/>
      <c r="J1273" s="7"/>
      <c r="K1273" s="160"/>
    </row>
    <row r="1274" spans="1:11" x14ac:dyDescent="0.25">
      <c r="A1274" s="7"/>
      <c r="B1274" s="7"/>
      <c r="C1274" s="16"/>
      <c r="D1274" s="26"/>
      <c r="E1274" s="16"/>
      <c r="F1274" s="26"/>
      <c r="G1274" s="85"/>
      <c r="H1274" s="85"/>
      <c r="I1274" s="7"/>
      <c r="J1274" s="7"/>
      <c r="K1274" s="160"/>
    </row>
    <row r="1275" spans="1:11" x14ac:dyDescent="0.25">
      <c r="A1275" s="7"/>
      <c r="B1275" s="7"/>
      <c r="C1275" s="16"/>
      <c r="D1275" s="26"/>
      <c r="E1275" s="16"/>
      <c r="F1275" s="26"/>
      <c r="G1275" s="85"/>
      <c r="H1275" s="85"/>
      <c r="I1275" s="7"/>
      <c r="J1275" s="7"/>
      <c r="K1275" s="160"/>
    </row>
    <row r="1276" spans="1:11" x14ac:dyDescent="0.25">
      <c r="A1276" s="7"/>
      <c r="B1276" s="7"/>
      <c r="C1276" s="16"/>
      <c r="D1276" s="26"/>
      <c r="E1276" s="7"/>
      <c r="F1276" s="26"/>
      <c r="G1276" s="85"/>
      <c r="H1276" s="85"/>
      <c r="I1276" s="7"/>
      <c r="J1276" s="26"/>
      <c r="K1276" s="160"/>
    </row>
    <row r="1277" spans="1:11" x14ac:dyDescent="0.25">
      <c r="A1277" s="7"/>
      <c r="B1277" s="7"/>
      <c r="C1277" s="16"/>
      <c r="D1277" s="26"/>
      <c r="E1277" s="7"/>
      <c r="F1277" s="26"/>
      <c r="G1277" s="85"/>
      <c r="H1277" s="85"/>
      <c r="I1277" s="7"/>
      <c r="J1277" s="26"/>
      <c r="K1277" s="160"/>
    </row>
    <row r="1278" spans="1:11" x14ac:dyDescent="0.25">
      <c r="A1278" s="7"/>
      <c r="B1278" s="7"/>
      <c r="C1278" s="16"/>
      <c r="D1278" s="26"/>
      <c r="E1278" s="7"/>
      <c r="F1278" s="26"/>
      <c r="G1278" s="85"/>
      <c r="H1278" s="85"/>
      <c r="I1278" s="7"/>
      <c r="J1278" s="26"/>
      <c r="K1278" s="160"/>
    </row>
    <row r="1279" spans="1:11" x14ac:dyDescent="0.25">
      <c r="A1279" s="7"/>
      <c r="B1279" s="7"/>
      <c r="C1279" s="16"/>
      <c r="D1279" s="26"/>
      <c r="E1279" s="16"/>
      <c r="F1279" s="26"/>
      <c r="G1279" s="85"/>
      <c r="H1279" s="85"/>
      <c r="I1279" s="7"/>
      <c r="J1279" s="7"/>
      <c r="K1279" s="160"/>
    </row>
    <row r="1280" spans="1:11" x14ac:dyDescent="0.25">
      <c r="A1280" s="7"/>
      <c r="B1280" s="7"/>
      <c r="C1280" s="16"/>
      <c r="D1280" s="26"/>
      <c r="E1280" s="16"/>
      <c r="F1280" s="26"/>
      <c r="G1280" s="85"/>
      <c r="H1280" s="85"/>
      <c r="I1280" s="7"/>
      <c r="J1280" s="7"/>
      <c r="K1280" s="160"/>
    </row>
    <row r="1281" spans="1:11" x14ac:dyDescent="0.25">
      <c r="A1281" s="7"/>
      <c r="B1281" s="7"/>
      <c r="C1281" s="16"/>
      <c r="D1281" s="26"/>
      <c r="E1281" s="16"/>
      <c r="F1281" s="26"/>
      <c r="G1281" s="85"/>
      <c r="H1281" s="85"/>
      <c r="I1281" s="7"/>
      <c r="J1281" s="7"/>
      <c r="K1281" s="160"/>
    </row>
    <row r="1282" spans="1:11" x14ac:dyDescent="0.25">
      <c r="A1282" s="7"/>
      <c r="B1282" s="7"/>
      <c r="C1282" s="16"/>
      <c r="D1282" s="26"/>
      <c r="E1282" s="16"/>
      <c r="F1282" s="26"/>
      <c r="G1282" s="85"/>
      <c r="H1282" s="85"/>
      <c r="I1282" s="7"/>
      <c r="J1282" s="7"/>
      <c r="K1282" s="160"/>
    </row>
    <row r="1283" spans="1:11" x14ac:dyDescent="0.25">
      <c r="A1283" s="7"/>
      <c r="B1283" s="7"/>
      <c r="C1283" s="16"/>
      <c r="D1283" s="26"/>
      <c r="E1283" s="16"/>
      <c r="F1283" s="26"/>
      <c r="G1283" s="85"/>
      <c r="H1283" s="85"/>
      <c r="I1283" s="7"/>
      <c r="J1283" s="7"/>
      <c r="K1283" s="160"/>
    </row>
    <row r="1284" spans="1:11" x14ac:dyDescent="0.25">
      <c r="A1284" s="7"/>
      <c r="B1284" s="7"/>
      <c r="C1284" s="16"/>
      <c r="D1284" s="26"/>
      <c r="E1284" s="7"/>
      <c r="F1284" s="26"/>
      <c r="G1284" s="85"/>
      <c r="H1284" s="85"/>
      <c r="I1284" s="7"/>
      <c r="J1284" s="26"/>
      <c r="K1284" s="160"/>
    </row>
    <row r="1285" spans="1:11" x14ac:dyDescent="0.25">
      <c r="A1285" s="7"/>
      <c r="B1285" s="7"/>
      <c r="C1285" s="16"/>
      <c r="D1285" s="26"/>
      <c r="E1285" s="16"/>
      <c r="F1285" s="26"/>
      <c r="G1285" s="85"/>
      <c r="H1285" s="85"/>
      <c r="I1285" s="7"/>
      <c r="J1285" s="7"/>
      <c r="K1285" s="160"/>
    </row>
    <row r="1286" spans="1:11" x14ac:dyDescent="0.25">
      <c r="A1286" s="7"/>
      <c r="B1286" s="7"/>
      <c r="C1286" s="16"/>
      <c r="D1286" s="26"/>
      <c r="E1286" s="16"/>
      <c r="F1286" s="26"/>
      <c r="G1286" s="85"/>
      <c r="H1286" s="85"/>
      <c r="I1286" s="7"/>
      <c r="J1286" s="7"/>
      <c r="K1286" s="160"/>
    </row>
    <row r="1287" spans="1:11" x14ac:dyDescent="0.25">
      <c r="A1287" s="7"/>
      <c r="B1287" s="7"/>
      <c r="C1287" s="16"/>
      <c r="D1287" s="26"/>
      <c r="E1287" s="16"/>
      <c r="F1287" s="26"/>
      <c r="G1287" s="85"/>
      <c r="H1287" s="85"/>
      <c r="I1287" s="7"/>
      <c r="J1287" s="7"/>
      <c r="K1287" s="160"/>
    </row>
    <row r="1288" spans="1:11" x14ac:dyDescent="0.25">
      <c r="A1288" s="7"/>
      <c r="B1288" s="7"/>
      <c r="C1288" s="16"/>
      <c r="D1288" s="26"/>
      <c r="E1288" s="16"/>
      <c r="F1288" s="26"/>
      <c r="G1288" s="85"/>
      <c r="H1288" s="85"/>
      <c r="I1288" s="7"/>
      <c r="J1288" s="26"/>
      <c r="K1288" s="160"/>
    </row>
    <row r="1289" spans="1:11" x14ac:dyDescent="0.25">
      <c r="A1289" s="7"/>
      <c r="B1289" s="7"/>
      <c r="C1289" s="16"/>
      <c r="D1289" s="26"/>
      <c r="E1289" s="16"/>
      <c r="F1289" s="26"/>
      <c r="G1289" s="85"/>
      <c r="H1289" s="85"/>
      <c r="I1289" s="7"/>
      <c r="J1289" s="26"/>
      <c r="K1289" s="160"/>
    </row>
    <row r="1290" spans="1:11" x14ac:dyDescent="0.25">
      <c r="A1290" s="7"/>
      <c r="B1290" s="7"/>
      <c r="C1290" s="16"/>
      <c r="D1290" s="26"/>
      <c r="E1290" s="16"/>
      <c r="F1290" s="26"/>
      <c r="G1290" s="85"/>
      <c r="H1290" s="85"/>
      <c r="I1290" s="7"/>
      <c r="J1290" s="7"/>
      <c r="K1290" s="160"/>
    </row>
    <row r="1291" spans="1:11" x14ac:dyDescent="0.25">
      <c r="A1291" s="7"/>
      <c r="B1291" s="7"/>
      <c r="C1291" s="16"/>
      <c r="D1291" s="26"/>
      <c r="E1291" s="16"/>
      <c r="F1291" s="26"/>
      <c r="G1291" s="85"/>
      <c r="H1291" s="85"/>
      <c r="I1291" s="7"/>
      <c r="J1291" s="7"/>
      <c r="K1291" s="160"/>
    </row>
    <row r="1292" spans="1:11" x14ac:dyDescent="0.25">
      <c r="A1292" s="7"/>
      <c r="B1292" s="7"/>
      <c r="C1292" s="16"/>
      <c r="D1292" s="26"/>
      <c r="E1292" s="16"/>
      <c r="F1292" s="26"/>
      <c r="G1292" s="85"/>
      <c r="H1292" s="85"/>
      <c r="I1292" s="7"/>
      <c r="J1292" s="7"/>
      <c r="K1292" s="160"/>
    </row>
    <row r="1293" spans="1:11" x14ac:dyDescent="0.25">
      <c r="A1293" s="7"/>
      <c r="B1293" s="7"/>
      <c r="C1293" s="16"/>
      <c r="D1293" s="26"/>
      <c r="E1293" s="16"/>
      <c r="F1293" s="26"/>
      <c r="G1293" s="85"/>
      <c r="H1293" s="85"/>
      <c r="I1293" s="7"/>
      <c r="J1293" s="7"/>
      <c r="K1293" s="160"/>
    </row>
    <row r="1294" spans="1:11" x14ac:dyDescent="0.25">
      <c r="A1294" s="7"/>
      <c r="B1294" s="7"/>
      <c r="C1294" s="16"/>
      <c r="D1294" s="26"/>
      <c r="E1294" s="7"/>
      <c r="F1294" s="26"/>
      <c r="G1294" s="85"/>
      <c r="H1294" s="85"/>
      <c r="I1294" s="7"/>
      <c r="J1294" s="26"/>
      <c r="K1294" s="160"/>
    </row>
    <row r="1295" spans="1:11" x14ac:dyDescent="0.25">
      <c r="A1295" s="7"/>
      <c r="B1295" s="7"/>
      <c r="C1295" s="16"/>
      <c r="D1295" s="26"/>
      <c r="E1295" s="7"/>
      <c r="F1295" s="26"/>
      <c r="G1295" s="85"/>
      <c r="H1295" s="85"/>
      <c r="I1295" s="7"/>
      <c r="J1295" s="26"/>
      <c r="K1295" s="160"/>
    </row>
    <row r="1296" spans="1:11" x14ac:dyDescent="0.25">
      <c r="A1296" s="7"/>
      <c r="B1296" s="7"/>
      <c r="C1296" s="16"/>
      <c r="D1296" s="26"/>
      <c r="E1296" s="7"/>
      <c r="F1296" s="26"/>
      <c r="G1296" s="85"/>
      <c r="H1296" s="85"/>
      <c r="I1296" s="7"/>
      <c r="J1296" s="26"/>
      <c r="K1296" s="160"/>
    </row>
    <row r="1297" spans="1:11" x14ac:dyDescent="0.25">
      <c r="A1297" s="7"/>
      <c r="B1297" s="7"/>
      <c r="C1297" s="16"/>
      <c r="D1297" s="26"/>
      <c r="E1297" s="7"/>
      <c r="F1297" s="26"/>
      <c r="G1297" s="85"/>
      <c r="H1297" s="85"/>
      <c r="I1297" s="7"/>
      <c r="J1297" s="26"/>
      <c r="K1297" s="160"/>
    </row>
    <row r="1298" spans="1:11" x14ac:dyDescent="0.25">
      <c r="A1298" s="7"/>
      <c r="B1298" s="7"/>
      <c r="C1298" s="16"/>
      <c r="D1298" s="26"/>
      <c r="E1298" s="16"/>
      <c r="F1298" s="26"/>
      <c r="G1298" s="85"/>
      <c r="H1298" s="85"/>
      <c r="I1298" s="7"/>
      <c r="J1298" s="7"/>
      <c r="K1298" s="160"/>
    </row>
    <row r="1299" spans="1:11" x14ac:dyDescent="0.25">
      <c r="A1299" s="7"/>
      <c r="B1299" s="7"/>
      <c r="C1299" s="16"/>
      <c r="D1299" s="26"/>
      <c r="E1299" s="16"/>
      <c r="F1299" s="26"/>
      <c r="G1299" s="85"/>
      <c r="H1299" s="85"/>
      <c r="I1299" s="7"/>
      <c r="J1299" s="7"/>
      <c r="K1299" s="160"/>
    </row>
    <row r="1300" spans="1:11" x14ac:dyDescent="0.25">
      <c r="A1300" s="7"/>
      <c r="B1300" s="7"/>
      <c r="C1300" s="16"/>
      <c r="D1300" s="26"/>
      <c r="E1300" s="16"/>
      <c r="F1300" s="26"/>
      <c r="G1300" s="85"/>
      <c r="H1300" s="85"/>
      <c r="I1300" s="7"/>
      <c r="J1300" s="7"/>
      <c r="K1300" s="160"/>
    </row>
    <row r="1301" spans="1:11" x14ac:dyDescent="0.25">
      <c r="A1301" s="7"/>
      <c r="B1301" s="7"/>
      <c r="C1301" s="16"/>
      <c r="D1301" s="26"/>
      <c r="E1301" s="16"/>
      <c r="F1301" s="26"/>
      <c r="G1301" s="85"/>
      <c r="H1301" s="85"/>
      <c r="I1301" s="7"/>
      <c r="J1301" s="7"/>
      <c r="K1301" s="160"/>
    </row>
    <row r="1302" spans="1:11" x14ac:dyDescent="0.25">
      <c r="A1302" s="7"/>
      <c r="B1302" s="7"/>
      <c r="C1302" s="16"/>
      <c r="D1302" s="26"/>
      <c r="E1302" s="16"/>
      <c r="F1302" s="26"/>
      <c r="G1302" s="85"/>
      <c r="H1302" s="85"/>
      <c r="I1302" s="7"/>
      <c r="J1302" s="7"/>
      <c r="K1302" s="160"/>
    </row>
    <row r="1303" spans="1:11" x14ac:dyDescent="0.25">
      <c r="A1303" s="7"/>
      <c r="B1303" s="7"/>
      <c r="C1303" s="16"/>
      <c r="D1303" s="26"/>
      <c r="E1303" s="16"/>
      <c r="F1303" s="26"/>
      <c r="G1303" s="185"/>
      <c r="H1303" s="85"/>
      <c r="I1303" s="7"/>
      <c r="J1303" s="7"/>
      <c r="K1303" s="160"/>
    </row>
    <row r="1304" spans="1:11" x14ac:dyDescent="0.25">
      <c r="A1304" s="7"/>
      <c r="B1304" s="7"/>
      <c r="C1304" s="16"/>
      <c r="D1304" s="26"/>
      <c r="E1304" s="7"/>
      <c r="F1304" s="26"/>
      <c r="G1304" s="85"/>
      <c r="H1304" s="85"/>
      <c r="I1304" s="7"/>
      <c r="J1304" s="26"/>
      <c r="K1304" s="160"/>
    </row>
    <row r="1305" spans="1:11" x14ac:dyDescent="0.25">
      <c r="A1305" s="7"/>
      <c r="B1305" s="7"/>
      <c r="C1305" s="16"/>
      <c r="D1305" s="26"/>
      <c r="E1305" s="7"/>
      <c r="F1305" s="26"/>
      <c r="G1305" s="85"/>
      <c r="H1305" s="85"/>
      <c r="I1305" s="7"/>
      <c r="J1305" s="26"/>
      <c r="K1305" s="160"/>
    </row>
    <row r="1306" spans="1:11" x14ac:dyDescent="0.25">
      <c r="A1306" s="7"/>
      <c r="B1306" s="7"/>
      <c r="C1306" s="16"/>
      <c r="D1306" s="26"/>
      <c r="E1306" s="7"/>
      <c r="F1306" s="26"/>
      <c r="G1306" s="85"/>
      <c r="H1306" s="85"/>
      <c r="I1306" s="7"/>
      <c r="J1306" s="26"/>
      <c r="K1306" s="160"/>
    </row>
    <row r="1307" spans="1:11" x14ac:dyDescent="0.25">
      <c r="A1307" s="7"/>
      <c r="B1307" s="7"/>
      <c r="C1307" s="16"/>
      <c r="D1307" s="26"/>
      <c r="E1307" s="16"/>
      <c r="F1307" s="26"/>
      <c r="G1307" s="85"/>
      <c r="H1307" s="85"/>
      <c r="I1307" s="7"/>
      <c r="J1307" s="26"/>
      <c r="K1307" s="160"/>
    </row>
    <row r="1308" spans="1:11" x14ac:dyDescent="0.25">
      <c r="A1308" s="7"/>
      <c r="B1308" s="7"/>
      <c r="C1308" s="16"/>
      <c r="D1308" s="26"/>
      <c r="E1308" s="16"/>
      <c r="F1308" s="26"/>
      <c r="G1308" s="85"/>
      <c r="H1308" s="85"/>
      <c r="I1308" s="7"/>
      <c r="J1308" s="7"/>
      <c r="K1308" s="160"/>
    </row>
    <row r="1309" spans="1:11" x14ac:dyDescent="0.25">
      <c r="A1309" s="7"/>
      <c r="B1309" s="7"/>
      <c r="C1309" s="16"/>
      <c r="D1309" s="26"/>
      <c r="E1309" s="7"/>
      <c r="F1309" s="26"/>
      <c r="G1309" s="85"/>
      <c r="H1309" s="85"/>
      <c r="I1309" s="7"/>
      <c r="J1309" s="26"/>
      <c r="K1309" s="160"/>
    </row>
    <row r="1310" spans="1:11" x14ac:dyDescent="0.25">
      <c r="A1310" s="7"/>
      <c r="B1310" s="7"/>
      <c r="C1310" s="16"/>
      <c r="D1310" s="26"/>
      <c r="E1310" s="7"/>
      <c r="F1310" s="26"/>
      <c r="G1310" s="85"/>
      <c r="H1310" s="85"/>
      <c r="I1310" s="7"/>
      <c r="J1310" s="26"/>
      <c r="K1310" s="160"/>
    </row>
    <row r="1311" spans="1:11" x14ac:dyDescent="0.25">
      <c r="A1311" s="7"/>
      <c r="B1311" s="7"/>
      <c r="C1311" s="16"/>
      <c r="D1311" s="26"/>
      <c r="E1311" s="7"/>
      <c r="F1311" s="26"/>
      <c r="G1311" s="85"/>
      <c r="H1311" s="85"/>
      <c r="I1311" s="7"/>
      <c r="J1311" s="26"/>
      <c r="K1311" s="160"/>
    </row>
    <row r="1312" spans="1:11" x14ac:dyDescent="0.25">
      <c r="A1312" s="7"/>
      <c r="B1312" s="7"/>
      <c r="C1312" s="16"/>
      <c r="D1312" s="26"/>
      <c r="E1312" s="7"/>
      <c r="F1312" s="26"/>
      <c r="G1312" s="85"/>
      <c r="H1312" s="85"/>
      <c r="I1312" s="7"/>
      <c r="J1312" s="26"/>
      <c r="K1312" s="160"/>
    </row>
    <row r="1313" spans="1:11" x14ac:dyDescent="0.25">
      <c r="A1313" s="7"/>
      <c r="B1313" s="7"/>
      <c r="C1313" s="16"/>
      <c r="D1313" s="26"/>
      <c r="E1313" s="16"/>
      <c r="F1313" s="26"/>
      <c r="G1313" s="85"/>
      <c r="H1313" s="85"/>
      <c r="I1313" s="7"/>
      <c r="J1313" s="26"/>
      <c r="K1313" s="160"/>
    </row>
    <row r="1314" spans="1:11" x14ac:dyDescent="0.25">
      <c r="A1314" s="7"/>
      <c r="B1314" s="7"/>
      <c r="C1314" s="16"/>
      <c r="D1314" s="26"/>
      <c r="E1314" s="16"/>
      <c r="F1314" s="26"/>
      <c r="G1314" s="85"/>
      <c r="H1314" s="85"/>
      <c r="I1314" s="7"/>
      <c r="J1314" s="7"/>
      <c r="K1314" s="160"/>
    </row>
    <row r="1315" spans="1:11" x14ac:dyDescent="0.25">
      <c r="A1315" s="7"/>
      <c r="B1315" s="7"/>
      <c r="C1315" s="16"/>
      <c r="D1315" s="26"/>
      <c r="E1315" s="16"/>
      <c r="F1315" s="26"/>
      <c r="G1315" s="85"/>
      <c r="H1315" s="85"/>
      <c r="I1315" s="7"/>
      <c r="J1315" s="7"/>
      <c r="K1315" s="160"/>
    </row>
    <row r="1316" spans="1:11" x14ac:dyDescent="0.25">
      <c r="A1316" s="7"/>
      <c r="B1316" s="7"/>
      <c r="C1316" s="16"/>
      <c r="D1316" s="26"/>
      <c r="E1316" s="7"/>
      <c r="F1316" s="26"/>
      <c r="G1316" s="85"/>
      <c r="H1316" s="85"/>
      <c r="I1316" s="7"/>
      <c r="J1316" s="26"/>
      <c r="K1316" s="160"/>
    </row>
    <row r="1317" spans="1:11" x14ac:dyDescent="0.25">
      <c r="A1317" s="7"/>
      <c r="B1317" s="7"/>
      <c r="C1317" s="16"/>
      <c r="D1317" s="26"/>
      <c r="E1317" s="7"/>
      <c r="F1317" s="26"/>
      <c r="G1317" s="85"/>
      <c r="H1317" s="85"/>
      <c r="I1317" s="7"/>
      <c r="J1317" s="26"/>
      <c r="K1317" s="160"/>
    </row>
    <row r="1318" spans="1:11" x14ac:dyDescent="0.25">
      <c r="A1318" s="7"/>
      <c r="B1318" s="7"/>
      <c r="C1318" s="16"/>
      <c r="D1318" s="26"/>
      <c r="E1318" s="7"/>
      <c r="F1318" s="26"/>
      <c r="G1318" s="85"/>
      <c r="H1318" s="85"/>
      <c r="I1318" s="7"/>
      <c r="J1318" s="26"/>
      <c r="K1318" s="160"/>
    </row>
    <row r="1319" spans="1:11" x14ac:dyDescent="0.25">
      <c r="A1319" s="7"/>
      <c r="B1319" s="7"/>
      <c r="C1319" s="16"/>
      <c r="D1319" s="26"/>
      <c r="E1319" s="16"/>
      <c r="F1319" s="26"/>
      <c r="G1319" s="85"/>
      <c r="H1319" s="85"/>
      <c r="I1319" s="7"/>
      <c r="J1319" s="7"/>
      <c r="K1319" s="160"/>
    </row>
    <row r="1320" spans="1:11" x14ac:dyDescent="0.25">
      <c r="A1320" s="7"/>
      <c r="B1320" s="7"/>
      <c r="C1320" s="16"/>
      <c r="D1320" s="26"/>
      <c r="E1320" s="16"/>
      <c r="F1320" s="26"/>
      <c r="G1320" s="85"/>
      <c r="H1320" s="85"/>
      <c r="I1320" s="7"/>
      <c r="J1320" s="7"/>
      <c r="K1320" s="160"/>
    </row>
    <row r="1321" spans="1:11" x14ac:dyDescent="0.25">
      <c r="A1321" s="7"/>
      <c r="B1321" s="7"/>
      <c r="C1321" s="16"/>
      <c r="D1321" s="26"/>
      <c r="E1321" s="16"/>
      <c r="F1321" s="26"/>
      <c r="G1321" s="85"/>
      <c r="H1321" s="85"/>
      <c r="I1321" s="7"/>
      <c r="J1321" s="7"/>
      <c r="K1321" s="160"/>
    </row>
    <row r="1322" spans="1:11" x14ac:dyDescent="0.25">
      <c r="A1322" s="7"/>
      <c r="B1322" s="7"/>
      <c r="C1322" s="16"/>
      <c r="D1322" s="26"/>
      <c r="E1322" s="16"/>
      <c r="F1322" s="26"/>
      <c r="G1322" s="85"/>
      <c r="H1322" s="85"/>
      <c r="I1322" s="7"/>
      <c r="J1322" s="7"/>
      <c r="K1322" s="160"/>
    </row>
    <row r="1323" spans="1:11" x14ac:dyDescent="0.25">
      <c r="A1323" s="7"/>
      <c r="B1323" s="7"/>
      <c r="C1323" s="16"/>
      <c r="D1323" s="26"/>
      <c r="E1323" s="16"/>
      <c r="F1323" s="26"/>
      <c r="G1323" s="85"/>
      <c r="H1323" s="85"/>
      <c r="I1323" s="7"/>
      <c r="J1323" s="7"/>
      <c r="K1323" s="160"/>
    </row>
    <row r="1324" spans="1:11" x14ac:dyDescent="0.25">
      <c r="A1324" s="7"/>
      <c r="B1324" s="7"/>
      <c r="C1324" s="16"/>
      <c r="D1324" s="26"/>
      <c r="E1324" s="16"/>
      <c r="F1324" s="26"/>
      <c r="G1324" s="85"/>
      <c r="H1324" s="85"/>
      <c r="I1324" s="7"/>
      <c r="J1324" s="7"/>
      <c r="K1324" s="160"/>
    </row>
    <row r="1325" spans="1:11" x14ac:dyDescent="0.25">
      <c r="A1325" s="7"/>
      <c r="B1325" s="7"/>
      <c r="C1325" s="16"/>
      <c r="D1325" s="26"/>
      <c r="E1325" s="16"/>
      <c r="F1325" s="26"/>
      <c r="G1325" s="85"/>
      <c r="H1325" s="85"/>
      <c r="I1325" s="7"/>
      <c r="J1325" s="7"/>
      <c r="K1325" s="160"/>
    </row>
    <row r="1326" spans="1:11" x14ac:dyDescent="0.25">
      <c r="A1326" s="7"/>
      <c r="B1326" s="7"/>
      <c r="C1326" s="16"/>
      <c r="D1326" s="26"/>
      <c r="E1326" s="16"/>
      <c r="F1326" s="26"/>
      <c r="G1326" s="85"/>
      <c r="H1326" s="85"/>
      <c r="I1326" s="7"/>
      <c r="J1326" s="7"/>
      <c r="K1326" s="160"/>
    </row>
    <row r="1327" spans="1:11" x14ac:dyDescent="0.25">
      <c r="A1327" s="7"/>
      <c r="B1327" s="7"/>
      <c r="C1327" s="16"/>
      <c r="D1327" s="26"/>
      <c r="E1327" s="16"/>
      <c r="F1327" s="26"/>
      <c r="G1327" s="85"/>
      <c r="H1327" s="85"/>
      <c r="I1327" s="7"/>
      <c r="J1327" s="7"/>
      <c r="K1327" s="160"/>
    </row>
    <row r="1328" spans="1:11" x14ac:dyDescent="0.25">
      <c r="A1328" s="7"/>
      <c r="B1328" s="7"/>
      <c r="C1328" s="16"/>
      <c r="D1328" s="26"/>
      <c r="E1328" s="16"/>
      <c r="F1328" s="26"/>
      <c r="G1328" s="85"/>
      <c r="H1328" s="85"/>
      <c r="I1328" s="7"/>
      <c r="J1328" s="7"/>
      <c r="K1328" s="160"/>
    </row>
    <row r="1329" spans="1:11" x14ac:dyDescent="0.25">
      <c r="A1329" s="7"/>
      <c r="B1329" s="7"/>
      <c r="C1329" s="16"/>
      <c r="D1329" s="26"/>
      <c r="E1329" s="7"/>
      <c r="F1329" s="26"/>
      <c r="G1329" s="85"/>
      <c r="H1329" s="85"/>
      <c r="I1329" s="7"/>
      <c r="J1329" s="26"/>
      <c r="K1329" s="160"/>
    </row>
    <row r="1330" spans="1:11" x14ac:dyDescent="0.25">
      <c r="A1330" s="7"/>
      <c r="B1330" s="7"/>
      <c r="C1330" s="16"/>
      <c r="D1330" s="26"/>
      <c r="E1330" s="7"/>
      <c r="F1330" s="26"/>
      <c r="G1330" s="85"/>
      <c r="H1330" s="85"/>
      <c r="I1330" s="7"/>
      <c r="J1330" s="26"/>
      <c r="K1330" s="160"/>
    </row>
    <row r="1331" spans="1:11" x14ac:dyDescent="0.25">
      <c r="A1331" s="7"/>
      <c r="B1331" s="7"/>
      <c r="C1331" s="16"/>
      <c r="D1331" s="26"/>
      <c r="E1331" s="16"/>
      <c r="F1331" s="26"/>
      <c r="G1331" s="85"/>
      <c r="H1331" s="85"/>
      <c r="I1331" s="7"/>
      <c r="J1331" s="7"/>
      <c r="K1331" s="160"/>
    </row>
    <row r="1332" spans="1:11" x14ac:dyDescent="0.25">
      <c r="A1332" s="7"/>
      <c r="B1332" s="7"/>
      <c r="C1332" s="16"/>
      <c r="D1332" s="26"/>
      <c r="E1332" s="7"/>
      <c r="F1332" s="26"/>
      <c r="G1332" s="85"/>
      <c r="H1332" s="85"/>
      <c r="I1332" s="7"/>
      <c r="J1332" s="26"/>
      <c r="K1332" s="160"/>
    </row>
    <row r="1333" spans="1:11" x14ac:dyDescent="0.25">
      <c r="A1333" s="7"/>
      <c r="B1333" s="7"/>
      <c r="C1333" s="16"/>
      <c r="D1333" s="26"/>
      <c r="E1333" s="7"/>
      <c r="F1333" s="26"/>
      <c r="G1333" s="85"/>
      <c r="H1333" s="85"/>
      <c r="I1333" s="7"/>
      <c r="J1333" s="26"/>
      <c r="K1333" s="160"/>
    </row>
    <row r="1334" spans="1:11" x14ac:dyDescent="0.25">
      <c r="A1334" s="7"/>
      <c r="B1334" s="7"/>
      <c r="C1334" s="16"/>
      <c r="D1334" s="26"/>
      <c r="E1334" s="7"/>
      <c r="F1334" s="26"/>
      <c r="G1334" s="185"/>
      <c r="H1334" s="85"/>
      <c r="I1334" s="7"/>
      <c r="J1334" s="26"/>
      <c r="K1334" s="160"/>
    </row>
    <row r="1335" spans="1:11" x14ac:dyDescent="0.25">
      <c r="A1335" s="7"/>
      <c r="B1335" s="7"/>
      <c r="C1335" s="16"/>
      <c r="D1335" s="26"/>
      <c r="E1335" s="7"/>
      <c r="F1335" s="26"/>
      <c r="G1335" s="185"/>
      <c r="H1335" s="85"/>
      <c r="I1335" s="7"/>
      <c r="J1335" s="26"/>
      <c r="K1335" s="160"/>
    </row>
    <row r="1336" spans="1:11" x14ac:dyDescent="0.25">
      <c r="A1336" s="7"/>
      <c r="B1336" s="7"/>
      <c r="C1336" s="16"/>
      <c r="D1336" s="26"/>
      <c r="E1336" s="16"/>
      <c r="F1336" s="26"/>
      <c r="G1336" s="85"/>
      <c r="H1336" s="85"/>
      <c r="I1336" s="7"/>
      <c r="J1336" s="7"/>
      <c r="K1336" s="160"/>
    </row>
    <row r="1337" spans="1:11" x14ac:dyDescent="0.25">
      <c r="A1337" s="7"/>
      <c r="B1337" s="7"/>
      <c r="C1337" s="16"/>
      <c r="D1337" s="26"/>
      <c r="E1337" s="16"/>
      <c r="F1337" s="26"/>
      <c r="G1337" s="85"/>
      <c r="H1337" s="85"/>
      <c r="I1337" s="7"/>
      <c r="J1337" s="7"/>
      <c r="K1337" s="160"/>
    </row>
    <row r="1338" spans="1:11" x14ac:dyDescent="0.25">
      <c r="A1338" s="7"/>
      <c r="B1338" s="7"/>
      <c r="C1338" s="16"/>
      <c r="D1338" s="26"/>
      <c r="E1338" s="16"/>
      <c r="F1338" s="26"/>
      <c r="G1338" s="85"/>
      <c r="H1338" s="85"/>
      <c r="I1338" s="7"/>
      <c r="J1338" s="7"/>
      <c r="K1338" s="160"/>
    </row>
    <row r="1339" spans="1:11" x14ac:dyDescent="0.25">
      <c r="A1339" s="7"/>
      <c r="B1339" s="7"/>
      <c r="C1339" s="16"/>
      <c r="D1339" s="26"/>
      <c r="E1339" s="16"/>
      <c r="F1339" s="26"/>
      <c r="G1339" s="85"/>
      <c r="H1339" s="85"/>
      <c r="I1339" s="7"/>
      <c r="J1339" s="7"/>
      <c r="K1339" s="160"/>
    </row>
    <row r="1340" spans="1:11" x14ac:dyDescent="0.25">
      <c r="A1340" s="7"/>
      <c r="B1340" s="7"/>
      <c r="C1340" s="16"/>
      <c r="D1340" s="26"/>
      <c r="E1340" s="16"/>
      <c r="F1340" s="26"/>
      <c r="G1340" s="85"/>
      <c r="H1340" s="85"/>
      <c r="I1340" s="7"/>
      <c r="J1340" s="7"/>
      <c r="K1340" s="160"/>
    </row>
    <row r="1341" spans="1:11" x14ac:dyDescent="0.25">
      <c r="A1341" s="7"/>
      <c r="B1341" s="7"/>
      <c r="C1341" s="16"/>
      <c r="D1341" s="26"/>
      <c r="E1341" s="16"/>
      <c r="F1341" s="26"/>
      <c r="G1341" s="85"/>
      <c r="H1341" s="85"/>
      <c r="I1341" s="7"/>
      <c r="J1341" s="7"/>
      <c r="K1341" s="160"/>
    </row>
    <row r="1342" spans="1:11" x14ac:dyDescent="0.25">
      <c r="A1342" s="7"/>
      <c r="B1342" s="7"/>
      <c r="C1342" s="16"/>
      <c r="D1342" s="26"/>
      <c r="E1342" s="16"/>
      <c r="F1342" s="26"/>
      <c r="G1342" s="85"/>
      <c r="H1342" s="85"/>
      <c r="I1342" s="7"/>
      <c r="J1342" s="7"/>
      <c r="K1342" s="160"/>
    </row>
    <row r="1343" spans="1:11" x14ac:dyDescent="0.25">
      <c r="A1343" s="7"/>
      <c r="B1343" s="7"/>
      <c r="C1343" s="16"/>
      <c r="D1343" s="26"/>
      <c r="E1343" s="16"/>
      <c r="F1343" s="26"/>
      <c r="G1343" s="85"/>
      <c r="H1343" s="85"/>
      <c r="I1343" s="7"/>
      <c r="J1343" s="7"/>
      <c r="K1343" s="160"/>
    </row>
    <row r="1344" spans="1:11" x14ac:dyDescent="0.25">
      <c r="A1344" s="7"/>
      <c r="B1344" s="7"/>
      <c r="C1344" s="16"/>
      <c r="D1344" s="26"/>
      <c r="E1344" s="16"/>
      <c r="F1344" s="26"/>
      <c r="G1344" s="185"/>
      <c r="H1344" s="85"/>
      <c r="I1344" s="7"/>
      <c r="J1344" s="7"/>
      <c r="K1344" s="160"/>
    </row>
    <row r="1345" spans="1:11" x14ac:dyDescent="0.25">
      <c r="A1345" s="7"/>
      <c r="B1345" s="7"/>
      <c r="C1345" s="16"/>
      <c r="D1345" s="26"/>
      <c r="E1345" s="7"/>
      <c r="F1345" s="26"/>
      <c r="G1345" s="85"/>
      <c r="H1345" s="85"/>
      <c r="I1345" s="7"/>
      <c r="J1345" s="26"/>
      <c r="K1345" s="160"/>
    </row>
    <row r="1346" spans="1:11" x14ac:dyDescent="0.25">
      <c r="A1346" s="7"/>
      <c r="B1346" s="7"/>
      <c r="C1346" s="16"/>
      <c r="D1346" s="26"/>
      <c r="E1346" s="16"/>
      <c r="F1346" s="26"/>
      <c r="G1346" s="85"/>
      <c r="H1346" s="85"/>
      <c r="I1346" s="7"/>
      <c r="J1346" s="7"/>
      <c r="K1346" s="160"/>
    </row>
    <row r="1347" spans="1:11" x14ac:dyDescent="0.25">
      <c r="A1347" s="7"/>
      <c r="B1347" s="7"/>
      <c r="C1347" s="16"/>
      <c r="D1347" s="26"/>
      <c r="E1347" s="7"/>
      <c r="F1347" s="26"/>
      <c r="G1347" s="85"/>
      <c r="H1347" s="85"/>
      <c r="I1347" s="7"/>
      <c r="J1347" s="26"/>
      <c r="K1347" s="160"/>
    </row>
    <row r="1348" spans="1:11" x14ac:dyDescent="0.25">
      <c r="A1348" s="7"/>
      <c r="B1348" s="7"/>
      <c r="C1348" s="16"/>
      <c r="D1348" s="26"/>
      <c r="E1348" s="16"/>
      <c r="F1348" s="26"/>
      <c r="G1348" s="185"/>
      <c r="H1348" s="85"/>
      <c r="I1348" s="7"/>
      <c r="J1348" s="26"/>
      <c r="K1348" s="160"/>
    </row>
    <row r="1349" spans="1:11" x14ac:dyDescent="0.25">
      <c r="A1349" s="7"/>
      <c r="B1349" s="7"/>
      <c r="C1349" s="16"/>
      <c r="D1349" s="26"/>
      <c r="E1349" s="16"/>
      <c r="F1349" s="26"/>
      <c r="G1349" s="185"/>
      <c r="H1349" s="85"/>
      <c r="I1349" s="7"/>
      <c r="J1349" s="26"/>
      <c r="K1349" s="160"/>
    </row>
    <row r="1350" spans="1:11" x14ac:dyDescent="0.25">
      <c r="A1350" s="7"/>
      <c r="B1350" s="7"/>
      <c r="C1350" s="16"/>
      <c r="D1350" s="26"/>
      <c r="E1350" s="16"/>
      <c r="F1350" s="26"/>
      <c r="G1350" s="85"/>
      <c r="H1350" s="85"/>
      <c r="I1350" s="7"/>
      <c r="J1350" s="7"/>
      <c r="K1350" s="160"/>
    </row>
    <row r="1351" spans="1:11" x14ac:dyDescent="0.25">
      <c r="A1351" s="7"/>
      <c r="B1351" s="7"/>
      <c r="C1351" s="16"/>
      <c r="D1351" s="26"/>
      <c r="E1351" s="7"/>
      <c r="F1351" s="26"/>
      <c r="G1351" s="85"/>
      <c r="H1351" s="85"/>
      <c r="I1351" s="7"/>
      <c r="J1351" s="26"/>
      <c r="K1351" s="160"/>
    </row>
    <row r="1352" spans="1:11" x14ac:dyDescent="0.25">
      <c r="A1352" s="7"/>
      <c r="B1352" s="7"/>
      <c r="C1352" s="16"/>
      <c r="D1352" s="26"/>
      <c r="E1352" s="16"/>
      <c r="F1352" s="26"/>
      <c r="G1352" s="85"/>
      <c r="H1352" s="85"/>
      <c r="I1352" s="7"/>
      <c r="J1352" s="26"/>
      <c r="K1352" s="160"/>
    </row>
    <row r="1353" spans="1:11" x14ac:dyDescent="0.25">
      <c r="A1353" s="7"/>
      <c r="B1353" s="7"/>
      <c r="C1353" s="16"/>
      <c r="D1353" s="26"/>
      <c r="E1353" s="16"/>
      <c r="F1353" s="26"/>
      <c r="G1353" s="85"/>
      <c r="H1353" s="85"/>
      <c r="I1353" s="7"/>
      <c r="J1353" s="7"/>
      <c r="K1353" s="160"/>
    </row>
    <row r="1354" spans="1:11" x14ac:dyDescent="0.25">
      <c r="A1354" s="7"/>
      <c r="B1354" s="7"/>
      <c r="C1354" s="16"/>
      <c r="D1354" s="26"/>
      <c r="E1354" s="16"/>
      <c r="F1354" s="26"/>
      <c r="G1354" s="85"/>
      <c r="H1354" s="85"/>
      <c r="I1354" s="7"/>
      <c r="J1354" s="7"/>
      <c r="K1354" s="160"/>
    </row>
    <row r="1355" spans="1:11" x14ac:dyDescent="0.25">
      <c r="A1355" s="7"/>
      <c r="B1355" s="7"/>
      <c r="C1355" s="16"/>
      <c r="D1355" s="26"/>
      <c r="E1355" s="16"/>
      <c r="F1355" s="26"/>
      <c r="G1355" s="85"/>
      <c r="H1355" s="85"/>
      <c r="I1355" s="7"/>
      <c r="J1355" s="7"/>
      <c r="K1355" s="160"/>
    </row>
    <row r="1356" spans="1:11" x14ac:dyDescent="0.25">
      <c r="A1356" s="7"/>
      <c r="B1356" s="7"/>
      <c r="C1356" s="16"/>
      <c r="D1356" s="26"/>
      <c r="E1356" s="16"/>
      <c r="F1356" s="26"/>
      <c r="G1356" s="85"/>
      <c r="H1356" s="85"/>
      <c r="I1356" s="7"/>
      <c r="J1356" s="7"/>
      <c r="K1356" s="160"/>
    </row>
    <row r="1357" spans="1:11" x14ac:dyDescent="0.25">
      <c r="A1357" s="7"/>
      <c r="B1357" s="7"/>
      <c r="C1357" s="16"/>
      <c r="D1357" s="26"/>
      <c r="E1357" s="7"/>
      <c r="F1357" s="26"/>
      <c r="G1357" s="85"/>
      <c r="H1357" s="85"/>
      <c r="I1357" s="7"/>
      <c r="J1357" s="26"/>
      <c r="K1357" s="160"/>
    </row>
    <row r="1358" spans="1:11" x14ac:dyDescent="0.25">
      <c r="A1358" s="7"/>
      <c r="B1358" s="7"/>
      <c r="C1358" s="16"/>
      <c r="D1358" s="26"/>
      <c r="E1358" s="7"/>
      <c r="F1358" s="26"/>
      <c r="G1358" s="85"/>
      <c r="H1358" s="85"/>
      <c r="I1358" s="7"/>
      <c r="J1358" s="26"/>
      <c r="K1358" s="160"/>
    </row>
    <row r="1359" spans="1:11" x14ac:dyDescent="0.25">
      <c r="A1359" s="7"/>
      <c r="B1359" s="7"/>
      <c r="C1359" s="16"/>
      <c r="D1359" s="26"/>
      <c r="E1359" s="7"/>
      <c r="F1359" s="26"/>
      <c r="G1359" s="85"/>
      <c r="H1359" s="85"/>
      <c r="I1359" s="7"/>
      <c r="J1359" s="26"/>
      <c r="K1359" s="160"/>
    </row>
    <row r="1360" spans="1:11" x14ac:dyDescent="0.25">
      <c r="A1360" s="7"/>
      <c r="B1360" s="7"/>
      <c r="C1360" s="16"/>
      <c r="D1360" s="26"/>
      <c r="E1360" s="7"/>
      <c r="F1360" s="26"/>
      <c r="G1360" s="85"/>
      <c r="H1360" s="85"/>
      <c r="I1360" s="7"/>
      <c r="J1360" s="26"/>
      <c r="K1360" s="160"/>
    </row>
    <row r="1361" spans="1:11" x14ac:dyDescent="0.25">
      <c r="A1361" s="7"/>
      <c r="B1361" s="7"/>
      <c r="C1361" s="16"/>
      <c r="D1361" s="26"/>
      <c r="E1361" s="16"/>
      <c r="F1361" s="26"/>
      <c r="G1361" s="185"/>
      <c r="H1361" s="85"/>
      <c r="I1361" s="7"/>
      <c r="J1361" s="26"/>
      <c r="K1361" s="160"/>
    </row>
    <row r="1362" spans="1:11" x14ac:dyDescent="0.25">
      <c r="A1362" s="7"/>
      <c r="B1362" s="7"/>
      <c r="C1362" s="16"/>
      <c r="D1362" s="26"/>
      <c r="E1362" s="16"/>
      <c r="F1362" s="26"/>
      <c r="G1362" s="85"/>
      <c r="H1362" s="85"/>
      <c r="I1362" s="7"/>
      <c r="J1362" s="26"/>
      <c r="K1362" s="160"/>
    </row>
    <row r="1363" spans="1:11" x14ac:dyDescent="0.25">
      <c r="A1363" s="7"/>
      <c r="B1363" s="7"/>
      <c r="C1363" s="16"/>
      <c r="D1363" s="26"/>
      <c r="E1363" s="16"/>
      <c r="F1363" s="26"/>
      <c r="G1363" s="85"/>
      <c r="H1363" s="85"/>
      <c r="I1363" s="7"/>
      <c r="J1363" s="7"/>
      <c r="K1363" s="160"/>
    </row>
    <row r="1364" spans="1:11" x14ac:dyDescent="0.25">
      <c r="A1364" s="7"/>
      <c r="B1364" s="7"/>
      <c r="C1364" s="16"/>
      <c r="D1364" s="26"/>
      <c r="E1364" s="7"/>
      <c r="F1364" s="26"/>
      <c r="G1364" s="85"/>
      <c r="H1364" s="85"/>
      <c r="I1364" s="7"/>
      <c r="J1364" s="7"/>
      <c r="K1364" s="160"/>
    </row>
    <row r="1365" spans="1:11" x14ac:dyDescent="0.25">
      <c r="A1365" s="7"/>
      <c r="B1365" s="7"/>
      <c r="C1365" s="16"/>
      <c r="D1365" s="26"/>
      <c r="E1365" s="7"/>
      <c r="F1365" s="26"/>
      <c r="G1365" s="85"/>
      <c r="H1365" s="85"/>
      <c r="I1365" s="7"/>
      <c r="J1365" s="26"/>
      <c r="K1365" s="160"/>
    </row>
    <row r="1366" spans="1:11" x14ac:dyDescent="0.25">
      <c r="A1366" s="7"/>
      <c r="B1366" s="7"/>
      <c r="C1366" s="16"/>
      <c r="D1366" s="26"/>
      <c r="E1366" s="7"/>
      <c r="F1366" s="26"/>
      <c r="G1366" s="85"/>
      <c r="H1366" s="85"/>
      <c r="I1366" s="7"/>
      <c r="J1366" s="26"/>
      <c r="K1366" s="160"/>
    </row>
    <row r="1367" spans="1:11" x14ac:dyDescent="0.25">
      <c r="A1367" s="7"/>
      <c r="B1367" s="7"/>
      <c r="C1367" s="16"/>
      <c r="D1367" s="26"/>
      <c r="E1367" s="7"/>
      <c r="F1367" s="26"/>
      <c r="G1367" s="85"/>
      <c r="H1367" s="85"/>
      <c r="I1367" s="7"/>
      <c r="J1367" s="26"/>
      <c r="K1367" s="160"/>
    </row>
    <row r="1368" spans="1:11" x14ac:dyDescent="0.25">
      <c r="A1368" s="7"/>
      <c r="B1368" s="7"/>
      <c r="C1368" s="16"/>
      <c r="D1368" s="26"/>
      <c r="E1368" s="16"/>
      <c r="F1368" s="26"/>
      <c r="G1368" s="85"/>
      <c r="H1368" s="85"/>
      <c r="I1368" s="7"/>
      <c r="J1368" s="7"/>
      <c r="K1368" s="160"/>
    </row>
    <row r="1369" spans="1:11" x14ac:dyDescent="0.25">
      <c r="A1369" s="7"/>
      <c r="B1369" s="7"/>
      <c r="C1369" s="16"/>
      <c r="D1369" s="26"/>
      <c r="E1369" s="16"/>
      <c r="F1369" s="26"/>
      <c r="G1369" s="85"/>
      <c r="H1369" s="85"/>
      <c r="I1369" s="7"/>
      <c r="J1369" s="7"/>
      <c r="K1369" s="160"/>
    </row>
    <row r="1370" spans="1:11" x14ac:dyDescent="0.25">
      <c r="A1370" s="7"/>
      <c r="B1370" s="7"/>
      <c r="C1370" s="16"/>
      <c r="D1370" s="26"/>
      <c r="E1370" s="16"/>
      <c r="F1370" s="26"/>
      <c r="G1370" s="185"/>
      <c r="H1370" s="85"/>
      <c r="I1370" s="7"/>
      <c r="J1370" s="7"/>
      <c r="K1370" s="160"/>
    </row>
    <row r="1371" spans="1:11" x14ac:dyDescent="0.25">
      <c r="A1371" s="7"/>
      <c r="B1371" s="7"/>
      <c r="C1371" s="16"/>
      <c r="D1371" s="26"/>
      <c r="E1371" s="16"/>
      <c r="F1371" s="26"/>
      <c r="G1371" s="85"/>
      <c r="H1371" s="85"/>
      <c r="I1371" s="7"/>
      <c r="J1371" s="7"/>
      <c r="K1371" s="160"/>
    </row>
    <row r="1372" spans="1:11" x14ac:dyDescent="0.25">
      <c r="A1372" s="7"/>
      <c r="B1372" s="7"/>
      <c r="C1372" s="16"/>
      <c r="D1372" s="26"/>
      <c r="E1372" s="16"/>
      <c r="F1372" s="26"/>
      <c r="G1372" s="85"/>
      <c r="H1372" s="85"/>
      <c r="I1372" s="7"/>
      <c r="J1372" s="7"/>
      <c r="K1372" s="160"/>
    </row>
    <row r="1373" spans="1:11" x14ac:dyDescent="0.25">
      <c r="A1373" s="7"/>
      <c r="B1373" s="7"/>
      <c r="C1373" s="16"/>
      <c r="D1373" s="26"/>
      <c r="E1373" s="16"/>
      <c r="F1373" s="26"/>
      <c r="G1373" s="85"/>
      <c r="H1373" s="85"/>
      <c r="I1373" s="7"/>
      <c r="J1373" s="7"/>
      <c r="K1373" s="160"/>
    </row>
    <row r="1374" spans="1:11" x14ac:dyDescent="0.25">
      <c r="A1374" s="7"/>
      <c r="B1374" s="7"/>
      <c r="C1374" s="16"/>
      <c r="D1374" s="26"/>
      <c r="E1374" s="16"/>
      <c r="F1374" s="26"/>
      <c r="G1374" s="85"/>
      <c r="H1374" s="85"/>
      <c r="I1374" s="7"/>
      <c r="J1374" s="7"/>
      <c r="K1374" s="160"/>
    </row>
    <row r="1375" spans="1:11" x14ac:dyDescent="0.25">
      <c r="A1375" s="7"/>
      <c r="B1375" s="7"/>
      <c r="C1375" s="16"/>
      <c r="D1375" s="26"/>
      <c r="E1375" s="7"/>
      <c r="F1375" s="26"/>
      <c r="G1375" s="85"/>
      <c r="H1375" s="85"/>
      <c r="I1375" s="7"/>
      <c r="J1375" s="26"/>
      <c r="K1375" s="160"/>
    </row>
    <row r="1376" spans="1:11" x14ac:dyDescent="0.25">
      <c r="A1376" s="7"/>
      <c r="B1376" s="7"/>
      <c r="C1376" s="16"/>
      <c r="D1376" s="26"/>
      <c r="E1376" s="16"/>
      <c r="F1376" s="26"/>
      <c r="G1376" s="85"/>
      <c r="H1376" s="85"/>
      <c r="I1376" s="7"/>
      <c r="J1376" s="7"/>
      <c r="K1376" s="160"/>
    </row>
    <row r="1377" spans="1:11" x14ac:dyDescent="0.25">
      <c r="A1377" s="7"/>
      <c r="B1377" s="7"/>
      <c r="C1377" s="16"/>
      <c r="D1377" s="26"/>
      <c r="E1377" s="16"/>
      <c r="F1377" s="26"/>
      <c r="G1377" s="85"/>
      <c r="H1377" s="85"/>
      <c r="I1377" s="7"/>
      <c r="J1377" s="7"/>
      <c r="K1377" s="160"/>
    </row>
    <row r="1378" spans="1:11" x14ac:dyDescent="0.25">
      <c r="A1378" s="7"/>
      <c r="B1378" s="7"/>
      <c r="C1378" s="16"/>
      <c r="D1378" s="26"/>
      <c r="E1378" s="16"/>
      <c r="F1378" s="26"/>
      <c r="G1378" s="85"/>
      <c r="H1378" s="85"/>
      <c r="I1378" s="7"/>
      <c r="J1378" s="26"/>
      <c r="K1378" s="160"/>
    </row>
    <row r="1379" spans="1:11" x14ac:dyDescent="0.25">
      <c r="A1379" s="7"/>
      <c r="B1379" s="7"/>
      <c r="C1379" s="16"/>
      <c r="D1379" s="26"/>
      <c r="E1379" s="16"/>
      <c r="F1379" s="26"/>
      <c r="G1379" s="85"/>
      <c r="H1379" s="85"/>
      <c r="I1379" s="7"/>
      <c r="J1379" s="7"/>
      <c r="K1379" s="160"/>
    </row>
    <row r="1380" spans="1:11" x14ac:dyDescent="0.25">
      <c r="A1380" s="7"/>
      <c r="B1380" s="7"/>
      <c r="C1380" s="16"/>
      <c r="D1380" s="26"/>
      <c r="E1380" s="16"/>
      <c r="F1380" s="26"/>
      <c r="G1380" s="85"/>
      <c r="H1380" s="85"/>
      <c r="I1380" s="7"/>
      <c r="J1380" s="7"/>
      <c r="K1380" s="160"/>
    </row>
    <row r="1381" spans="1:11" x14ac:dyDescent="0.25">
      <c r="A1381" s="7"/>
      <c r="B1381" s="7"/>
      <c r="C1381" s="16"/>
      <c r="D1381" s="26"/>
      <c r="E1381" s="16"/>
      <c r="F1381" s="26"/>
      <c r="G1381" s="85"/>
      <c r="H1381" s="85"/>
      <c r="I1381" s="7"/>
      <c r="J1381" s="7"/>
      <c r="K1381" s="160"/>
    </row>
    <row r="1382" spans="1:11" x14ac:dyDescent="0.25">
      <c r="A1382" s="7"/>
      <c r="B1382" s="7"/>
      <c r="C1382" s="16"/>
      <c r="D1382" s="26"/>
      <c r="E1382" s="7"/>
      <c r="F1382" s="26"/>
      <c r="G1382" s="85"/>
      <c r="H1382" s="85"/>
      <c r="I1382" s="7"/>
      <c r="J1382" s="26"/>
      <c r="K1382" s="160"/>
    </row>
    <row r="1383" spans="1:11" x14ac:dyDescent="0.25">
      <c r="A1383" s="7"/>
      <c r="B1383" s="7"/>
      <c r="C1383" s="16"/>
      <c r="D1383" s="26"/>
      <c r="E1383" s="16"/>
      <c r="F1383" s="26"/>
      <c r="G1383" s="85"/>
      <c r="H1383" s="85"/>
      <c r="I1383" s="7"/>
      <c r="J1383" s="7"/>
      <c r="K1383" s="160"/>
    </row>
    <row r="1384" spans="1:11" x14ac:dyDescent="0.25">
      <c r="A1384" s="7"/>
      <c r="B1384" s="7"/>
      <c r="C1384" s="16"/>
      <c r="D1384" s="26"/>
      <c r="E1384" s="16"/>
      <c r="F1384" s="26"/>
      <c r="G1384" s="85"/>
      <c r="H1384" s="85"/>
      <c r="I1384" s="7"/>
      <c r="J1384" s="7"/>
      <c r="K1384" s="160"/>
    </row>
    <row r="1385" spans="1:11" x14ac:dyDescent="0.25">
      <c r="A1385" s="7"/>
      <c r="B1385" s="7"/>
      <c r="C1385" s="16"/>
      <c r="D1385" s="26"/>
      <c r="E1385" s="16"/>
      <c r="F1385" s="26"/>
      <c r="G1385" s="85"/>
      <c r="H1385" s="85"/>
      <c r="I1385" s="7"/>
      <c r="J1385" s="7"/>
      <c r="K1385" s="160"/>
    </row>
    <row r="1386" spans="1:11" x14ac:dyDescent="0.25">
      <c r="A1386" s="7"/>
      <c r="B1386" s="7"/>
      <c r="C1386" s="16"/>
      <c r="D1386" s="26"/>
      <c r="E1386" s="16"/>
      <c r="F1386" s="26"/>
      <c r="G1386" s="85"/>
      <c r="H1386" s="85"/>
      <c r="I1386" s="7"/>
      <c r="J1386" s="7"/>
      <c r="K1386" s="160"/>
    </row>
    <row r="1387" spans="1:11" x14ac:dyDescent="0.25">
      <c r="A1387" s="7"/>
      <c r="B1387" s="7"/>
      <c r="C1387" s="16"/>
      <c r="D1387" s="26"/>
      <c r="E1387" s="16"/>
      <c r="F1387" s="26"/>
      <c r="G1387" s="85"/>
      <c r="H1387" s="85"/>
      <c r="I1387" s="7"/>
      <c r="J1387" s="7"/>
      <c r="K1387" s="160"/>
    </row>
    <row r="1388" spans="1:11" x14ac:dyDescent="0.25">
      <c r="A1388" s="7"/>
      <c r="B1388" s="7"/>
      <c r="C1388" s="16"/>
      <c r="D1388" s="26"/>
      <c r="E1388" s="7"/>
      <c r="F1388" s="26"/>
      <c r="G1388" s="85"/>
      <c r="H1388" s="85"/>
      <c r="I1388" s="7"/>
      <c r="J1388" s="26"/>
      <c r="K1388" s="160"/>
    </row>
    <row r="1389" spans="1:11" x14ac:dyDescent="0.25">
      <c r="A1389" s="7"/>
      <c r="B1389" s="7"/>
      <c r="C1389" s="16"/>
      <c r="D1389" s="26"/>
      <c r="E1389" s="16"/>
      <c r="F1389" s="26"/>
      <c r="G1389" s="185"/>
      <c r="H1389" s="85"/>
      <c r="I1389" s="7"/>
      <c r="J1389" s="7"/>
      <c r="K1389" s="160"/>
    </row>
    <row r="1390" spans="1:11" x14ac:dyDescent="0.25">
      <c r="A1390" s="7"/>
      <c r="B1390" s="7"/>
      <c r="C1390" s="16"/>
      <c r="D1390" s="26"/>
      <c r="E1390" s="7"/>
      <c r="F1390" s="26"/>
      <c r="G1390" s="85"/>
      <c r="H1390" s="85"/>
      <c r="I1390" s="7"/>
      <c r="J1390" s="26"/>
      <c r="K1390" s="160"/>
    </row>
    <row r="1391" spans="1:11" x14ac:dyDescent="0.25">
      <c r="A1391" s="7"/>
      <c r="B1391" s="7"/>
      <c r="C1391" s="16"/>
      <c r="D1391" s="26"/>
      <c r="E1391" s="7"/>
      <c r="F1391" s="26"/>
      <c r="G1391" s="85"/>
      <c r="H1391" s="85"/>
      <c r="I1391" s="7"/>
      <c r="J1391" s="26"/>
      <c r="K1391" s="160"/>
    </row>
    <row r="1392" spans="1:11" x14ac:dyDescent="0.25">
      <c r="A1392" s="7"/>
      <c r="B1392" s="7"/>
      <c r="C1392" s="16"/>
      <c r="D1392" s="26"/>
      <c r="E1392" s="7"/>
      <c r="F1392" s="26"/>
      <c r="G1392" s="185"/>
      <c r="H1392" s="85"/>
      <c r="I1392" s="7"/>
      <c r="J1392" s="26"/>
      <c r="K1392" s="160"/>
    </row>
    <row r="1393" spans="1:11" x14ac:dyDescent="0.25">
      <c r="A1393" s="7"/>
      <c r="B1393" s="7"/>
      <c r="C1393" s="16"/>
      <c r="D1393" s="26"/>
      <c r="E1393" s="7"/>
      <c r="F1393" s="26"/>
      <c r="G1393" s="85"/>
      <c r="H1393" s="85"/>
      <c r="I1393" s="7"/>
      <c r="J1393" s="26"/>
      <c r="K1393" s="160"/>
    </row>
    <row r="1394" spans="1:11" x14ac:dyDescent="0.25">
      <c r="A1394" s="7"/>
      <c r="B1394" s="7"/>
      <c r="C1394" s="16"/>
      <c r="D1394" s="26"/>
      <c r="E1394" s="7"/>
      <c r="F1394" s="26"/>
      <c r="G1394" s="85"/>
      <c r="H1394" s="85"/>
      <c r="I1394" s="7"/>
      <c r="J1394" s="26"/>
      <c r="K1394" s="160"/>
    </row>
    <row r="1395" spans="1:11" x14ac:dyDescent="0.25">
      <c r="A1395" s="7"/>
      <c r="B1395" s="7"/>
      <c r="C1395" s="16"/>
      <c r="D1395" s="26"/>
      <c r="E1395" s="16"/>
      <c r="F1395" s="26"/>
      <c r="G1395" s="85"/>
      <c r="H1395" s="85"/>
      <c r="I1395" s="7"/>
      <c r="J1395" s="7"/>
      <c r="K1395" s="160"/>
    </row>
    <row r="1396" spans="1:11" x14ac:dyDescent="0.25">
      <c r="A1396" s="7"/>
      <c r="B1396" s="7"/>
      <c r="C1396" s="16"/>
      <c r="D1396" s="26"/>
      <c r="E1396" s="16"/>
      <c r="F1396" s="26"/>
      <c r="G1396" s="185"/>
      <c r="H1396" s="85"/>
      <c r="I1396" s="7"/>
      <c r="J1396" s="26"/>
      <c r="K1396" s="160"/>
    </row>
    <row r="1397" spans="1:11" x14ac:dyDescent="0.25">
      <c r="A1397" s="7"/>
      <c r="B1397" s="7"/>
      <c r="C1397" s="16"/>
      <c r="D1397" s="26"/>
      <c r="E1397" s="7"/>
      <c r="F1397" s="26"/>
      <c r="G1397" s="85"/>
      <c r="H1397" s="85"/>
      <c r="I1397" s="7"/>
      <c r="J1397" s="26"/>
      <c r="K1397" s="160"/>
    </row>
    <row r="1398" spans="1:11" x14ac:dyDescent="0.25">
      <c r="A1398" s="7"/>
      <c r="B1398" s="7"/>
      <c r="C1398" s="16"/>
      <c r="D1398" s="26"/>
      <c r="E1398" s="7"/>
      <c r="F1398" s="26"/>
      <c r="G1398" s="85"/>
      <c r="H1398" s="85"/>
      <c r="I1398" s="7"/>
      <c r="J1398" s="26"/>
      <c r="K1398" s="160"/>
    </row>
    <row r="1399" spans="1:11" x14ac:dyDescent="0.25">
      <c r="A1399" s="7"/>
      <c r="B1399" s="7"/>
      <c r="C1399" s="16"/>
      <c r="D1399" s="26"/>
      <c r="E1399" s="16"/>
      <c r="F1399" s="26"/>
      <c r="G1399" s="85"/>
      <c r="H1399" s="85"/>
      <c r="I1399" s="7"/>
      <c r="J1399" s="7"/>
      <c r="K1399" s="160"/>
    </row>
    <row r="1400" spans="1:11" x14ac:dyDescent="0.25">
      <c r="A1400" s="7"/>
      <c r="B1400" s="7"/>
      <c r="C1400" s="16"/>
      <c r="D1400" s="26"/>
      <c r="E1400" s="16"/>
      <c r="F1400" s="26"/>
      <c r="G1400" s="85"/>
      <c r="H1400" s="85"/>
      <c r="I1400" s="7"/>
      <c r="J1400" s="7"/>
      <c r="K1400" s="160"/>
    </row>
    <row r="1401" spans="1:11" x14ac:dyDescent="0.25">
      <c r="A1401" s="7"/>
      <c r="B1401" s="7"/>
      <c r="C1401" s="16"/>
      <c r="D1401" s="26"/>
      <c r="E1401" s="16"/>
      <c r="F1401" s="26"/>
      <c r="G1401" s="85"/>
      <c r="H1401" s="85"/>
      <c r="I1401" s="7"/>
      <c r="J1401" s="7"/>
      <c r="K1401" s="160"/>
    </row>
    <row r="1402" spans="1:11" x14ac:dyDescent="0.25">
      <c r="A1402" s="7"/>
      <c r="B1402" s="7"/>
      <c r="C1402" s="16"/>
      <c r="D1402" s="26"/>
      <c r="E1402" s="16"/>
      <c r="F1402" s="26"/>
      <c r="G1402" s="85"/>
      <c r="H1402" s="85"/>
      <c r="I1402" s="7"/>
      <c r="J1402" s="7"/>
      <c r="K1402" s="160"/>
    </row>
    <row r="1403" spans="1:11" x14ac:dyDescent="0.25">
      <c r="A1403" s="7"/>
      <c r="B1403" s="7"/>
      <c r="C1403" s="16"/>
      <c r="D1403" s="26"/>
      <c r="E1403" s="16"/>
      <c r="F1403" s="26"/>
      <c r="G1403" s="85"/>
      <c r="H1403" s="85"/>
      <c r="I1403" s="7"/>
      <c r="J1403" s="7"/>
      <c r="K1403" s="160"/>
    </row>
    <row r="1404" spans="1:11" x14ac:dyDescent="0.25">
      <c r="A1404" s="7"/>
      <c r="B1404" s="7"/>
      <c r="C1404" s="16"/>
      <c r="D1404" s="26"/>
      <c r="E1404" s="16"/>
      <c r="F1404" s="26"/>
      <c r="G1404" s="85"/>
      <c r="H1404" s="85"/>
      <c r="I1404" s="7"/>
      <c r="J1404" s="7"/>
      <c r="K1404" s="160"/>
    </row>
    <row r="1405" spans="1:11" x14ac:dyDescent="0.25">
      <c r="A1405" s="7"/>
      <c r="B1405" s="7"/>
      <c r="C1405" s="16"/>
      <c r="D1405" s="26"/>
      <c r="E1405" s="7"/>
      <c r="F1405" s="26"/>
      <c r="G1405" s="85"/>
      <c r="H1405" s="85"/>
      <c r="I1405" s="7"/>
      <c r="J1405" s="26"/>
      <c r="K1405" s="160"/>
    </row>
    <row r="1406" spans="1:11" x14ac:dyDescent="0.25">
      <c r="A1406" s="7"/>
      <c r="B1406" s="7"/>
      <c r="C1406" s="16"/>
      <c r="D1406" s="26"/>
      <c r="E1406" s="7"/>
      <c r="F1406" s="26"/>
      <c r="G1406" s="85"/>
      <c r="H1406" s="85"/>
      <c r="I1406" s="7"/>
      <c r="J1406" s="26"/>
      <c r="K1406" s="160"/>
    </row>
    <row r="1407" spans="1:11" x14ac:dyDescent="0.25">
      <c r="A1407" s="7"/>
      <c r="B1407" s="7"/>
      <c r="C1407" s="16"/>
      <c r="D1407" s="26"/>
      <c r="E1407" s="7"/>
      <c r="F1407" s="26"/>
      <c r="G1407" s="85"/>
      <c r="H1407" s="85"/>
      <c r="I1407" s="7"/>
      <c r="J1407" s="26"/>
      <c r="K1407" s="160"/>
    </row>
    <row r="1408" spans="1:11" x14ac:dyDescent="0.25">
      <c r="A1408" s="7"/>
      <c r="B1408" s="7"/>
      <c r="C1408" s="16"/>
      <c r="D1408" s="26"/>
      <c r="E1408" s="16"/>
      <c r="F1408" s="26"/>
      <c r="G1408" s="85"/>
      <c r="H1408" s="85"/>
      <c r="I1408" s="7"/>
      <c r="J1408" s="26"/>
      <c r="K1408" s="160"/>
    </row>
    <row r="1409" spans="1:11" x14ac:dyDescent="0.25">
      <c r="A1409" s="7"/>
      <c r="B1409" s="7"/>
      <c r="C1409" s="16"/>
      <c r="D1409" s="26"/>
      <c r="E1409" s="16"/>
      <c r="F1409" s="26"/>
      <c r="G1409" s="85"/>
      <c r="H1409" s="85"/>
      <c r="I1409" s="7"/>
      <c r="J1409" s="7"/>
      <c r="K1409" s="160"/>
    </row>
    <row r="1410" spans="1:11" x14ac:dyDescent="0.25">
      <c r="A1410" s="7"/>
      <c r="B1410" s="7"/>
      <c r="C1410" s="16"/>
      <c r="D1410" s="26"/>
      <c r="E1410" s="16"/>
      <c r="F1410" s="26"/>
      <c r="G1410" s="85"/>
      <c r="H1410" s="85"/>
      <c r="I1410" s="7"/>
      <c r="J1410" s="7"/>
      <c r="K1410" s="160"/>
    </row>
    <row r="1411" spans="1:11" x14ac:dyDescent="0.25">
      <c r="A1411" s="7"/>
      <c r="B1411" s="7"/>
      <c r="C1411" s="16"/>
      <c r="D1411" s="26"/>
      <c r="E1411" s="16"/>
      <c r="F1411" s="26"/>
      <c r="G1411" s="85"/>
      <c r="H1411" s="85"/>
      <c r="I1411" s="7"/>
      <c r="J1411" s="7"/>
      <c r="K1411" s="160"/>
    </row>
    <row r="1412" spans="1:11" x14ac:dyDescent="0.25">
      <c r="A1412" s="7"/>
      <c r="B1412" s="7"/>
      <c r="C1412" s="16"/>
      <c r="D1412" s="26"/>
      <c r="E1412" s="7"/>
      <c r="F1412" s="26"/>
      <c r="G1412" s="185"/>
      <c r="H1412" s="85"/>
      <c r="I1412" s="7"/>
      <c r="J1412" s="26"/>
      <c r="K1412" s="160"/>
    </row>
    <row r="1413" spans="1:11" x14ac:dyDescent="0.25">
      <c r="A1413" s="7"/>
      <c r="B1413" s="7"/>
      <c r="C1413" s="16"/>
      <c r="D1413" s="26"/>
      <c r="E1413" s="7"/>
      <c r="F1413" s="26"/>
      <c r="G1413" s="185"/>
      <c r="H1413" s="85"/>
      <c r="I1413" s="7"/>
      <c r="J1413" s="26"/>
      <c r="K1413" s="160"/>
    </row>
    <row r="1414" spans="1:11" x14ac:dyDescent="0.25">
      <c r="A1414" s="7"/>
      <c r="B1414" s="7"/>
      <c r="C1414" s="16"/>
      <c r="D1414" s="26"/>
      <c r="E1414" s="16"/>
      <c r="F1414" s="26"/>
      <c r="G1414" s="85"/>
      <c r="H1414" s="85"/>
      <c r="I1414" s="7"/>
      <c r="J1414" s="7"/>
      <c r="K1414" s="160"/>
    </row>
    <row r="1415" spans="1:11" x14ac:dyDescent="0.25">
      <c r="A1415" s="7"/>
      <c r="B1415" s="7"/>
      <c r="C1415" s="16"/>
      <c r="D1415" s="26"/>
      <c r="E1415" s="16"/>
      <c r="F1415" s="26"/>
      <c r="G1415" s="185"/>
      <c r="H1415" s="85"/>
      <c r="I1415" s="7"/>
      <c r="J1415" s="26"/>
      <c r="K1415" s="160"/>
    </row>
    <row r="1416" spans="1:11" x14ac:dyDescent="0.25">
      <c r="A1416" s="7"/>
      <c r="B1416" s="7"/>
      <c r="C1416" s="16"/>
      <c r="D1416" s="26"/>
      <c r="E1416" s="16"/>
      <c r="F1416" s="26"/>
      <c r="G1416" s="85"/>
      <c r="H1416" s="85"/>
      <c r="I1416" s="7"/>
      <c r="J1416" s="26"/>
      <c r="K1416" s="160"/>
    </row>
    <row r="1417" spans="1:11" x14ac:dyDescent="0.25">
      <c r="A1417" s="7"/>
      <c r="B1417" s="7"/>
      <c r="C1417" s="16"/>
      <c r="D1417" s="26"/>
      <c r="E1417" s="16"/>
      <c r="F1417" s="26"/>
      <c r="G1417" s="85"/>
      <c r="H1417" s="85"/>
      <c r="I1417" s="7"/>
      <c r="J1417" s="7"/>
      <c r="K1417" s="160"/>
    </row>
    <row r="1418" spans="1:11" x14ac:dyDescent="0.25">
      <c r="A1418" s="7"/>
      <c r="B1418" s="7"/>
      <c r="C1418" s="16"/>
      <c r="D1418" s="26"/>
      <c r="E1418" s="16"/>
      <c r="F1418" s="26"/>
      <c r="G1418" s="85"/>
      <c r="H1418" s="85"/>
      <c r="I1418" s="7"/>
      <c r="J1418" s="7"/>
      <c r="K1418" s="160"/>
    </row>
    <row r="1419" spans="1:11" x14ac:dyDescent="0.25">
      <c r="A1419" s="7"/>
      <c r="B1419" s="7"/>
      <c r="C1419" s="16"/>
      <c r="D1419" s="26"/>
      <c r="E1419" s="16"/>
      <c r="F1419" s="26"/>
      <c r="G1419" s="85"/>
      <c r="H1419" s="85"/>
      <c r="I1419" s="7"/>
      <c r="J1419" s="7"/>
      <c r="K1419" s="160"/>
    </row>
    <row r="1420" spans="1:11" x14ac:dyDescent="0.25">
      <c r="A1420" s="7"/>
      <c r="B1420" s="7"/>
      <c r="C1420" s="16"/>
      <c r="D1420" s="26"/>
      <c r="E1420" s="16"/>
      <c r="F1420" s="26"/>
      <c r="G1420" s="185"/>
      <c r="H1420" s="85"/>
      <c r="I1420" s="7"/>
      <c r="J1420" s="26"/>
      <c r="K1420" s="160"/>
    </row>
    <row r="1421" spans="1:11" x14ac:dyDescent="0.25">
      <c r="A1421" s="7"/>
      <c r="B1421" s="7"/>
      <c r="C1421" s="16"/>
      <c r="D1421" s="26"/>
      <c r="E1421" s="16"/>
      <c r="F1421" s="26"/>
      <c r="G1421" s="85"/>
      <c r="H1421" s="85"/>
      <c r="I1421" s="7"/>
      <c r="J1421" s="7"/>
      <c r="K1421" s="160"/>
    </row>
    <row r="1422" spans="1:11" x14ac:dyDescent="0.25">
      <c r="A1422" s="7"/>
      <c r="B1422" s="7"/>
      <c r="C1422" s="16"/>
      <c r="D1422" s="26"/>
      <c r="E1422" s="7"/>
      <c r="F1422" s="26"/>
      <c r="G1422" s="85"/>
      <c r="H1422" s="85"/>
      <c r="I1422" s="7"/>
      <c r="J1422" s="26"/>
      <c r="K1422" s="160"/>
    </row>
    <row r="1423" spans="1:11" x14ac:dyDescent="0.25">
      <c r="A1423" s="7"/>
      <c r="B1423" s="7"/>
      <c r="C1423" s="16"/>
      <c r="D1423" s="26"/>
      <c r="E1423" s="7"/>
      <c r="F1423" s="26"/>
      <c r="G1423" s="85"/>
      <c r="H1423" s="85"/>
      <c r="I1423" s="7"/>
      <c r="J1423" s="26"/>
      <c r="K1423" s="160"/>
    </row>
    <row r="1424" spans="1:11" x14ac:dyDescent="0.25">
      <c r="A1424" s="7"/>
      <c r="B1424" s="7"/>
      <c r="C1424" s="16"/>
      <c r="D1424" s="26"/>
      <c r="E1424" s="16"/>
      <c r="F1424" s="26"/>
      <c r="G1424" s="85"/>
      <c r="H1424" s="85"/>
      <c r="I1424" s="7"/>
      <c r="J1424" s="7"/>
      <c r="K1424" s="160"/>
    </row>
    <row r="1425" spans="1:11" x14ac:dyDescent="0.25">
      <c r="A1425" s="7"/>
      <c r="B1425" s="7"/>
      <c r="C1425" s="16"/>
      <c r="D1425" s="26"/>
      <c r="E1425" s="16"/>
      <c r="F1425" s="26"/>
      <c r="G1425" s="85"/>
      <c r="H1425" s="85"/>
      <c r="I1425" s="7"/>
      <c r="J1425" s="7"/>
      <c r="K1425" s="160"/>
    </row>
    <row r="1426" spans="1:11" x14ac:dyDescent="0.25">
      <c r="A1426" s="7"/>
      <c r="B1426" s="7"/>
      <c r="C1426" s="16"/>
      <c r="D1426" s="26"/>
      <c r="E1426" s="16"/>
      <c r="F1426" s="26"/>
      <c r="G1426" s="85"/>
      <c r="H1426" s="85"/>
      <c r="I1426" s="7"/>
      <c r="J1426" s="7"/>
      <c r="K1426" s="160"/>
    </row>
    <row r="1427" spans="1:11" x14ac:dyDescent="0.25">
      <c r="A1427" s="7"/>
      <c r="B1427" s="7"/>
      <c r="C1427" s="16"/>
      <c r="D1427" s="26"/>
      <c r="E1427" s="7"/>
      <c r="F1427" s="26"/>
      <c r="G1427" s="85"/>
      <c r="H1427" s="85"/>
      <c r="I1427" s="7"/>
      <c r="J1427" s="26"/>
      <c r="K1427" s="160"/>
    </row>
    <row r="1428" spans="1:11" x14ac:dyDescent="0.25">
      <c r="A1428" s="7"/>
      <c r="B1428" s="7"/>
      <c r="C1428" s="16"/>
      <c r="D1428" s="26"/>
      <c r="E1428" s="7"/>
      <c r="F1428" s="26"/>
      <c r="G1428" s="85"/>
      <c r="H1428" s="85"/>
      <c r="I1428" s="7"/>
      <c r="J1428" s="26"/>
      <c r="K1428" s="160"/>
    </row>
    <row r="1429" spans="1:11" x14ac:dyDescent="0.25">
      <c r="A1429" s="7"/>
      <c r="B1429" s="7"/>
      <c r="C1429" s="16"/>
      <c r="D1429" s="26"/>
      <c r="E1429" s="16"/>
      <c r="F1429" s="26"/>
      <c r="G1429" s="85"/>
      <c r="H1429" s="85"/>
      <c r="I1429" s="7"/>
      <c r="J1429" s="7"/>
      <c r="K1429" s="160"/>
    </row>
    <row r="1430" spans="1:11" x14ac:dyDescent="0.25">
      <c r="A1430" s="7"/>
      <c r="B1430" s="7"/>
      <c r="C1430" s="16"/>
      <c r="D1430" s="26"/>
      <c r="E1430" s="16"/>
      <c r="F1430" s="26"/>
      <c r="G1430" s="85"/>
      <c r="H1430" s="85"/>
      <c r="I1430" s="7"/>
      <c r="J1430" s="7"/>
      <c r="K1430" s="160"/>
    </row>
    <row r="1431" spans="1:11" x14ac:dyDescent="0.25">
      <c r="A1431" s="7"/>
      <c r="B1431" s="7"/>
      <c r="C1431" s="16"/>
      <c r="D1431" s="26"/>
      <c r="E1431" s="16"/>
      <c r="F1431" s="26"/>
      <c r="G1431" s="85"/>
      <c r="H1431" s="85"/>
      <c r="I1431" s="7"/>
      <c r="J1431" s="7"/>
      <c r="K1431" s="160"/>
    </row>
    <row r="1432" spans="1:11" x14ac:dyDescent="0.25">
      <c r="A1432" s="7"/>
      <c r="B1432" s="7"/>
      <c r="C1432" s="16"/>
      <c r="D1432" s="26"/>
      <c r="E1432" s="16"/>
      <c r="F1432" s="26"/>
      <c r="G1432" s="85"/>
      <c r="H1432" s="85"/>
      <c r="I1432" s="7"/>
      <c r="J1432" s="7"/>
      <c r="K1432" s="160"/>
    </row>
    <row r="1433" spans="1:11" x14ac:dyDescent="0.25">
      <c r="A1433" s="7"/>
      <c r="B1433" s="7"/>
      <c r="C1433" s="16"/>
      <c r="D1433" s="26"/>
      <c r="E1433" s="7"/>
      <c r="F1433" s="26"/>
      <c r="G1433" s="85"/>
      <c r="H1433" s="85"/>
      <c r="I1433" s="7"/>
      <c r="J1433" s="26"/>
      <c r="K1433" s="160"/>
    </row>
    <row r="1434" spans="1:11" x14ac:dyDescent="0.25">
      <c r="A1434" s="7"/>
      <c r="B1434" s="7"/>
      <c r="C1434" s="16"/>
      <c r="D1434" s="26"/>
      <c r="E1434" s="7"/>
      <c r="F1434" s="26"/>
      <c r="G1434" s="85"/>
      <c r="H1434" s="85"/>
      <c r="I1434" s="7"/>
      <c r="J1434" s="26"/>
      <c r="K1434" s="160"/>
    </row>
    <row r="1435" spans="1:11" x14ac:dyDescent="0.25">
      <c r="A1435" s="7"/>
      <c r="B1435" s="7"/>
      <c r="C1435" s="16"/>
      <c r="D1435" s="26"/>
      <c r="E1435" s="16"/>
      <c r="F1435" s="26"/>
      <c r="G1435" s="185"/>
      <c r="H1435" s="85"/>
      <c r="I1435" s="7"/>
      <c r="J1435" s="7"/>
      <c r="K1435" s="160"/>
    </row>
    <row r="1436" spans="1:11" x14ac:dyDescent="0.25">
      <c r="A1436" s="7"/>
      <c r="B1436" s="7"/>
      <c r="C1436" s="16"/>
      <c r="D1436" s="26"/>
      <c r="E1436" s="16"/>
      <c r="F1436" s="26"/>
      <c r="G1436" s="85"/>
      <c r="H1436" s="85"/>
      <c r="I1436" s="7"/>
      <c r="J1436" s="7"/>
      <c r="K1436" s="160"/>
    </row>
    <row r="1437" spans="1:11" x14ac:dyDescent="0.25">
      <c r="A1437" s="7"/>
      <c r="B1437" s="7"/>
      <c r="C1437" s="16"/>
      <c r="D1437" s="26"/>
      <c r="E1437" s="16"/>
      <c r="F1437" s="26"/>
      <c r="G1437" s="85"/>
      <c r="H1437" s="85"/>
      <c r="I1437" s="7"/>
      <c r="J1437" s="7"/>
      <c r="K1437" s="160"/>
    </row>
    <row r="1438" spans="1:11" x14ac:dyDescent="0.25">
      <c r="A1438" s="7"/>
      <c r="B1438" s="7"/>
      <c r="C1438" s="16"/>
      <c r="D1438" s="26"/>
      <c r="E1438" s="16"/>
      <c r="F1438" s="26"/>
      <c r="G1438" s="85"/>
      <c r="H1438" s="85"/>
      <c r="I1438" s="7"/>
      <c r="J1438" s="7"/>
      <c r="K1438" s="160"/>
    </row>
    <row r="1439" spans="1:11" x14ac:dyDescent="0.25">
      <c r="A1439" s="7"/>
      <c r="B1439" s="7"/>
      <c r="C1439" s="16"/>
      <c r="D1439" s="26"/>
      <c r="E1439" s="16"/>
      <c r="F1439" s="26"/>
      <c r="G1439" s="85"/>
      <c r="H1439" s="85"/>
      <c r="I1439" s="7"/>
      <c r="J1439" s="7"/>
      <c r="K1439" s="160"/>
    </row>
    <row r="1440" spans="1:11" x14ac:dyDescent="0.25">
      <c r="A1440" s="7"/>
      <c r="B1440" s="7"/>
      <c r="C1440" s="16"/>
      <c r="D1440" s="26"/>
      <c r="E1440" s="16"/>
      <c r="F1440" s="26"/>
      <c r="G1440" s="85"/>
      <c r="H1440" s="85"/>
      <c r="I1440" s="7"/>
      <c r="J1440" s="7"/>
      <c r="K1440" s="160"/>
    </row>
    <row r="1441" spans="1:11" x14ac:dyDescent="0.25">
      <c r="A1441" s="7"/>
      <c r="B1441" s="7"/>
      <c r="C1441" s="16"/>
      <c r="D1441" s="26"/>
      <c r="E1441" s="16"/>
      <c r="F1441" s="26"/>
      <c r="G1441" s="85"/>
      <c r="H1441" s="85"/>
      <c r="I1441" s="7"/>
      <c r="J1441" s="7"/>
      <c r="K1441" s="160"/>
    </row>
    <row r="1442" spans="1:11" x14ac:dyDescent="0.25">
      <c r="A1442" s="7"/>
      <c r="B1442" s="7"/>
      <c r="C1442" s="16"/>
      <c r="D1442" s="26"/>
      <c r="E1442" s="7"/>
      <c r="F1442" s="26"/>
      <c r="G1442" s="85"/>
      <c r="H1442" s="85"/>
      <c r="I1442" s="7"/>
      <c r="J1442" s="26"/>
      <c r="K1442" s="160"/>
    </row>
    <row r="1443" spans="1:11" x14ac:dyDescent="0.25">
      <c r="A1443" s="7"/>
      <c r="B1443" s="7"/>
      <c r="C1443" s="16"/>
      <c r="D1443" s="26"/>
      <c r="E1443" s="7"/>
      <c r="F1443" s="26"/>
      <c r="G1443" s="85"/>
      <c r="H1443" s="85"/>
      <c r="I1443" s="7"/>
      <c r="J1443" s="26"/>
      <c r="K1443" s="160"/>
    </row>
    <row r="1444" spans="1:11" x14ac:dyDescent="0.25">
      <c r="A1444" s="7"/>
      <c r="B1444" s="7"/>
      <c r="C1444" s="16"/>
      <c r="D1444" s="26"/>
      <c r="E1444" s="7"/>
      <c r="F1444" s="26"/>
      <c r="G1444" s="85"/>
      <c r="H1444" s="85"/>
      <c r="I1444" s="7"/>
      <c r="J1444" s="26"/>
      <c r="K1444" s="160"/>
    </row>
    <row r="1445" spans="1:11" x14ac:dyDescent="0.25">
      <c r="A1445" s="7"/>
      <c r="B1445" s="7"/>
      <c r="C1445" s="16"/>
      <c r="D1445" s="26"/>
      <c r="E1445" s="16"/>
      <c r="F1445" s="26"/>
      <c r="G1445" s="85"/>
      <c r="H1445" s="85"/>
      <c r="I1445" s="7"/>
      <c r="J1445" s="7"/>
      <c r="K1445" s="160"/>
    </row>
    <row r="1446" spans="1:11" x14ac:dyDescent="0.25">
      <c r="A1446" s="7"/>
      <c r="B1446" s="7"/>
      <c r="C1446" s="16"/>
      <c r="D1446" s="26"/>
      <c r="E1446" s="16"/>
      <c r="F1446" s="26"/>
      <c r="G1446" s="85"/>
      <c r="H1446" s="85"/>
      <c r="I1446" s="7"/>
      <c r="J1446" s="7"/>
      <c r="K1446" s="160"/>
    </row>
    <row r="1447" spans="1:11" x14ac:dyDescent="0.25">
      <c r="A1447" s="7"/>
      <c r="B1447" s="7"/>
      <c r="C1447" s="16"/>
      <c r="D1447" s="26"/>
      <c r="E1447" s="16"/>
      <c r="F1447" s="26"/>
      <c r="G1447" s="85"/>
      <c r="H1447" s="85"/>
      <c r="I1447" s="7"/>
      <c r="J1447" s="7"/>
      <c r="K1447" s="160"/>
    </row>
    <row r="1448" spans="1:11" x14ac:dyDescent="0.25">
      <c r="A1448" s="7"/>
      <c r="B1448" s="7"/>
      <c r="C1448" s="16"/>
      <c r="D1448" s="26"/>
      <c r="E1448" s="16"/>
      <c r="F1448" s="26"/>
      <c r="G1448" s="85"/>
      <c r="H1448" s="85"/>
      <c r="I1448" s="7"/>
      <c r="J1448" s="7"/>
      <c r="K1448" s="160"/>
    </row>
    <row r="1449" spans="1:11" x14ac:dyDescent="0.25">
      <c r="A1449" s="7"/>
      <c r="B1449" s="7"/>
      <c r="C1449" s="16"/>
      <c r="D1449" s="26"/>
      <c r="E1449" s="16"/>
      <c r="F1449" s="26"/>
      <c r="G1449" s="85"/>
      <c r="H1449" s="85"/>
      <c r="I1449" s="7"/>
      <c r="J1449" s="26"/>
      <c r="K1449" s="160"/>
    </row>
    <row r="1450" spans="1:11" x14ac:dyDescent="0.25">
      <c r="A1450" s="7"/>
      <c r="B1450" s="7"/>
      <c r="C1450" s="16"/>
      <c r="D1450" s="26"/>
      <c r="E1450" s="16"/>
      <c r="F1450" s="26"/>
      <c r="G1450" s="85"/>
      <c r="H1450" s="85"/>
      <c r="I1450" s="7"/>
      <c r="J1450" s="7"/>
      <c r="K1450" s="160"/>
    </row>
    <row r="1451" spans="1:11" x14ac:dyDescent="0.25">
      <c r="A1451" s="7"/>
      <c r="B1451" s="7"/>
      <c r="C1451" s="16"/>
      <c r="D1451" s="26"/>
      <c r="E1451" s="16"/>
      <c r="F1451" s="26"/>
      <c r="G1451" s="85"/>
      <c r="H1451" s="85"/>
      <c r="I1451" s="7"/>
      <c r="J1451" s="7"/>
      <c r="K1451" s="160"/>
    </row>
    <row r="1452" spans="1:11" x14ac:dyDescent="0.25">
      <c r="A1452" s="7"/>
      <c r="B1452" s="7"/>
      <c r="C1452" s="16"/>
      <c r="D1452" s="26"/>
      <c r="E1452" s="16"/>
      <c r="F1452" s="26"/>
      <c r="G1452" s="85"/>
      <c r="H1452" s="85"/>
      <c r="I1452" s="7"/>
      <c r="J1452" s="7"/>
      <c r="K1452" s="160"/>
    </row>
    <row r="1453" spans="1:11" x14ac:dyDescent="0.25">
      <c r="A1453" s="7"/>
      <c r="B1453" s="7"/>
      <c r="C1453" s="16"/>
      <c r="D1453" s="26"/>
      <c r="E1453" s="16"/>
      <c r="F1453" s="26"/>
      <c r="G1453" s="85"/>
      <c r="H1453" s="85"/>
      <c r="I1453" s="7"/>
      <c r="J1453" s="7"/>
      <c r="K1453" s="160"/>
    </row>
    <row r="1454" spans="1:11" x14ac:dyDescent="0.25">
      <c r="A1454" s="7"/>
      <c r="B1454" s="7"/>
      <c r="C1454" s="16"/>
      <c r="D1454" s="26"/>
      <c r="E1454" s="16"/>
      <c r="F1454" s="26"/>
      <c r="G1454" s="85"/>
      <c r="H1454" s="85"/>
      <c r="I1454" s="7"/>
      <c r="J1454" s="7"/>
      <c r="K1454" s="160"/>
    </row>
    <row r="1455" spans="1:11" x14ac:dyDescent="0.25">
      <c r="A1455" s="7"/>
      <c r="B1455" s="7"/>
      <c r="C1455" s="16"/>
      <c r="D1455" s="26"/>
      <c r="E1455" s="16"/>
      <c r="F1455" s="26"/>
      <c r="G1455" s="85"/>
      <c r="H1455" s="85"/>
      <c r="I1455" s="7"/>
      <c r="J1455" s="7"/>
      <c r="K1455" s="160"/>
    </row>
    <row r="1456" spans="1:11" x14ac:dyDescent="0.25">
      <c r="A1456" s="7"/>
      <c r="B1456" s="7"/>
      <c r="C1456" s="16"/>
      <c r="D1456" s="26"/>
      <c r="E1456" s="16"/>
      <c r="F1456" s="26"/>
      <c r="G1456" s="85"/>
      <c r="H1456" s="85"/>
      <c r="I1456" s="7"/>
      <c r="J1456" s="7"/>
      <c r="K1456" s="160"/>
    </row>
    <row r="1457" spans="1:11" x14ac:dyDescent="0.25">
      <c r="A1457" s="7"/>
      <c r="B1457" s="7"/>
      <c r="C1457" s="16"/>
      <c r="D1457" s="26"/>
      <c r="E1457" s="16"/>
      <c r="F1457" s="26"/>
      <c r="G1457" s="85"/>
      <c r="H1457" s="85"/>
      <c r="I1457" s="7"/>
      <c r="J1457" s="7"/>
      <c r="K1457" s="160"/>
    </row>
    <row r="1458" spans="1:11" x14ac:dyDescent="0.25">
      <c r="A1458" s="7"/>
      <c r="B1458" s="7"/>
      <c r="C1458" s="16"/>
      <c r="D1458" s="26"/>
      <c r="E1458" s="16"/>
      <c r="F1458" s="26"/>
      <c r="G1458" s="85"/>
      <c r="H1458" s="85"/>
      <c r="I1458" s="7"/>
      <c r="J1458" s="7"/>
      <c r="K1458" s="160"/>
    </row>
    <row r="1459" spans="1:11" x14ac:dyDescent="0.25">
      <c r="A1459" s="7"/>
      <c r="B1459" s="7"/>
      <c r="C1459" s="16"/>
      <c r="D1459" s="26"/>
      <c r="E1459" s="16"/>
      <c r="F1459" s="26"/>
      <c r="G1459" s="85"/>
      <c r="H1459" s="85"/>
      <c r="I1459" s="7"/>
      <c r="J1459" s="7"/>
      <c r="K1459" s="160"/>
    </row>
    <row r="1460" spans="1:11" x14ac:dyDescent="0.25">
      <c r="A1460" s="7"/>
      <c r="B1460" s="7"/>
      <c r="C1460" s="16"/>
      <c r="D1460" s="26"/>
      <c r="E1460" s="16"/>
      <c r="F1460" s="26"/>
      <c r="G1460" s="85"/>
      <c r="H1460" s="85"/>
      <c r="I1460" s="7"/>
      <c r="J1460" s="7"/>
      <c r="K1460" s="160"/>
    </row>
    <row r="1461" spans="1:11" x14ac:dyDescent="0.25">
      <c r="A1461" s="7"/>
      <c r="B1461" s="7"/>
      <c r="C1461" s="16"/>
      <c r="D1461" s="26"/>
      <c r="E1461" s="16"/>
      <c r="F1461" s="26"/>
      <c r="G1461" s="85"/>
      <c r="H1461" s="85"/>
      <c r="I1461" s="7"/>
      <c r="J1461" s="7"/>
      <c r="K1461" s="160"/>
    </row>
    <row r="1462" spans="1:11" x14ac:dyDescent="0.25">
      <c r="A1462" s="7"/>
      <c r="B1462" s="7"/>
      <c r="C1462" s="16"/>
      <c r="D1462" s="26"/>
      <c r="E1462" s="16"/>
      <c r="F1462" s="26"/>
      <c r="G1462" s="85"/>
      <c r="H1462" s="85"/>
      <c r="I1462" s="7"/>
      <c r="J1462" s="7"/>
      <c r="K1462" s="160"/>
    </row>
    <row r="1463" spans="1:11" x14ac:dyDescent="0.25">
      <c r="A1463" s="7"/>
      <c r="B1463" s="7"/>
      <c r="C1463" s="16"/>
      <c r="D1463" s="26"/>
      <c r="E1463" s="16"/>
      <c r="F1463" s="26"/>
      <c r="G1463" s="85"/>
      <c r="H1463" s="85"/>
      <c r="I1463" s="7"/>
      <c r="J1463" s="7"/>
      <c r="K1463" s="160"/>
    </row>
    <row r="1464" spans="1:11" x14ac:dyDescent="0.25">
      <c r="A1464" s="7"/>
      <c r="B1464" s="7"/>
      <c r="C1464" s="16"/>
      <c r="D1464" s="26"/>
      <c r="E1464" s="16"/>
      <c r="F1464" s="26"/>
      <c r="G1464" s="85"/>
      <c r="H1464" s="85"/>
      <c r="I1464" s="7"/>
      <c r="J1464" s="7"/>
      <c r="K1464" s="160"/>
    </row>
    <row r="1465" spans="1:11" x14ac:dyDescent="0.25">
      <c r="A1465" s="7"/>
      <c r="B1465" s="7"/>
      <c r="C1465" s="16"/>
      <c r="D1465" s="26"/>
      <c r="E1465" s="16"/>
      <c r="F1465" s="26"/>
      <c r="G1465" s="85"/>
      <c r="H1465" s="85"/>
      <c r="I1465" s="7"/>
      <c r="J1465" s="7"/>
      <c r="K1465" s="160"/>
    </row>
    <row r="1466" spans="1:11" x14ac:dyDescent="0.25">
      <c r="A1466" s="7"/>
      <c r="B1466" s="7"/>
      <c r="C1466" s="16"/>
      <c r="D1466" s="26"/>
      <c r="E1466" s="16"/>
      <c r="F1466" s="26"/>
      <c r="G1466" s="85"/>
      <c r="H1466" s="85"/>
      <c r="I1466" s="7"/>
      <c r="J1466" s="7"/>
      <c r="K1466" s="160"/>
    </row>
    <row r="1467" spans="1:11" x14ac:dyDescent="0.25">
      <c r="A1467" s="7"/>
      <c r="B1467" s="7"/>
      <c r="C1467" s="16"/>
      <c r="D1467" s="26"/>
      <c r="E1467" s="16"/>
      <c r="F1467" s="26"/>
      <c r="G1467" s="85"/>
      <c r="H1467" s="85"/>
      <c r="I1467" s="7"/>
      <c r="J1467" s="7"/>
      <c r="K1467" s="160"/>
    </row>
    <row r="1468" spans="1:11" x14ac:dyDescent="0.25">
      <c r="A1468" s="7"/>
      <c r="B1468" s="7"/>
      <c r="C1468" s="16"/>
      <c r="D1468" s="26"/>
      <c r="E1468" s="7"/>
      <c r="F1468" s="26"/>
      <c r="G1468" s="85"/>
      <c r="H1468" s="85"/>
      <c r="I1468" s="7"/>
      <c r="J1468" s="26"/>
      <c r="K1468" s="160"/>
    </row>
    <row r="1469" spans="1:11" x14ac:dyDescent="0.25">
      <c r="A1469" s="7"/>
      <c r="B1469" s="7"/>
      <c r="C1469" s="16"/>
      <c r="D1469" s="26"/>
      <c r="E1469" s="7"/>
      <c r="F1469" s="26"/>
      <c r="G1469" s="85"/>
      <c r="H1469" s="85"/>
      <c r="I1469" s="7"/>
      <c r="J1469" s="26"/>
      <c r="K1469" s="160"/>
    </row>
    <row r="1470" spans="1:11" x14ac:dyDescent="0.25">
      <c r="A1470" s="7"/>
      <c r="B1470" s="7"/>
      <c r="C1470" s="16"/>
      <c r="D1470" s="26"/>
      <c r="E1470" s="7"/>
      <c r="F1470" s="26"/>
      <c r="G1470" s="85"/>
      <c r="H1470" s="85"/>
      <c r="I1470" s="7"/>
      <c r="J1470" s="26"/>
      <c r="K1470" s="160"/>
    </row>
    <row r="1471" spans="1:11" x14ac:dyDescent="0.25">
      <c r="A1471" s="7"/>
      <c r="B1471" s="7"/>
      <c r="C1471" s="16"/>
      <c r="D1471" s="26"/>
      <c r="E1471" s="7"/>
      <c r="F1471" s="26"/>
      <c r="G1471" s="85"/>
      <c r="H1471" s="85"/>
      <c r="I1471" s="7"/>
      <c r="J1471" s="26"/>
      <c r="K1471" s="160"/>
    </row>
    <row r="1472" spans="1:11" x14ac:dyDescent="0.25">
      <c r="A1472" s="7"/>
      <c r="B1472" s="7"/>
      <c r="C1472" s="16"/>
      <c r="D1472" s="26"/>
      <c r="E1472" s="16"/>
      <c r="F1472" s="26"/>
      <c r="G1472" s="85"/>
      <c r="H1472" s="85"/>
      <c r="I1472" s="7"/>
      <c r="J1472" s="7"/>
      <c r="K1472" s="160"/>
    </row>
    <row r="1473" spans="1:11" x14ac:dyDescent="0.25">
      <c r="A1473" s="7"/>
      <c r="B1473" s="7"/>
      <c r="C1473" s="16"/>
      <c r="D1473" s="26"/>
      <c r="E1473" s="16"/>
      <c r="F1473" s="26"/>
      <c r="G1473" s="85"/>
      <c r="H1473" s="85"/>
      <c r="I1473" s="7"/>
      <c r="J1473" s="7"/>
      <c r="K1473" s="160"/>
    </row>
    <row r="1474" spans="1:11" x14ac:dyDescent="0.25">
      <c r="A1474" s="7"/>
      <c r="B1474" s="7"/>
      <c r="C1474" s="16"/>
      <c r="D1474" s="26"/>
      <c r="E1474" s="16"/>
      <c r="F1474" s="26"/>
      <c r="G1474" s="85"/>
      <c r="H1474" s="85"/>
      <c r="I1474" s="7"/>
      <c r="J1474" s="7"/>
      <c r="K1474" s="160"/>
    </row>
    <row r="1475" spans="1:11" x14ac:dyDescent="0.25">
      <c r="A1475" s="7"/>
      <c r="B1475" s="7"/>
      <c r="C1475" s="16"/>
      <c r="D1475" s="26"/>
      <c r="E1475" s="16"/>
      <c r="F1475" s="26"/>
      <c r="G1475" s="85"/>
      <c r="H1475" s="85"/>
      <c r="I1475" s="7"/>
      <c r="J1475" s="7"/>
      <c r="K1475" s="160"/>
    </row>
    <row r="1476" spans="1:11" x14ac:dyDescent="0.25">
      <c r="A1476" s="7"/>
      <c r="B1476" s="7"/>
      <c r="C1476" s="16"/>
      <c r="D1476" s="26"/>
      <c r="E1476" s="16"/>
      <c r="F1476" s="26"/>
      <c r="G1476" s="85"/>
      <c r="H1476" s="85"/>
      <c r="I1476" s="7"/>
      <c r="J1476" s="7"/>
      <c r="K1476" s="160"/>
    </row>
    <row r="1477" spans="1:11" x14ac:dyDescent="0.25">
      <c r="A1477" s="7"/>
      <c r="B1477" s="7"/>
      <c r="C1477" s="16"/>
      <c r="D1477" s="26"/>
      <c r="E1477" s="7"/>
      <c r="F1477" s="26"/>
      <c r="G1477" s="85"/>
      <c r="H1477" s="85"/>
      <c r="I1477" s="7"/>
      <c r="J1477" s="26"/>
      <c r="K1477" s="160"/>
    </row>
    <row r="1478" spans="1:11" x14ac:dyDescent="0.25">
      <c r="A1478" s="7"/>
      <c r="B1478" s="7"/>
      <c r="C1478" s="16"/>
      <c r="D1478" s="26"/>
      <c r="E1478" s="7"/>
      <c r="F1478" s="26"/>
      <c r="G1478" s="85"/>
      <c r="H1478" s="85"/>
      <c r="I1478" s="7"/>
      <c r="J1478" s="26"/>
      <c r="K1478" s="160"/>
    </row>
    <row r="1479" spans="1:11" x14ac:dyDescent="0.25">
      <c r="A1479" s="7"/>
      <c r="B1479" s="7"/>
      <c r="C1479" s="16"/>
      <c r="D1479" s="26"/>
      <c r="E1479" s="7"/>
      <c r="F1479" s="26"/>
      <c r="G1479" s="85"/>
      <c r="H1479" s="85"/>
      <c r="I1479" s="7"/>
      <c r="J1479" s="26"/>
      <c r="K1479" s="160"/>
    </row>
    <row r="1480" spans="1:11" x14ac:dyDescent="0.25">
      <c r="A1480" s="7"/>
      <c r="B1480" s="7"/>
      <c r="C1480" s="16"/>
      <c r="D1480" s="26"/>
      <c r="E1480" s="7"/>
      <c r="F1480" s="26"/>
      <c r="G1480" s="85"/>
      <c r="H1480" s="85"/>
      <c r="I1480" s="7"/>
      <c r="J1480" s="26"/>
      <c r="K1480" s="160"/>
    </row>
    <row r="1481" spans="1:11" x14ac:dyDescent="0.25">
      <c r="A1481" s="7"/>
      <c r="B1481" s="7"/>
      <c r="C1481" s="16"/>
      <c r="D1481" s="26"/>
      <c r="E1481" s="16"/>
      <c r="F1481" s="26"/>
      <c r="G1481" s="85"/>
      <c r="H1481" s="85"/>
      <c r="I1481" s="7"/>
      <c r="J1481" s="7"/>
      <c r="K1481" s="160"/>
    </row>
    <row r="1482" spans="1:11" x14ac:dyDescent="0.25">
      <c r="A1482" s="7"/>
      <c r="B1482" s="7"/>
      <c r="C1482" s="16"/>
      <c r="D1482" s="26"/>
      <c r="E1482" s="16"/>
      <c r="F1482" s="26"/>
      <c r="G1482" s="85"/>
      <c r="H1482" s="85"/>
      <c r="I1482" s="7"/>
      <c r="J1482" s="7"/>
      <c r="K1482" s="160"/>
    </row>
    <row r="1483" spans="1:11" x14ac:dyDescent="0.25">
      <c r="A1483" s="7"/>
      <c r="B1483" s="7"/>
      <c r="C1483" s="16"/>
      <c r="D1483" s="26"/>
      <c r="E1483" s="16"/>
      <c r="F1483" s="26"/>
      <c r="G1483" s="85"/>
      <c r="H1483" s="85"/>
      <c r="I1483" s="7"/>
      <c r="J1483" s="7"/>
      <c r="K1483" s="160"/>
    </row>
    <row r="1484" spans="1:11" x14ac:dyDescent="0.25">
      <c r="A1484" s="7"/>
      <c r="B1484" s="7"/>
      <c r="C1484" s="16"/>
      <c r="D1484" s="26"/>
      <c r="E1484" s="16"/>
      <c r="F1484" s="26"/>
      <c r="G1484" s="85"/>
      <c r="H1484" s="85"/>
      <c r="I1484" s="7"/>
      <c r="J1484" s="7"/>
      <c r="K1484" s="160"/>
    </row>
    <row r="1485" spans="1:11" x14ac:dyDescent="0.25">
      <c r="A1485" s="7"/>
      <c r="B1485" s="7"/>
      <c r="C1485" s="16"/>
      <c r="D1485" s="26"/>
      <c r="E1485" s="7"/>
      <c r="F1485" s="26"/>
      <c r="G1485" s="85"/>
      <c r="H1485" s="85"/>
      <c r="I1485" s="7"/>
      <c r="J1485" s="26"/>
      <c r="K1485" s="160"/>
    </row>
    <row r="1486" spans="1:11" x14ac:dyDescent="0.25">
      <c r="A1486" s="7"/>
      <c r="B1486" s="7"/>
      <c r="C1486" s="16"/>
      <c r="D1486" s="26"/>
      <c r="E1486" s="7"/>
      <c r="F1486" s="26"/>
      <c r="G1486" s="85"/>
      <c r="H1486" s="85"/>
      <c r="I1486" s="7"/>
      <c r="J1486" s="26"/>
      <c r="K1486" s="160"/>
    </row>
    <row r="1487" spans="1:11" x14ac:dyDescent="0.25">
      <c r="A1487" s="7"/>
      <c r="B1487" s="7"/>
      <c r="C1487" s="16"/>
      <c r="D1487" s="26"/>
      <c r="E1487" s="16"/>
      <c r="F1487" s="26"/>
      <c r="G1487" s="85"/>
      <c r="H1487" s="85"/>
      <c r="I1487" s="7"/>
      <c r="J1487" s="7"/>
      <c r="K1487" s="160"/>
    </row>
    <row r="1488" spans="1:11" x14ac:dyDescent="0.25">
      <c r="A1488" s="7"/>
      <c r="B1488" s="7"/>
      <c r="C1488" s="16"/>
      <c r="D1488" s="26"/>
      <c r="E1488" s="16"/>
      <c r="F1488" s="26"/>
      <c r="G1488" s="85"/>
      <c r="H1488" s="85"/>
      <c r="I1488" s="7"/>
      <c r="J1488" s="7"/>
      <c r="K1488" s="160"/>
    </row>
    <row r="1489" spans="1:11" x14ac:dyDescent="0.25">
      <c r="A1489" s="7"/>
      <c r="B1489" s="7"/>
      <c r="C1489" s="16"/>
      <c r="D1489" s="26"/>
      <c r="E1489" s="7"/>
      <c r="F1489" s="26"/>
      <c r="G1489" s="85"/>
      <c r="H1489" s="85"/>
      <c r="I1489" s="7"/>
      <c r="J1489" s="26"/>
      <c r="K1489" s="160"/>
    </row>
    <row r="1490" spans="1:11" x14ac:dyDescent="0.25">
      <c r="A1490" s="7"/>
      <c r="B1490" s="7"/>
      <c r="C1490" s="16"/>
      <c r="D1490" s="26"/>
      <c r="E1490" s="7"/>
      <c r="F1490" s="26"/>
      <c r="G1490" s="85"/>
      <c r="H1490" s="85"/>
      <c r="I1490" s="7"/>
      <c r="J1490" s="26"/>
      <c r="K1490" s="160"/>
    </row>
    <row r="1491" spans="1:11" x14ac:dyDescent="0.25">
      <c r="A1491" s="7"/>
      <c r="B1491" s="7"/>
      <c r="C1491" s="16"/>
      <c r="D1491" s="26"/>
      <c r="E1491" s="16"/>
      <c r="F1491" s="26"/>
      <c r="G1491" s="85"/>
      <c r="H1491" s="85"/>
      <c r="I1491" s="7"/>
      <c r="J1491" s="26"/>
      <c r="K1491" s="160"/>
    </row>
    <row r="1492" spans="1:11" x14ac:dyDescent="0.25">
      <c r="A1492" s="7"/>
      <c r="B1492" s="7"/>
      <c r="C1492" s="16"/>
      <c r="D1492" s="26"/>
      <c r="E1492" s="16"/>
      <c r="F1492" s="26"/>
      <c r="G1492" s="85"/>
      <c r="H1492" s="85"/>
      <c r="I1492" s="7"/>
      <c r="J1492" s="7"/>
      <c r="K1492" s="160"/>
    </row>
    <row r="1493" spans="1:11" x14ac:dyDescent="0.25">
      <c r="A1493" s="7"/>
      <c r="B1493" s="7"/>
      <c r="C1493" s="16"/>
      <c r="D1493" s="26"/>
      <c r="E1493" s="16"/>
      <c r="F1493" s="26"/>
      <c r="G1493" s="85"/>
      <c r="H1493" s="85"/>
      <c r="I1493" s="7"/>
      <c r="J1493" s="7"/>
      <c r="K1493" s="160"/>
    </row>
    <row r="1494" spans="1:11" x14ac:dyDescent="0.25">
      <c r="A1494" s="7"/>
      <c r="B1494" s="7"/>
      <c r="C1494" s="16"/>
      <c r="D1494" s="26"/>
      <c r="E1494" s="16"/>
      <c r="F1494" s="26"/>
      <c r="G1494" s="85"/>
      <c r="H1494" s="85"/>
      <c r="I1494" s="7"/>
      <c r="J1494" s="7"/>
      <c r="K1494" s="160"/>
    </row>
    <row r="1495" spans="1:11" x14ac:dyDescent="0.25">
      <c r="A1495" s="7"/>
      <c r="B1495" s="7"/>
      <c r="C1495" s="16"/>
      <c r="D1495" s="26"/>
      <c r="E1495" s="16"/>
      <c r="F1495" s="26"/>
      <c r="G1495" s="85"/>
      <c r="H1495" s="85"/>
      <c r="I1495" s="7"/>
      <c r="J1495" s="7"/>
      <c r="K1495" s="160"/>
    </row>
    <row r="1496" spans="1:11" x14ac:dyDescent="0.25">
      <c r="A1496" s="7"/>
      <c r="B1496" s="7"/>
      <c r="C1496" s="16"/>
      <c r="D1496" s="26"/>
      <c r="E1496" s="16"/>
      <c r="F1496" s="26"/>
      <c r="G1496" s="185"/>
      <c r="H1496" s="85"/>
      <c r="I1496" s="7"/>
      <c r="J1496" s="7"/>
      <c r="K1496" s="160"/>
    </row>
    <row r="1497" spans="1:11" x14ac:dyDescent="0.25">
      <c r="A1497" s="7"/>
      <c r="B1497" s="7"/>
      <c r="C1497" s="16"/>
      <c r="D1497" s="26"/>
      <c r="E1497" s="16"/>
      <c r="F1497" s="26"/>
      <c r="G1497" s="85"/>
      <c r="H1497" s="85"/>
      <c r="I1497" s="7"/>
      <c r="J1497" s="7"/>
      <c r="K1497" s="160"/>
    </row>
    <row r="1498" spans="1:11" x14ac:dyDescent="0.25">
      <c r="A1498" s="7"/>
      <c r="B1498" s="7"/>
      <c r="C1498" s="16"/>
      <c r="D1498" s="26"/>
      <c r="E1498" s="7"/>
      <c r="F1498" s="26"/>
      <c r="G1498" s="85"/>
      <c r="H1498" s="85"/>
      <c r="I1498" s="7"/>
      <c r="J1498" s="26"/>
      <c r="K1498" s="160"/>
    </row>
    <row r="1499" spans="1:11" x14ac:dyDescent="0.25">
      <c r="A1499" s="7"/>
      <c r="B1499" s="7"/>
      <c r="C1499" s="16"/>
      <c r="D1499" s="26"/>
      <c r="E1499" s="16"/>
      <c r="F1499" s="26"/>
      <c r="G1499" s="85"/>
      <c r="H1499" s="85"/>
      <c r="I1499" s="7"/>
      <c r="J1499" s="7"/>
      <c r="K1499" s="160"/>
    </row>
    <row r="1500" spans="1:11" x14ac:dyDescent="0.25">
      <c r="A1500" s="7"/>
      <c r="B1500" s="7"/>
      <c r="C1500" s="16"/>
      <c r="D1500" s="26"/>
      <c r="E1500" s="16"/>
      <c r="F1500" s="26"/>
      <c r="G1500" s="85"/>
      <c r="H1500" s="85"/>
      <c r="I1500" s="7"/>
      <c r="J1500" s="26"/>
      <c r="K1500" s="160"/>
    </row>
    <row r="1501" spans="1:11" x14ac:dyDescent="0.25">
      <c r="A1501" s="7"/>
      <c r="B1501" s="7"/>
      <c r="C1501" s="16"/>
      <c r="D1501" s="26"/>
      <c r="E1501" s="16"/>
      <c r="F1501" s="26"/>
      <c r="G1501" s="85"/>
      <c r="H1501" s="85"/>
      <c r="I1501" s="7"/>
      <c r="J1501" s="7"/>
      <c r="K1501" s="160"/>
    </row>
    <row r="1502" spans="1:11" x14ac:dyDescent="0.25">
      <c r="A1502" s="7"/>
      <c r="B1502" s="7"/>
      <c r="C1502" s="16"/>
      <c r="D1502" s="26"/>
      <c r="E1502" s="7"/>
      <c r="F1502" s="26"/>
      <c r="G1502" s="85"/>
      <c r="H1502" s="85"/>
      <c r="I1502" s="7"/>
      <c r="J1502" s="26"/>
      <c r="K1502" s="160"/>
    </row>
    <row r="1503" spans="1:11" x14ac:dyDescent="0.25">
      <c r="A1503" s="7"/>
      <c r="B1503" s="7"/>
      <c r="C1503" s="16"/>
      <c r="D1503" s="26"/>
      <c r="E1503" s="16"/>
      <c r="F1503" s="26"/>
      <c r="G1503" s="185"/>
      <c r="H1503" s="85"/>
      <c r="I1503" s="7"/>
      <c r="J1503" s="26"/>
      <c r="K1503" s="160"/>
    </row>
    <row r="1504" spans="1:11" x14ac:dyDescent="0.25">
      <c r="A1504" s="7"/>
      <c r="B1504" s="7"/>
      <c r="C1504" s="16"/>
      <c r="D1504" s="26"/>
      <c r="E1504" s="16"/>
      <c r="F1504" s="26"/>
      <c r="G1504" s="185"/>
      <c r="H1504" s="85"/>
      <c r="I1504" s="7"/>
      <c r="J1504" s="26"/>
      <c r="K1504" s="160"/>
    </row>
    <row r="1505" spans="1:11" x14ac:dyDescent="0.25">
      <c r="A1505" s="7"/>
      <c r="B1505" s="7"/>
      <c r="C1505" s="16"/>
      <c r="D1505" s="26"/>
      <c r="E1505" s="16"/>
      <c r="F1505" s="26"/>
      <c r="G1505" s="185"/>
      <c r="H1505" s="85"/>
      <c r="I1505" s="7"/>
      <c r="J1505" s="7"/>
      <c r="K1505" s="160"/>
    </row>
    <row r="1506" spans="1:11" x14ac:dyDescent="0.25">
      <c r="A1506" s="7"/>
      <c r="B1506" s="7"/>
      <c r="C1506" s="16"/>
      <c r="D1506" s="26"/>
      <c r="E1506" s="16"/>
      <c r="F1506" s="26"/>
      <c r="G1506" s="85"/>
      <c r="H1506" s="85"/>
      <c r="I1506" s="7"/>
      <c r="J1506" s="7"/>
      <c r="K1506" s="160"/>
    </row>
    <row r="1507" spans="1:11" x14ac:dyDescent="0.25">
      <c r="A1507" s="7"/>
      <c r="B1507" s="7"/>
      <c r="C1507" s="16"/>
      <c r="D1507" s="26"/>
      <c r="E1507" s="7"/>
      <c r="F1507" s="26"/>
      <c r="G1507" s="85"/>
      <c r="H1507" s="85"/>
      <c r="I1507" s="7"/>
      <c r="J1507" s="26"/>
      <c r="K1507" s="160"/>
    </row>
    <row r="1508" spans="1:11" x14ac:dyDescent="0.25">
      <c r="A1508" s="7"/>
      <c r="B1508" s="7"/>
      <c r="C1508" s="16"/>
      <c r="D1508" s="26"/>
      <c r="E1508" s="16"/>
      <c r="F1508" s="26"/>
      <c r="G1508" s="185"/>
      <c r="H1508" s="85"/>
      <c r="I1508" s="7"/>
      <c r="J1508" s="7"/>
      <c r="K1508" s="160"/>
    </row>
    <row r="1509" spans="1:11" x14ac:dyDescent="0.25">
      <c r="A1509" s="7"/>
      <c r="B1509" s="7"/>
      <c r="C1509" s="16"/>
      <c r="D1509" s="26"/>
      <c r="E1509" s="16"/>
      <c r="F1509" s="26"/>
      <c r="G1509" s="185"/>
      <c r="H1509" s="85"/>
      <c r="I1509" s="7"/>
      <c r="J1509" s="7"/>
      <c r="K1509" s="160"/>
    </row>
    <row r="1510" spans="1:11" x14ac:dyDescent="0.25">
      <c r="A1510" s="7"/>
      <c r="B1510" s="7"/>
      <c r="C1510" s="16"/>
      <c r="D1510" s="26"/>
      <c r="E1510" s="16"/>
      <c r="F1510" s="26"/>
      <c r="G1510" s="185"/>
      <c r="H1510" s="85"/>
      <c r="I1510" s="7"/>
      <c r="J1510" s="7"/>
      <c r="K1510" s="160"/>
    </row>
    <row r="1511" spans="1:11" x14ac:dyDescent="0.25">
      <c r="A1511" s="7"/>
      <c r="B1511" s="7"/>
      <c r="C1511" s="16"/>
      <c r="D1511" s="26"/>
      <c r="E1511" s="16"/>
      <c r="F1511" s="26"/>
      <c r="G1511" s="185"/>
      <c r="H1511" s="85"/>
      <c r="I1511" s="7"/>
      <c r="J1511" s="7"/>
      <c r="K1511" s="160"/>
    </row>
    <row r="1512" spans="1:11" x14ac:dyDescent="0.25">
      <c r="A1512" s="7"/>
      <c r="B1512" s="7"/>
      <c r="C1512" s="16"/>
      <c r="D1512" s="26"/>
      <c r="E1512" s="16"/>
      <c r="F1512" s="26"/>
      <c r="G1512" s="85"/>
      <c r="H1512" s="85"/>
      <c r="I1512" s="7"/>
      <c r="J1512" s="26"/>
      <c r="K1512" s="160"/>
    </row>
    <row r="1513" spans="1:11" x14ac:dyDescent="0.25">
      <c r="A1513" s="7"/>
      <c r="B1513" s="7"/>
      <c r="C1513" s="16"/>
      <c r="D1513" s="26"/>
      <c r="E1513" s="16"/>
      <c r="F1513" s="26"/>
      <c r="G1513" s="85"/>
      <c r="H1513" s="85"/>
      <c r="I1513" s="7"/>
      <c r="J1513" s="26"/>
      <c r="K1513" s="160"/>
    </row>
    <row r="1514" spans="1:11" x14ac:dyDescent="0.25">
      <c r="A1514" s="7"/>
      <c r="B1514" s="7"/>
      <c r="C1514" s="16"/>
      <c r="D1514" s="26"/>
      <c r="E1514" s="16"/>
      <c r="F1514" s="26"/>
      <c r="G1514" s="85"/>
      <c r="H1514" s="85"/>
      <c r="I1514" s="7"/>
      <c r="J1514" s="26"/>
      <c r="K1514" s="160"/>
    </row>
    <row r="1515" spans="1:11" x14ac:dyDescent="0.25">
      <c r="A1515" s="7"/>
      <c r="B1515" s="7"/>
      <c r="C1515" s="16"/>
      <c r="D1515" s="26"/>
      <c r="E1515" s="16"/>
      <c r="F1515" s="26"/>
      <c r="G1515" s="85"/>
      <c r="H1515" s="85"/>
      <c r="I1515" s="7"/>
      <c r="J1515" s="26"/>
      <c r="K1515" s="160"/>
    </row>
    <row r="1516" spans="1:11" x14ac:dyDescent="0.25">
      <c r="A1516" s="7"/>
      <c r="B1516" s="7"/>
      <c r="C1516" s="16"/>
      <c r="D1516" s="26"/>
      <c r="E1516" s="16"/>
      <c r="F1516" s="26"/>
      <c r="G1516" s="85"/>
      <c r="H1516" s="85"/>
      <c r="I1516" s="7"/>
      <c r="J1516" s="7"/>
      <c r="K1516" s="160"/>
    </row>
    <row r="1517" spans="1:11" x14ac:dyDescent="0.25">
      <c r="A1517" s="7"/>
      <c r="B1517" s="7"/>
      <c r="C1517" s="16"/>
      <c r="D1517" s="26"/>
      <c r="E1517" s="16"/>
      <c r="F1517" s="26"/>
      <c r="G1517" s="85"/>
      <c r="H1517" s="85"/>
      <c r="I1517" s="7"/>
      <c r="J1517" s="7"/>
      <c r="K1517" s="160"/>
    </row>
    <row r="1518" spans="1:11" x14ac:dyDescent="0.25">
      <c r="A1518" s="7"/>
      <c r="B1518" s="7"/>
      <c r="C1518" s="16"/>
      <c r="D1518" s="26"/>
      <c r="E1518" s="7"/>
      <c r="F1518" s="26"/>
      <c r="G1518" s="85"/>
      <c r="H1518" s="85"/>
      <c r="I1518" s="7"/>
      <c r="J1518" s="26"/>
      <c r="K1518" s="160"/>
    </row>
    <row r="1519" spans="1:11" x14ac:dyDescent="0.25">
      <c r="A1519" s="7"/>
      <c r="B1519" s="7"/>
      <c r="C1519" s="16"/>
      <c r="D1519" s="26"/>
      <c r="E1519" s="7"/>
      <c r="F1519" s="26"/>
      <c r="G1519" s="85"/>
      <c r="H1519" s="85"/>
      <c r="I1519" s="7"/>
      <c r="J1519" s="26"/>
      <c r="K1519" s="160"/>
    </row>
    <row r="1520" spans="1:11" x14ac:dyDescent="0.25">
      <c r="A1520" s="7"/>
      <c r="B1520" s="7"/>
      <c r="C1520" s="16"/>
      <c r="D1520" s="26"/>
      <c r="E1520" s="16"/>
      <c r="F1520" s="26"/>
      <c r="G1520" s="85"/>
      <c r="H1520" s="85"/>
      <c r="I1520" s="7"/>
      <c r="J1520" s="7"/>
      <c r="K1520" s="160"/>
    </row>
    <row r="1521" spans="1:11" x14ac:dyDescent="0.25">
      <c r="A1521" s="7"/>
      <c r="B1521" s="7"/>
      <c r="C1521" s="16"/>
      <c r="D1521" s="26"/>
      <c r="E1521" s="16"/>
      <c r="F1521" s="26"/>
      <c r="G1521" s="85"/>
      <c r="H1521" s="85"/>
      <c r="I1521" s="7"/>
      <c r="J1521" s="7"/>
      <c r="K1521" s="160"/>
    </row>
    <row r="1522" spans="1:11" x14ac:dyDescent="0.25">
      <c r="A1522" s="7"/>
      <c r="B1522" s="7"/>
      <c r="C1522" s="16"/>
      <c r="D1522" s="26"/>
      <c r="E1522" s="16"/>
      <c r="F1522" s="26"/>
      <c r="G1522" s="185"/>
      <c r="H1522" s="85"/>
      <c r="I1522" s="7"/>
      <c r="J1522" s="7"/>
      <c r="K1522" s="160"/>
    </row>
    <row r="1523" spans="1:11" x14ac:dyDescent="0.25">
      <c r="A1523" s="7"/>
      <c r="B1523" s="7"/>
      <c r="C1523" s="16"/>
      <c r="D1523" s="26"/>
      <c r="E1523" s="16"/>
      <c r="F1523" s="26"/>
      <c r="G1523" s="85"/>
      <c r="H1523" s="85"/>
      <c r="I1523" s="7"/>
      <c r="J1523" s="7"/>
      <c r="K1523" s="160"/>
    </row>
    <row r="1524" spans="1:11" x14ac:dyDescent="0.25">
      <c r="A1524" s="7"/>
      <c r="B1524" s="7"/>
      <c r="C1524" s="16"/>
      <c r="D1524" s="26"/>
      <c r="E1524" s="7"/>
      <c r="F1524" s="26"/>
      <c r="G1524" s="85"/>
      <c r="H1524" s="85"/>
      <c r="I1524" s="7"/>
      <c r="J1524" s="26"/>
      <c r="K1524" s="160"/>
    </row>
    <row r="1525" spans="1:11" x14ac:dyDescent="0.25">
      <c r="A1525" s="7"/>
      <c r="B1525" s="7"/>
      <c r="C1525" s="16"/>
      <c r="D1525" s="26"/>
      <c r="E1525" s="16"/>
      <c r="F1525" s="26"/>
      <c r="G1525" s="85"/>
      <c r="H1525" s="85"/>
      <c r="I1525" s="7"/>
      <c r="J1525" s="7"/>
      <c r="K1525" s="160"/>
    </row>
    <row r="1526" spans="1:11" x14ac:dyDescent="0.25">
      <c r="A1526" s="7"/>
      <c r="B1526" s="7"/>
      <c r="C1526" s="16"/>
      <c r="D1526" s="26"/>
      <c r="E1526" s="16"/>
      <c r="F1526" s="26"/>
      <c r="G1526" s="85"/>
      <c r="H1526" s="85"/>
      <c r="I1526" s="7"/>
      <c r="J1526" s="7"/>
      <c r="K1526" s="160"/>
    </row>
    <row r="1527" spans="1:11" x14ac:dyDescent="0.25">
      <c r="A1527" s="7"/>
      <c r="B1527" s="7"/>
      <c r="C1527" s="16"/>
      <c r="D1527" s="26"/>
      <c r="E1527" s="16"/>
      <c r="F1527" s="26"/>
      <c r="G1527" s="85"/>
      <c r="H1527" s="85"/>
      <c r="I1527" s="7"/>
      <c r="J1527" s="7"/>
      <c r="K1527" s="160"/>
    </row>
    <row r="1528" spans="1:11" x14ac:dyDescent="0.25">
      <c r="A1528" s="7"/>
      <c r="B1528" s="7"/>
      <c r="C1528" s="16"/>
      <c r="D1528" s="26"/>
      <c r="E1528" s="16"/>
      <c r="F1528" s="26"/>
      <c r="G1528" s="85"/>
      <c r="H1528" s="85"/>
      <c r="I1528" s="7"/>
      <c r="J1528" s="7"/>
      <c r="K1528" s="160"/>
    </row>
    <row r="1529" spans="1:11" x14ac:dyDescent="0.25">
      <c r="A1529" s="7"/>
      <c r="B1529" s="7"/>
      <c r="C1529" s="16"/>
      <c r="D1529" s="26"/>
      <c r="E1529" s="16"/>
      <c r="F1529" s="26"/>
      <c r="G1529" s="85"/>
      <c r="H1529" s="85"/>
      <c r="I1529" s="7"/>
      <c r="J1529" s="7"/>
      <c r="K1529" s="160"/>
    </row>
    <row r="1530" spans="1:11" x14ac:dyDescent="0.25">
      <c r="A1530" s="7"/>
      <c r="B1530" s="7"/>
      <c r="C1530" s="16"/>
      <c r="D1530" s="26"/>
      <c r="E1530" s="7"/>
      <c r="F1530" s="26"/>
      <c r="G1530" s="185"/>
      <c r="H1530" s="85"/>
      <c r="I1530" s="7"/>
      <c r="J1530" s="26"/>
      <c r="K1530" s="160"/>
    </row>
    <row r="1531" spans="1:11" x14ac:dyDescent="0.25">
      <c r="A1531" s="7"/>
      <c r="B1531" s="7"/>
      <c r="C1531" s="16"/>
      <c r="D1531" s="26"/>
      <c r="E1531" s="16"/>
      <c r="F1531" s="26"/>
      <c r="G1531" s="85"/>
      <c r="H1531" s="85"/>
      <c r="I1531" s="7"/>
      <c r="J1531" s="26"/>
      <c r="K1531" s="160"/>
    </row>
    <row r="1532" spans="1:11" x14ac:dyDescent="0.25">
      <c r="A1532" s="7"/>
      <c r="B1532" s="7"/>
      <c r="C1532" s="16"/>
      <c r="D1532" s="26"/>
      <c r="E1532" s="16"/>
      <c r="F1532" s="26"/>
      <c r="G1532" s="85"/>
      <c r="H1532" s="85"/>
      <c r="I1532" s="7"/>
      <c r="J1532" s="7"/>
      <c r="K1532" s="160"/>
    </row>
    <row r="1533" spans="1:11" x14ac:dyDescent="0.25">
      <c r="A1533" s="7"/>
      <c r="B1533" s="7"/>
      <c r="C1533" s="16"/>
      <c r="D1533" s="26"/>
      <c r="E1533" s="16"/>
      <c r="F1533" s="26"/>
      <c r="G1533" s="85"/>
      <c r="H1533" s="85"/>
      <c r="I1533" s="7"/>
      <c r="J1533" s="7"/>
      <c r="K1533" s="160"/>
    </row>
    <row r="1534" spans="1:11" x14ac:dyDescent="0.25">
      <c r="A1534" s="7"/>
      <c r="B1534" s="7"/>
      <c r="C1534" s="16"/>
      <c r="D1534" s="26"/>
      <c r="E1534" s="7"/>
      <c r="F1534" s="26"/>
      <c r="G1534" s="85"/>
      <c r="H1534" s="85"/>
      <c r="I1534" s="7"/>
      <c r="J1534" s="26"/>
      <c r="K1534" s="160"/>
    </row>
    <row r="1535" spans="1:11" x14ac:dyDescent="0.25">
      <c r="A1535" s="7"/>
      <c r="B1535" s="7"/>
      <c r="C1535" s="16"/>
      <c r="D1535" s="26"/>
      <c r="E1535" s="7"/>
      <c r="F1535" s="26"/>
      <c r="G1535" s="85"/>
      <c r="H1535" s="85"/>
      <c r="I1535" s="7"/>
      <c r="J1535" s="26"/>
      <c r="K1535" s="160"/>
    </row>
    <row r="1536" spans="1:11" x14ac:dyDescent="0.25">
      <c r="A1536" s="7"/>
      <c r="B1536" s="7"/>
      <c r="C1536" s="16"/>
      <c r="D1536" s="26"/>
      <c r="E1536" s="16"/>
      <c r="F1536" s="26"/>
      <c r="G1536" s="85"/>
      <c r="H1536" s="85"/>
      <c r="I1536" s="7"/>
      <c r="J1536" s="7"/>
      <c r="K1536" s="160"/>
    </row>
    <row r="1537" spans="1:11" x14ac:dyDescent="0.25">
      <c r="A1537" s="7"/>
      <c r="B1537" s="7"/>
      <c r="C1537" s="16"/>
      <c r="D1537" s="26"/>
      <c r="E1537" s="16"/>
      <c r="F1537" s="26"/>
      <c r="G1537" s="85"/>
      <c r="H1537" s="85"/>
      <c r="I1537" s="7"/>
      <c r="J1537" s="7"/>
      <c r="K1537" s="160"/>
    </row>
    <row r="1538" spans="1:11" x14ac:dyDescent="0.25">
      <c r="A1538" s="7"/>
      <c r="B1538" s="7"/>
      <c r="C1538" s="16"/>
      <c r="D1538" s="26"/>
      <c r="E1538" s="16"/>
      <c r="F1538" s="26"/>
      <c r="G1538" s="85"/>
      <c r="H1538" s="85"/>
      <c r="I1538" s="7"/>
      <c r="J1538" s="7"/>
      <c r="K1538" s="160"/>
    </row>
    <row r="1539" spans="1:11" x14ac:dyDescent="0.25">
      <c r="A1539" s="7"/>
      <c r="B1539" s="7"/>
      <c r="C1539" s="16"/>
      <c r="D1539" s="26"/>
      <c r="E1539" s="7"/>
      <c r="F1539" s="26"/>
      <c r="G1539" s="85"/>
      <c r="H1539" s="85"/>
      <c r="I1539" s="7"/>
      <c r="J1539" s="26"/>
      <c r="K1539" s="160"/>
    </row>
    <row r="1540" spans="1:11" x14ac:dyDescent="0.25">
      <c r="A1540" s="7"/>
      <c r="B1540" s="7"/>
      <c r="C1540" s="16"/>
      <c r="D1540" s="26"/>
      <c r="E1540" s="16"/>
      <c r="F1540" s="26"/>
      <c r="G1540" s="85"/>
      <c r="H1540" s="85"/>
      <c r="I1540" s="7"/>
      <c r="J1540" s="7"/>
      <c r="K1540" s="160"/>
    </row>
    <row r="1541" spans="1:11" x14ac:dyDescent="0.25">
      <c r="A1541" s="7"/>
      <c r="B1541" s="7"/>
      <c r="C1541" s="16"/>
      <c r="D1541" s="26"/>
      <c r="E1541" s="16"/>
      <c r="F1541" s="26"/>
      <c r="G1541" s="85"/>
      <c r="H1541" s="85"/>
      <c r="I1541" s="7"/>
      <c r="J1541" s="7"/>
      <c r="K1541" s="160"/>
    </row>
    <row r="1542" spans="1:11" x14ac:dyDescent="0.25">
      <c r="A1542" s="7"/>
      <c r="B1542" s="7"/>
      <c r="C1542" s="16"/>
      <c r="D1542" s="26"/>
      <c r="E1542" s="16"/>
      <c r="F1542" s="26"/>
      <c r="G1542" s="85"/>
      <c r="H1542" s="85"/>
      <c r="I1542" s="7"/>
      <c r="J1542" s="7"/>
      <c r="K1542" s="160"/>
    </row>
    <row r="1543" spans="1:11" x14ac:dyDescent="0.25">
      <c r="A1543" s="7"/>
      <c r="B1543" s="7"/>
      <c r="C1543" s="16"/>
      <c r="D1543" s="26"/>
      <c r="E1543" s="16"/>
      <c r="F1543" s="26"/>
      <c r="G1543" s="85"/>
      <c r="H1543" s="85"/>
      <c r="I1543" s="7"/>
      <c r="J1543" s="7"/>
      <c r="K1543" s="160"/>
    </row>
    <row r="1544" spans="1:11" x14ac:dyDescent="0.25">
      <c r="A1544" s="7"/>
      <c r="B1544" s="7"/>
      <c r="C1544" s="16"/>
      <c r="D1544" s="26"/>
      <c r="E1544" s="16"/>
      <c r="F1544" s="26"/>
      <c r="G1544" s="85"/>
      <c r="H1544" s="85"/>
      <c r="I1544" s="7"/>
      <c r="J1544" s="26"/>
      <c r="K1544" s="160"/>
    </row>
    <row r="1545" spans="1:11" x14ac:dyDescent="0.25">
      <c r="A1545" s="7"/>
      <c r="B1545" s="7"/>
      <c r="C1545" s="16"/>
      <c r="D1545" s="26"/>
      <c r="E1545" s="16"/>
      <c r="F1545" s="26"/>
      <c r="G1545" s="85"/>
      <c r="H1545" s="85"/>
      <c r="I1545" s="7"/>
      <c r="J1545" s="7"/>
      <c r="K1545" s="160"/>
    </row>
    <row r="1546" spans="1:11" x14ac:dyDescent="0.25">
      <c r="A1546" s="7"/>
      <c r="B1546" s="7"/>
      <c r="C1546" s="16"/>
      <c r="D1546" s="26"/>
      <c r="E1546" s="16"/>
      <c r="F1546" s="26"/>
      <c r="G1546" s="85"/>
      <c r="H1546" s="85"/>
      <c r="I1546" s="7"/>
      <c r="J1546" s="26"/>
      <c r="K1546" s="160"/>
    </row>
    <row r="1547" spans="1:11" x14ac:dyDescent="0.25">
      <c r="A1547" s="7"/>
      <c r="B1547" s="7"/>
      <c r="C1547" s="16"/>
      <c r="D1547" s="26"/>
      <c r="E1547" s="7"/>
      <c r="F1547" s="26"/>
      <c r="G1547" s="85"/>
      <c r="H1547" s="85"/>
      <c r="I1547" s="7"/>
      <c r="J1547" s="26"/>
      <c r="K1547" s="160"/>
    </row>
    <row r="1548" spans="1:11" x14ac:dyDescent="0.25">
      <c r="A1548" s="7"/>
      <c r="B1548" s="7"/>
      <c r="C1548" s="16"/>
      <c r="D1548" s="26"/>
      <c r="E1548" s="7"/>
      <c r="F1548" s="26"/>
      <c r="G1548" s="85"/>
      <c r="H1548" s="85"/>
      <c r="I1548" s="7"/>
      <c r="J1548" s="26"/>
      <c r="K1548" s="160"/>
    </row>
    <row r="1549" spans="1:11" x14ac:dyDescent="0.25">
      <c r="A1549" s="7"/>
      <c r="B1549" s="7"/>
      <c r="C1549" s="16"/>
      <c r="D1549" s="26"/>
      <c r="E1549" s="7"/>
      <c r="F1549" s="26"/>
      <c r="G1549" s="85"/>
      <c r="H1549" s="85"/>
      <c r="I1549" s="7"/>
      <c r="J1549" s="26"/>
      <c r="K1549" s="160"/>
    </row>
    <row r="1550" spans="1:11" x14ac:dyDescent="0.25">
      <c r="A1550" s="7"/>
      <c r="B1550" s="7"/>
      <c r="C1550" s="16"/>
      <c r="D1550" s="26"/>
      <c r="E1550" s="16"/>
      <c r="F1550" s="26"/>
      <c r="G1550" s="85"/>
      <c r="H1550" s="85"/>
      <c r="I1550" s="7"/>
      <c r="J1550" s="26"/>
      <c r="K1550" s="160"/>
    </row>
    <row r="1551" spans="1:11" x14ac:dyDescent="0.25">
      <c r="A1551" s="7"/>
      <c r="B1551" s="7"/>
      <c r="C1551" s="16"/>
      <c r="D1551" s="26"/>
      <c r="E1551" s="16"/>
      <c r="F1551" s="26"/>
      <c r="G1551" s="85"/>
      <c r="H1551" s="85"/>
      <c r="I1551" s="7"/>
      <c r="J1551" s="26"/>
      <c r="K1551" s="160"/>
    </row>
    <row r="1552" spans="1:11" x14ac:dyDescent="0.25">
      <c r="A1552" s="7"/>
      <c r="B1552" s="7"/>
      <c r="C1552" s="16"/>
      <c r="D1552" s="26"/>
      <c r="E1552" s="16"/>
      <c r="F1552" s="26"/>
      <c r="G1552" s="85"/>
      <c r="H1552" s="85"/>
      <c r="I1552" s="7"/>
      <c r="J1552" s="7"/>
      <c r="K1552" s="160"/>
    </row>
    <row r="1553" spans="1:11" x14ac:dyDescent="0.25">
      <c r="A1553" s="7"/>
      <c r="B1553" s="7"/>
      <c r="C1553" s="16"/>
      <c r="D1553" s="26"/>
      <c r="E1553" s="16"/>
      <c r="F1553" s="26"/>
      <c r="G1553" s="85"/>
      <c r="H1553" s="85"/>
      <c r="I1553" s="7"/>
      <c r="J1553" s="7"/>
      <c r="K1553" s="160"/>
    </row>
    <row r="1554" spans="1:11" x14ac:dyDescent="0.25">
      <c r="A1554" s="7"/>
      <c r="B1554" s="7"/>
      <c r="C1554" s="16"/>
      <c r="D1554" s="26"/>
      <c r="E1554" s="16"/>
      <c r="F1554" s="26"/>
      <c r="G1554" s="85"/>
      <c r="H1554" s="85"/>
      <c r="I1554" s="7"/>
      <c r="J1554" s="7"/>
      <c r="K1554" s="160"/>
    </row>
    <row r="1555" spans="1:11" x14ac:dyDescent="0.25">
      <c r="A1555" s="7"/>
      <c r="B1555" s="7"/>
      <c r="C1555" s="16"/>
      <c r="D1555" s="26"/>
      <c r="E1555" s="16"/>
      <c r="F1555" s="26"/>
      <c r="G1555" s="85"/>
      <c r="H1555" s="85"/>
      <c r="I1555" s="7"/>
      <c r="J1555" s="7"/>
      <c r="K1555" s="160"/>
    </row>
    <row r="1556" spans="1:11" x14ac:dyDescent="0.25">
      <c r="A1556" s="7"/>
      <c r="B1556" s="7"/>
      <c r="C1556" s="16"/>
      <c r="D1556" s="26"/>
      <c r="E1556" s="16"/>
      <c r="F1556" s="26"/>
      <c r="G1556" s="85"/>
      <c r="H1556" s="85"/>
      <c r="I1556" s="7"/>
      <c r="J1556" s="7"/>
      <c r="K1556" s="160"/>
    </row>
    <row r="1557" spans="1:11" x14ac:dyDescent="0.25">
      <c r="A1557" s="7"/>
      <c r="B1557" s="7"/>
      <c r="C1557" s="16"/>
      <c r="D1557" s="26"/>
      <c r="E1557" s="16"/>
      <c r="F1557" s="26"/>
      <c r="G1557" s="85"/>
      <c r="H1557" s="85"/>
      <c r="I1557" s="7"/>
      <c r="J1557" s="7"/>
      <c r="K1557" s="160"/>
    </row>
    <row r="1558" spans="1:11" x14ac:dyDescent="0.25">
      <c r="A1558" s="7"/>
      <c r="B1558" s="7"/>
      <c r="C1558" s="16"/>
      <c r="D1558" s="26"/>
      <c r="E1558" s="16"/>
      <c r="F1558" s="26"/>
      <c r="G1558" s="85"/>
      <c r="H1558" s="85"/>
      <c r="I1558" s="7"/>
      <c r="J1558" s="7"/>
      <c r="K1558" s="160"/>
    </row>
    <row r="1559" spans="1:11" x14ac:dyDescent="0.25">
      <c r="A1559" s="7"/>
      <c r="B1559" s="7"/>
      <c r="C1559" s="16"/>
      <c r="D1559" s="26"/>
      <c r="E1559" s="16"/>
      <c r="F1559" s="26"/>
      <c r="G1559" s="85"/>
      <c r="H1559" s="85"/>
      <c r="I1559" s="7"/>
      <c r="J1559" s="7"/>
      <c r="K1559" s="160"/>
    </row>
    <row r="1560" spans="1:11" x14ac:dyDescent="0.25">
      <c r="A1560" s="7"/>
      <c r="B1560" s="7"/>
      <c r="C1560" s="16"/>
      <c r="D1560" s="26"/>
      <c r="E1560" s="16"/>
      <c r="F1560" s="26"/>
      <c r="G1560" s="85"/>
      <c r="H1560" s="85"/>
      <c r="I1560" s="7"/>
      <c r="J1560" s="7"/>
      <c r="K1560" s="160"/>
    </row>
    <row r="1561" spans="1:11" x14ac:dyDescent="0.25">
      <c r="A1561" s="7"/>
      <c r="B1561" s="7"/>
      <c r="C1561" s="16"/>
      <c r="D1561" s="26"/>
      <c r="E1561" s="16"/>
      <c r="F1561" s="26"/>
      <c r="G1561" s="85"/>
      <c r="H1561" s="85"/>
      <c r="I1561" s="7"/>
      <c r="J1561" s="7"/>
      <c r="K1561" s="160"/>
    </row>
    <row r="1562" spans="1:11" x14ac:dyDescent="0.25">
      <c r="A1562" s="7"/>
      <c r="B1562" s="7"/>
      <c r="C1562" s="16"/>
      <c r="D1562" s="26"/>
      <c r="E1562" s="16"/>
      <c r="F1562" s="26"/>
      <c r="G1562" s="185"/>
      <c r="H1562" s="85"/>
      <c r="I1562" s="7"/>
      <c r="J1562" s="7"/>
      <c r="K1562" s="160"/>
    </row>
    <row r="1563" spans="1:11" x14ac:dyDescent="0.25">
      <c r="A1563" s="7"/>
      <c r="B1563" s="7"/>
      <c r="C1563" s="16"/>
      <c r="D1563" s="26"/>
      <c r="E1563" s="16"/>
      <c r="F1563" s="26"/>
      <c r="G1563" s="85"/>
      <c r="H1563" s="85"/>
      <c r="I1563" s="7"/>
      <c r="J1563" s="7"/>
      <c r="K1563" s="160"/>
    </row>
    <row r="1564" spans="1:11" x14ac:dyDescent="0.25">
      <c r="A1564" s="7"/>
      <c r="B1564" s="7"/>
      <c r="C1564" s="16"/>
      <c r="D1564" s="26"/>
      <c r="E1564" s="16"/>
      <c r="F1564" s="26"/>
      <c r="G1564" s="85"/>
      <c r="H1564" s="85"/>
      <c r="I1564" s="7"/>
      <c r="J1564" s="7"/>
      <c r="K1564" s="160"/>
    </row>
    <row r="1565" spans="1:11" x14ac:dyDescent="0.25">
      <c r="A1565" s="7"/>
      <c r="B1565" s="7"/>
      <c r="C1565" s="16"/>
      <c r="D1565" s="26"/>
      <c r="E1565" s="16"/>
      <c r="F1565" s="26"/>
      <c r="G1565" s="85"/>
      <c r="H1565" s="85"/>
      <c r="I1565" s="7"/>
      <c r="J1565" s="7"/>
      <c r="K1565" s="160"/>
    </row>
    <row r="1566" spans="1:11" x14ac:dyDescent="0.25">
      <c r="A1566" s="7"/>
      <c r="B1566" s="7"/>
      <c r="C1566" s="16"/>
      <c r="D1566" s="26"/>
      <c r="E1566" s="16"/>
      <c r="F1566" s="26"/>
      <c r="G1566" s="85"/>
      <c r="H1566" s="85"/>
      <c r="I1566" s="7"/>
      <c r="J1566" s="7"/>
      <c r="K1566" s="160"/>
    </row>
    <row r="1567" spans="1:11" x14ac:dyDescent="0.25">
      <c r="A1567" s="7"/>
      <c r="B1567" s="7"/>
      <c r="C1567" s="16"/>
      <c r="D1567" s="26"/>
      <c r="E1567" s="16"/>
      <c r="F1567" s="26"/>
      <c r="G1567" s="85"/>
      <c r="H1567" s="85"/>
      <c r="I1567" s="7"/>
      <c r="J1567" s="7"/>
      <c r="K1567" s="160"/>
    </row>
    <row r="1568" spans="1:11" x14ac:dyDescent="0.25">
      <c r="A1568" s="7"/>
      <c r="B1568" s="7"/>
      <c r="C1568" s="16"/>
      <c r="D1568" s="26"/>
      <c r="E1568" s="16"/>
      <c r="F1568" s="26"/>
      <c r="G1568" s="85"/>
      <c r="H1568" s="85"/>
      <c r="I1568" s="7"/>
      <c r="J1568" s="7"/>
      <c r="K1568" s="160"/>
    </row>
    <row r="1569" spans="1:11" x14ac:dyDescent="0.25">
      <c r="A1569" s="7"/>
      <c r="B1569" s="7"/>
      <c r="C1569" s="16"/>
      <c r="D1569" s="26"/>
      <c r="E1569" s="16"/>
      <c r="F1569" s="26"/>
      <c r="G1569" s="85"/>
      <c r="H1569" s="85"/>
      <c r="I1569" s="7"/>
      <c r="J1569" s="7"/>
      <c r="K1569" s="160"/>
    </row>
    <row r="1570" spans="1:11" x14ac:dyDescent="0.25">
      <c r="A1570" s="7"/>
      <c r="B1570" s="7"/>
      <c r="C1570" s="16"/>
      <c r="D1570" s="26"/>
      <c r="E1570" s="16"/>
      <c r="F1570" s="26"/>
      <c r="G1570" s="85"/>
      <c r="H1570" s="85"/>
      <c r="I1570" s="7"/>
      <c r="J1570" s="7"/>
      <c r="K1570" s="160"/>
    </row>
    <row r="1571" spans="1:11" x14ac:dyDescent="0.25">
      <c r="A1571" s="7"/>
      <c r="B1571" s="7"/>
      <c r="C1571" s="16"/>
      <c r="D1571" s="26"/>
      <c r="E1571" s="16"/>
      <c r="F1571" s="26"/>
      <c r="G1571" s="85"/>
      <c r="H1571" s="85"/>
      <c r="I1571" s="7"/>
      <c r="J1571" s="7"/>
      <c r="K1571" s="160"/>
    </row>
    <row r="1572" spans="1:11" x14ac:dyDescent="0.25">
      <c r="A1572" s="7"/>
      <c r="B1572" s="7"/>
      <c r="C1572" s="16"/>
      <c r="D1572" s="26"/>
      <c r="E1572" s="16"/>
      <c r="F1572" s="26"/>
      <c r="G1572" s="85"/>
      <c r="H1572" s="85"/>
      <c r="I1572" s="7"/>
      <c r="J1572" s="7"/>
      <c r="K1572" s="160"/>
    </row>
    <row r="1573" spans="1:11" x14ac:dyDescent="0.25">
      <c r="A1573" s="7"/>
      <c r="B1573" s="7"/>
      <c r="C1573" s="16"/>
      <c r="D1573" s="26"/>
      <c r="E1573" s="16"/>
      <c r="F1573" s="26"/>
      <c r="G1573" s="85"/>
      <c r="H1573" s="85"/>
      <c r="I1573" s="7"/>
      <c r="J1573" s="7"/>
      <c r="K1573" s="160"/>
    </row>
    <row r="1574" spans="1:11" x14ac:dyDescent="0.25">
      <c r="A1574" s="7"/>
      <c r="B1574" s="7"/>
      <c r="C1574" s="16"/>
      <c r="D1574" s="26"/>
      <c r="E1574" s="16"/>
      <c r="F1574" s="26"/>
      <c r="G1574" s="85"/>
      <c r="H1574" s="85"/>
      <c r="I1574" s="7"/>
      <c r="J1574" s="7"/>
      <c r="K1574" s="160"/>
    </row>
    <row r="1575" spans="1:11" x14ac:dyDescent="0.25">
      <c r="A1575" s="7"/>
      <c r="B1575" s="7"/>
      <c r="C1575" s="16"/>
      <c r="D1575" s="26"/>
      <c r="E1575" s="16"/>
      <c r="F1575" s="26"/>
      <c r="G1575" s="85"/>
      <c r="H1575" s="85"/>
      <c r="I1575" s="7"/>
      <c r="J1575" s="7"/>
      <c r="K1575" s="160"/>
    </row>
    <row r="1576" spans="1:11" x14ac:dyDescent="0.25">
      <c r="A1576" s="7"/>
      <c r="B1576" s="7"/>
      <c r="C1576" s="16"/>
      <c r="D1576" s="26"/>
      <c r="E1576" s="16"/>
      <c r="F1576" s="26"/>
      <c r="G1576" s="85"/>
      <c r="H1576" s="85"/>
      <c r="I1576" s="7"/>
      <c r="J1576" s="7"/>
      <c r="K1576" s="160"/>
    </row>
    <row r="1577" spans="1:11" x14ac:dyDescent="0.25">
      <c r="A1577" s="7"/>
      <c r="B1577" s="7"/>
      <c r="C1577" s="16"/>
      <c r="D1577" s="26"/>
      <c r="E1577" s="16"/>
      <c r="F1577" s="26"/>
      <c r="G1577" s="85"/>
      <c r="H1577" s="85"/>
      <c r="I1577" s="7"/>
      <c r="J1577" s="7"/>
      <c r="K1577" s="160"/>
    </row>
    <row r="1578" spans="1:11" x14ac:dyDescent="0.25">
      <c r="A1578" s="7"/>
      <c r="B1578" s="7"/>
      <c r="C1578" s="16"/>
      <c r="D1578" s="26"/>
      <c r="E1578" s="7"/>
      <c r="F1578" s="26"/>
      <c r="G1578" s="85"/>
      <c r="H1578" s="85"/>
      <c r="I1578" s="7"/>
      <c r="J1578" s="26"/>
      <c r="K1578" s="160"/>
    </row>
    <row r="1579" spans="1:11" x14ac:dyDescent="0.25">
      <c r="A1579" s="7"/>
      <c r="B1579" s="7"/>
      <c r="C1579" s="16"/>
      <c r="D1579" s="26"/>
      <c r="E1579" s="16"/>
      <c r="F1579" s="26"/>
      <c r="G1579" s="85"/>
      <c r="H1579" s="85"/>
      <c r="I1579" s="7"/>
      <c r="J1579" s="7"/>
      <c r="K1579" s="160"/>
    </row>
    <row r="1580" spans="1:11" x14ac:dyDescent="0.25">
      <c r="A1580" s="7"/>
      <c r="B1580" s="7"/>
      <c r="C1580" s="16"/>
      <c r="D1580" s="26"/>
      <c r="E1580" s="16"/>
      <c r="F1580" s="26"/>
      <c r="G1580" s="85"/>
      <c r="H1580" s="85"/>
      <c r="I1580" s="7"/>
      <c r="J1580" s="26"/>
      <c r="K1580" s="160"/>
    </row>
    <row r="1581" spans="1:11" x14ac:dyDescent="0.25">
      <c r="A1581" s="7"/>
      <c r="B1581" s="7"/>
      <c r="C1581" s="16"/>
      <c r="D1581" s="26"/>
      <c r="E1581" s="16"/>
      <c r="F1581" s="26"/>
      <c r="G1581" s="85"/>
      <c r="H1581" s="85"/>
      <c r="I1581" s="7"/>
      <c r="J1581" s="7"/>
      <c r="K1581" s="160"/>
    </row>
    <row r="1582" spans="1:11" x14ac:dyDescent="0.25">
      <c r="A1582" s="7"/>
      <c r="B1582" s="7"/>
      <c r="C1582" s="16"/>
      <c r="D1582" s="26"/>
      <c r="E1582" s="16"/>
      <c r="F1582" s="26"/>
      <c r="G1582" s="85"/>
      <c r="H1582" s="85"/>
      <c r="I1582" s="7"/>
      <c r="J1582" s="7"/>
      <c r="K1582" s="160"/>
    </row>
    <row r="1583" spans="1:11" x14ac:dyDescent="0.25">
      <c r="A1583" s="7"/>
      <c r="B1583" s="7"/>
      <c r="C1583" s="16"/>
      <c r="D1583" s="26"/>
      <c r="E1583" s="16"/>
      <c r="F1583" s="26"/>
      <c r="G1583" s="85"/>
      <c r="H1583" s="85"/>
      <c r="I1583" s="7"/>
      <c r="J1583" s="7"/>
      <c r="K1583" s="160"/>
    </row>
    <row r="1584" spans="1:11" x14ac:dyDescent="0.25">
      <c r="A1584" s="7"/>
      <c r="B1584" s="7"/>
      <c r="C1584" s="16"/>
      <c r="D1584" s="26"/>
      <c r="E1584" s="16"/>
      <c r="F1584" s="26"/>
      <c r="G1584" s="85"/>
      <c r="H1584" s="85"/>
      <c r="I1584" s="7"/>
      <c r="J1584" s="7"/>
      <c r="K1584" s="160"/>
    </row>
    <row r="1585" spans="1:11" x14ac:dyDescent="0.25">
      <c r="A1585" s="7"/>
      <c r="B1585" s="7"/>
      <c r="C1585" s="16"/>
      <c r="D1585" s="26"/>
      <c r="E1585" s="16"/>
      <c r="F1585" s="26"/>
      <c r="G1585" s="85"/>
      <c r="H1585" s="85"/>
      <c r="I1585" s="7"/>
      <c r="J1585" s="7"/>
      <c r="K1585" s="160"/>
    </row>
    <row r="1586" spans="1:11" x14ac:dyDescent="0.25">
      <c r="A1586" s="7"/>
      <c r="B1586" s="7"/>
      <c r="C1586" s="16"/>
      <c r="D1586" s="26"/>
      <c r="E1586" s="16"/>
      <c r="F1586" s="26"/>
      <c r="G1586" s="85"/>
      <c r="H1586" s="85"/>
      <c r="I1586" s="7"/>
      <c r="J1586" s="7"/>
      <c r="K1586" s="160"/>
    </row>
    <row r="1587" spans="1:11" x14ac:dyDescent="0.25">
      <c r="A1587" s="7"/>
      <c r="B1587" s="7"/>
      <c r="C1587" s="16"/>
      <c r="D1587" s="26"/>
      <c r="E1587" s="16"/>
      <c r="F1587" s="26"/>
      <c r="G1587" s="85"/>
      <c r="H1587" s="85"/>
      <c r="I1587" s="7"/>
      <c r="J1587" s="7"/>
      <c r="K1587" s="160"/>
    </row>
    <row r="1588" spans="1:11" x14ac:dyDescent="0.25">
      <c r="A1588" s="7"/>
      <c r="B1588" s="7"/>
      <c r="C1588" s="16"/>
      <c r="D1588" s="26"/>
      <c r="E1588" s="16"/>
      <c r="F1588" s="26"/>
      <c r="G1588" s="85"/>
      <c r="H1588" s="85"/>
      <c r="I1588" s="7"/>
      <c r="J1588" s="7"/>
      <c r="K1588" s="160"/>
    </row>
    <row r="1589" spans="1:11" x14ac:dyDescent="0.25">
      <c r="A1589" s="7"/>
      <c r="B1589" s="7"/>
      <c r="C1589" s="16"/>
      <c r="D1589" s="26"/>
      <c r="E1589" s="16"/>
      <c r="F1589" s="26"/>
      <c r="G1589" s="85"/>
      <c r="H1589" s="85"/>
      <c r="I1589" s="7"/>
      <c r="J1589" s="7"/>
      <c r="K1589" s="160"/>
    </row>
    <row r="1590" spans="1:11" x14ac:dyDescent="0.25">
      <c r="A1590" s="7"/>
      <c r="B1590" s="7"/>
      <c r="C1590" s="16"/>
      <c r="D1590" s="26"/>
      <c r="E1590" s="7"/>
      <c r="F1590" s="26"/>
      <c r="G1590" s="85"/>
      <c r="H1590" s="85"/>
      <c r="I1590" s="7"/>
      <c r="J1590" s="26"/>
      <c r="K1590" s="160"/>
    </row>
    <row r="1591" spans="1:11" x14ac:dyDescent="0.25">
      <c r="A1591" s="7"/>
      <c r="B1591" s="7"/>
      <c r="C1591" s="16"/>
      <c r="D1591" s="26"/>
      <c r="E1591" s="7"/>
      <c r="F1591" s="26"/>
      <c r="G1591" s="85"/>
      <c r="H1591" s="85"/>
      <c r="I1591" s="7"/>
      <c r="J1591" s="26"/>
      <c r="K1591" s="160"/>
    </row>
    <row r="1592" spans="1:11" x14ac:dyDescent="0.25">
      <c r="A1592" s="7"/>
      <c r="B1592" s="7"/>
      <c r="C1592" s="16"/>
      <c r="D1592" s="26"/>
      <c r="E1592" s="7"/>
      <c r="F1592" s="26"/>
      <c r="G1592" s="85"/>
      <c r="H1592" s="85"/>
      <c r="I1592" s="7"/>
      <c r="J1592" s="26"/>
      <c r="K1592" s="160"/>
    </row>
    <row r="1593" spans="1:11" x14ac:dyDescent="0.25">
      <c r="A1593" s="7"/>
      <c r="B1593" s="7"/>
      <c r="C1593" s="16"/>
      <c r="D1593" s="26"/>
      <c r="E1593" s="7"/>
      <c r="F1593" s="26"/>
      <c r="G1593" s="85"/>
      <c r="H1593" s="85"/>
      <c r="I1593" s="7"/>
      <c r="J1593" s="26"/>
      <c r="K1593" s="160"/>
    </row>
    <row r="1594" spans="1:11" x14ac:dyDescent="0.25">
      <c r="A1594" s="7"/>
      <c r="B1594" s="7"/>
      <c r="C1594" s="16"/>
      <c r="D1594" s="26"/>
      <c r="E1594" s="7"/>
      <c r="F1594" s="26"/>
      <c r="G1594" s="85"/>
      <c r="H1594" s="85"/>
      <c r="I1594" s="7"/>
      <c r="J1594" s="26"/>
      <c r="K1594" s="160"/>
    </row>
    <row r="1595" spans="1:11" x14ac:dyDescent="0.25">
      <c r="A1595" s="7"/>
      <c r="B1595" s="7"/>
      <c r="C1595" s="16"/>
      <c r="D1595" s="26"/>
      <c r="E1595" s="16"/>
      <c r="F1595" s="26"/>
      <c r="G1595" s="85"/>
      <c r="H1595" s="85"/>
      <c r="I1595" s="7"/>
      <c r="J1595" s="26"/>
      <c r="K1595" s="160"/>
    </row>
    <row r="1596" spans="1:11" x14ac:dyDescent="0.25">
      <c r="A1596" s="7"/>
      <c r="B1596" s="7"/>
      <c r="C1596" s="16"/>
      <c r="D1596" s="26"/>
      <c r="E1596" s="16"/>
      <c r="F1596" s="26"/>
      <c r="G1596" s="85"/>
      <c r="H1596" s="85"/>
      <c r="I1596" s="7"/>
      <c r="J1596" s="26"/>
      <c r="K1596" s="160"/>
    </row>
    <row r="1597" spans="1:11" x14ac:dyDescent="0.25">
      <c r="A1597" s="7"/>
      <c r="B1597" s="7"/>
      <c r="C1597" s="16"/>
      <c r="D1597" s="26"/>
      <c r="E1597" s="16"/>
      <c r="F1597" s="26"/>
      <c r="G1597" s="85"/>
      <c r="H1597" s="85"/>
      <c r="I1597" s="7"/>
      <c r="J1597" s="7"/>
      <c r="K1597" s="160"/>
    </row>
    <row r="1598" spans="1:11" x14ac:dyDescent="0.25">
      <c r="A1598" s="7"/>
      <c r="B1598" s="7"/>
      <c r="C1598" s="16"/>
      <c r="D1598" s="26"/>
      <c r="E1598" s="16"/>
      <c r="F1598" s="26"/>
      <c r="G1598" s="85"/>
      <c r="H1598" s="85"/>
      <c r="I1598" s="7"/>
      <c r="J1598" s="7"/>
      <c r="K1598" s="160"/>
    </row>
    <row r="1599" spans="1:11" x14ac:dyDescent="0.25">
      <c r="A1599" s="7"/>
      <c r="B1599" s="7"/>
      <c r="C1599" s="16"/>
      <c r="D1599" s="26"/>
      <c r="E1599" s="7"/>
      <c r="F1599" s="26"/>
      <c r="G1599" s="85"/>
      <c r="H1599" s="85"/>
      <c r="I1599" s="7"/>
      <c r="J1599" s="26"/>
      <c r="K1599" s="160"/>
    </row>
    <row r="1600" spans="1:11" x14ac:dyDescent="0.25">
      <c r="A1600" s="7"/>
      <c r="B1600" s="7"/>
      <c r="C1600" s="16"/>
      <c r="D1600" s="26"/>
      <c r="E1600" s="7"/>
      <c r="F1600" s="26"/>
      <c r="G1600" s="85"/>
      <c r="H1600" s="85"/>
      <c r="I1600" s="7"/>
      <c r="J1600" s="26"/>
      <c r="K1600" s="160"/>
    </row>
    <row r="1601" spans="1:11" x14ac:dyDescent="0.25">
      <c r="A1601" s="7"/>
      <c r="B1601" s="7"/>
      <c r="C1601" s="16"/>
      <c r="D1601" s="26"/>
      <c r="E1601" s="7"/>
      <c r="F1601" s="26"/>
      <c r="G1601" s="85"/>
      <c r="H1601" s="85"/>
      <c r="I1601" s="7"/>
      <c r="J1601" s="26"/>
      <c r="K1601" s="160"/>
    </row>
    <row r="1602" spans="1:11" x14ac:dyDescent="0.25">
      <c r="A1602" s="7"/>
      <c r="B1602" s="7"/>
      <c r="C1602" s="16"/>
      <c r="D1602" s="26"/>
      <c r="E1602" s="7"/>
      <c r="F1602" s="26"/>
      <c r="G1602" s="85"/>
      <c r="H1602" s="85"/>
      <c r="I1602" s="7"/>
      <c r="J1602" s="26"/>
      <c r="K1602" s="160"/>
    </row>
    <row r="1603" spans="1:11" x14ac:dyDescent="0.25">
      <c r="A1603" s="7"/>
      <c r="B1603" s="7"/>
      <c r="C1603" s="16"/>
      <c r="D1603" s="26"/>
      <c r="E1603" s="16"/>
      <c r="F1603" s="26"/>
      <c r="G1603" s="85"/>
      <c r="H1603" s="85"/>
      <c r="I1603" s="7"/>
      <c r="J1603" s="7"/>
      <c r="K1603" s="160"/>
    </row>
    <row r="1604" spans="1:11" x14ac:dyDescent="0.25">
      <c r="A1604" s="7"/>
      <c r="B1604" s="7"/>
      <c r="C1604" s="16"/>
      <c r="D1604" s="26"/>
      <c r="E1604" s="16"/>
      <c r="F1604" s="26"/>
      <c r="G1604" s="85"/>
      <c r="H1604" s="85"/>
      <c r="I1604" s="7"/>
      <c r="J1604" s="7"/>
      <c r="K1604" s="160"/>
    </row>
    <row r="1605" spans="1:11" x14ac:dyDescent="0.25">
      <c r="A1605" s="7"/>
      <c r="B1605" s="7"/>
      <c r="C1605" s="16"/>
      <c r="D1605" s="26"/>
      <c r="E1605" s="16"/>
      <c r="F1605" s="26"/>
      <c r="G1605" s="85"/>
      <c r="H1605" s="85"/>
      <c r="I1605" s="7"/>
      <c r="J1605" s="7"/>
      <c r="K1605" s="160"/>
    </row>
    <row r="1606" spans="1:11" x14ac:dyDescent="0.25">
      <c r="A1606" s="7"/>
      <c r="B1606" s="7"/>
      <c r="C1606" s="16"/>
      <c r="D1606" s="26"/>
      <c r="E1606" s="16"/>
      <c r="F1606" s="26"/>
      <c r="G1606" s="185"/>
      <c r="H1606" s="85"/>
      <c r="I1606" s="7"/>
      <c r="J1606" s="7"/>
      <c r="K1606" s="160"/>
    </row>
    <row r="1607" spans="1:11" x14ac:dyDescent="0.25">
      <c r="A1607" s="7"/>
      <c r="B1607" s="7"/>
      <c r="C1607" s="16"/>
      <c r="D1607" s="26"/>
      <c r="E1607" s="16"/>
      <c r="F1607" s="26"/>
      <c r="G1607" s="85"/>
      <c r="H1607" s="85"/>
      <c r="I1607" s="7"/>
      <c r="J1607" s="7"/>
      <c r="K1607" s="160"/>
    </row>
    <row r="1608" spans="1:11" x14ac:dyDescent="0.25">
      <c r="A1608" s="7"/>
      <c r="B1608" s="7"/>
      <c r="C1608" s="16"/>
      <c r="D1608" s="26"/>
      <c r="E1608" s="7"/>
      <c r="F1608" s="26"/>
      <c r="G1608" s="85"/>
      <c r="H1608" s="85"/>
      <c r="I1608" s="7"/>
      <c r="J1608" s="26"/>
      <c r="K1608" s="160"/>
    </row>
    <row r="1609" spans="1:11" x14ac:dyDescent="0.25">
      <c r="A1609" s="7"/>
      <c r="B1609" s="7"/>
      <c r="C1609" s="16"/>
      <c r="D1609" s="26"/>
      <c r="E1609" s="16"/>
      <c r="F1609" s="26"/>
      <c r="G1609" s="85"/>
      <c r="H1609" s="85"/>
      <c r="I1609" s="7"/>
      <c r="J1609" s="7"/>
      <c r="K1609" s="160"/>
    </row>
    <row r="1610" spans="1:11" x14ac:dyDescent="0.25">
      <c r="A1610" s="7"/>
      <c r="B1610" s="7"/>
      <c r="C1610" s="16"/>
      <c r="D1610" s="26"/>
      <c r="E1610" s="7"/>
      <c r="F1610" s="26"/>
      <c r="G1610" s="185"/>
      <c r="H1610" s="85"/>
      <c r="I1610" s="7"/>
      <c r="J1610" s="7"/>
      <c r="K1610" s="160"/>
    </row>
    <row r="1611" spans="1:11" x14ac:dyDescent="0.25">
      <c r="A1611" s="7"/>
      <c r="B1611" s="7"/>
      <c r="C1611" s="16"/>
      <c r="D1611" s="26"/>
      <c r="E1611" s="16"/>
      <c r="F1611" s="26"/>
      <c r="G1611" s="85"/>
      <c r="H1611" s="85"/>
      <c r="I1611" s="7"/>
      <c r="J1611" s="7"/>
      <c r="K1611" s="160"/>
    </row>
    <row r="1612" spans="1:11" x14ac:dyDescent="0.25">
      <c r="A1612" s="7"/>
      <c r="B1612" s="7"/>
      <c r="C1612" s="16"/>
      <c r="D1612" s="26"/>
      <c r="E1612" s="16"/>
      <c r="F1612" s="26"/>
      <c r="G1612" s="85"/>
      <c r="H1612" s="85"/>
      <c r="I1612" s="7"/>
      <c r="J1612" s="7"/>
      <c r="K1612" s="160"/>
    </row>
    <row r="1613" spans="1:11" x14ac:dyDescent="0.25">
      <c r="A1613" s="7"/>
      <c r="B1613" s="7"/>
      <c r="C1613" s="16"/>
      <c r="D1613" s="26"/>
      <c r="E1613" s="7"/>
      <c r="F1613" s="26"/>
      <c r="G1613" s="85"/>
      <c r="H1613" s="85"/>
      <c r="I1613" s="7"/>
      <c r="J1613" s="26"/>
      <c r="K1613" s="160"/>
    </row>
    <row r="1614" spans="1:11" x14ac:dyDescent="0.25">
      <c r="A1614" s="7"/>
      <c r="B1614" s="7"/>
      <c r="C1614" s="16"/>
      <c r="D1614" s="26"/>
      <c r="E1614" s="7"/>
      <c r="F1614" s="26"/>
      <c r="G1614" s="85"/>
      <c r="H1614" s="85"/>
      <c r="I1614" s="7"/>
      <c r="J1614" s="26"/>
      <c r="K1614" s="160"/>
    </row>
    <row r="1615" spans="1:11" x14ac:dyDescent="0.25">
      <c r="A1615" s="7"/>
      <c r="B1615" s="7"/>
      <c r="C1615" s="16"/>
      <c r="D1615" s="26"/>
      <c r="E1615" s="7"/>
      <c r="F1615" s="26"/>
      <c r="G1615" s="85"/>
      <c r="H1615" s="85"/>
      <c r="I1615" s="7"/>
      <c r="J1615" s="26"/>
      <c r="K1615" s="160"/>
    </row>
    <row r="1616" spans="1:11" x14ac:dyDescent="0.25">
      <c r="A1616" s="7"/>
      <c r="B1616" s="7"/>
      <c r="C1616" s="16"/>
      <c r="D1616" s="26"/>
      <c r="E1616" s="16"/>
      <c r="F1616" s="26"/>
      <c r="G1616" s="85"/>
      <c r="H1616" s="85"/>
      <c r="I1616" s="7"/>
      <c r="J1616" s="7"/>
      <c r="K1616" s="160"/>
    </row>
    <row r="1617" spans="1:11" x14ac:dyDescent="0.25">
      <c r="A1617" s="7"/>
      <c r="B1617" s="7"/>
      <c r="C1617" s="16"/>
      <c r="D1617" s="26"/>
      <c r="E1617" s="16"/>
      <c r="F1617" s="26"/>
      <c r="G1617" s="85"/>
      <c r="H1617" s="85"/>
      <c r="I1617" s="7"/>
      <c r="J1617" s="7"/>
      <c r="K1617" s="160"/>
    </row>
    <row r="1618" spans="1:11" x14ac:dyDescent="0.25">
      <c r="A1618" s="7"/>
      <c r="B1618" s="7"/>
      <c r="C1618" s="16"/>
      <c r="D1618" s="26"/>
      <c r="E1618" s="16"/>
      <c r="F1618" s="26"/>
      <c r="G1618" s="85"/>
      <c r="H1618" s="85"/>
      <c r="I1618" s="7"/>
      <c r="J1618" s="7"/>
      <c r="K1618" s="160"/>
    </row>
    <row r="1619" spans="1:11" x14ac:dyDescent="0.25">
      <c r="A1619" s="7"/>
      <c r="B1619" s="7"/>
      <c r="C1619" s="16"/>
      <c r="D1619" s="26"/>
      <c r="E1619" s="16"/>
      <c r="F1619" s="26"/>
      <c r="G1619" s="85"/>
      <c r="H1619" s="85"/>
      <c r="I1619" s="7"/>
      <c r="J1619" s="7"/>
      <c r="K1619" s="160"/>
    </row>
    <row r="1620" spans="1:11" x14ac:dyDescent="0.25">
      <c r="A1620" s="7"/>
      <c r="B1620" s="7"/>
      <c r="C1620" s="16"/>
      <c r="D1620" s="26"/>
      <c r="E1620" s="16"/>
      <c r="F1620" s="26"/>
      <c r="G1620" s="85"/>
      <c r="H1620" s="85"/>
      <c r="I1620" s="7"/>
      <c r="J1620" s="7"/>
      <c r="K1620" s="160"/>
    </row>
    <row r="1621" spans="1:11" x14ac:dyDescent="0.25">
      <c r="A1621" s="7"/>
      <c r="B1621" s="7"/>
      <c r="C1621" s="16"/>
      <c r="D1621" s="26"/>
      <c r="E1621" s="7"/>
      <c r="F1621" s="26"/>
      <c r="G1621" s="85"/>
      <c r="H1621" s="85"/>
      <c r="I1621" s="7"/>
      <c r="J1621" s="26"/>
      <c r="K1621" s="160"/>
    </row>
    <row r="1622" spans="1:11" x14ac:dyDescent="0.25">
      <c r="A1622" s="7"/>
      <c r="B1622" s="7"/>
      <c r="C1622" s="16"/>
      <c r="D1622" s="26"/>
      <c r="E1622" s="7"/>
      <c r="F1622" s="26"/>
      <c r="G1622" s="85"/>
      <c r="H1622" s="85"/>
      <c r="I1622" s="7"/>
      <c r="J1622" s="26"/>
      <c r="K1622" s="160"/>
    </row>
    <row r="1623" spans="1:11" x14ac:dyDescent="0.25">
      <c r="A1623" s="7"/>
      <c r="B1623" s="7"/>
      <c r="C1623" s="16"/>
      <c r="D1623" s="26"/>
      <c r="E1623" s="16"/>
      <c r="F1623" s="26"/>
      <c r="G1623" s="85"/>
      <c r="H1623" s="85"/>
      <c r="I1623" s="7"/>
      <c r="J1623" s="7"/>
      <c r="K1623" s="160"/>
    </row>
    <row r="1624" spans="1:11" x14ac:dyDescent="0.25">
      <c r="A1624" s="7"/>
      <c r="B1624" s="7"/>
      <c r="C1624" s="16"/>
      <c r="D1624" s="26"/>
      <c r="E1624" s="16"/>
      <c r="F1624" s="26"/>
      <c r="G1624" s="85"/>
      <c r="H1624" s="85"/>
      <c r="I1624" s="7"/>
      <c r="J1624" s="7"/>
      <c r="K1624" s="160"/>
    </row>
    <row r="1625" spans="1:11" x14ac:dyDescent="0.25">
      <c r="A1625" s="7"/>
      <c r="B1625" s="7"/>
      <c r="C1625" s="16"/>
      <c r="D1625" s="26"/>
      <c r="E1625" s="16"/>
      <c r="F1625" s="26"/>
      <c r="G1625" s="85"/>
      <c r="H1625" s="85"/>
      <c r="I1625" s="7"/>
      <c r="J1625" s="7"/>
      <c r="K1625" s="160"/>
    </row>
    <row r="1626" spans="1:11" x14ac:dyDescent="0.25">
      <c r="A1626" s="7"/>
      <c r="B1626" s="7"/>
      <c r="C1626" s="16"/>
      <c r="D1626" s="26"/>
      <c r="E1626" s="7"/>
      <c r="F1626" s="26"/>
      <c r="G1626" s="85"/>
      <c r="H1626" s="85"/>
      <c r="I1626" s="7"/>
      <c r="J1626" s="26"/>
      <c r="K1626" s="160"/>
    </row>
    <row r="1627" spans="1:11" x14ac:dyDescent="0.25">
      <c r="A1627" s="7"/>
      <c r="B1627" s="7"/>
      <c r="C1627" s="16"/>
      <c r="D1627" s="26"/>
      <c r="E1627" s="7"/>
      <c r="F1627" s="26"/>
      <c r="G1627" s="85"/>
      <c r="H1627" s="85"/>
      <c r="I1627" s="7"/>
      <c r="J1627" s="26"/>
      <c r="K1627" s="160"/>
    </row>
    <row r="1628" spans="1:11" x14ac:dyDescent="0.25">
      <c r="A1628" s="7"/>
      <c r="B1628" s="7"/>
      <c r="C1628" s="16"/>
      <c r="D1628" s="26"/>
      <c r="E1628" s="7"/>
      <c r="F1628" s="26"/>
      <c r="G1628" s="85"/>
      <c r="H1628" s="85"/>
      <c r="I1628" s="7"/>
      <c r="J1628" s="26"/>
      <c r="K1628" s="160"/>
    </row>
    <row r="1629" spans="1:11" x14ac:dyDescent="0.25">
      <c r="A1629" s="7"/>
      <c r="B1629" s="7"/>
      <c r="C1629" s="16"/>
      <c r="D1629" s="26"/>
      <c r="E1629" s="16"/>
      <c r="F1629" s="26"/>
      <c r="G1629" s="85"/>
      <c r="H1629" s="85"/>
      <c r="I1629" s="7"/>
      <c r="J1629" s="7"/>
      <c r="K1629" s="160"/>
    </row>
    <row r="1630" spans="1:11" x14ac:dyDescent="0.25">
      <c r="A1630" s="7"/>
      <c r="B1630" s="7"/>
      <c r="C1630" s="16"/>
      <c r="D1630" s="26"/>
      <c r="E1630" s="16"/>
      <c r="F1630" s="26"/>
      <c r="G1630" s="85"/>
      <c r="H1630" s="85"/>
      <c r="I1630" s="7"/>
      <c r="J1630" s="7"/>
      <c r="K1630" s="160"/>
    </row>
    <row r="1631" spans="1:11" x14ac:dyDescent="0.25">
      <c r="A1631" s="7"/>
      <c r="B1631" s="7"/>
      <c r="C1631" s="16"/>
      <c r="D1631" s="26"/>
      <c r="E1631" s="16"/>
      <c r="F1631" s="26"/>
      <c r="G1631" s="85"/>
      <c r="H1631" s="85"/>
      <c r="I1631" s="7"/>
      <c r="J1631" s="7"/>
      <c r="K1631" s="160"/>
    </row>
    <row r="1632" spans="1:11" x14ac:dyDescent="0.25">
      <c r="A1632" s="7"/>
      <c r="B1632" s="7"/>
      <c r="C1632" s="16"/>
      <c r="D1632" s="26"/>
      <c r="E1632" s="16"/>
      <c r="F1632" s="26"/>
      <c r="G1632" s="85"/>
      <c r="H1632" s="85"/>
      <c r="I1632" s="7"/>
      <c r="J1632" s="7"/>
      <c r="K1632" s="160"/>
    </row>
    <row r="1633" spans="1:11" x14ac:dyDescent="0.25">
      <c r="A1633" s="7"/>
      <c r="B1633" s="7"/>
      <c r="C1633" s="16"/>
      <c r="D1633" s="26"/>
      <c r="E1633" s="7"/>
      <c r="F1633" s="26"/>
      <c r="G1633" s="85"/>
      <c r="H1633" s="85"/>
      <c r="I1633" s="7"/>
      <c r="J1633" s="26"/>
      <c r="K1633" s="160"/>
    </row>
    <row r="1634" spans="1:11" x14ac:dyDescent="0.25">
      <c r="A1634" s="7"/>
      <c r="B1634" s="7"/>
      <c r="C1634" s="16"/>
      <c r="D1634" s="26"/>
      <c r="E1634" s="16"/>
      <c r="F1634" s="26"/>
      <c r="G1634" s="85"/>
      <c r="H1634" s="85"/>
      <c r="I1634" s="7"/>
      <c r="J1634" s="7"/>
      <c r="K1634" s="160"/>
    </row>
    <row r="1635" spans="1:11" x14ac:dyDescent="0.25">
      <c r="A1635" s="7"/>
      <c r="B1635" s="7"/>
      <c r="C1635" s="16"/>
      <c r="D1635" s="26"/>
      <c r="E1635" s="16"/>
      <c r="F1635" s="26"/>
      <c r="G1635" s="85"/>
      <c r="H1635" s="85"/>
      <c r="I1635" s="7"/>
      <c r="J1635" s="7"/>
      <c r="K1635" s="160"/>
    </row>
    <row r="1636" spans="1:11" x14ac:dyDescent="0.25">
      <c r="A1636" s="7"/>
      <c r="B1636" s="7"/>
      <c r="C1636" s="16"/>
      <c r="D1636" s="26"/>
      <c r="E1636" s="16"/>
      <c r="F1636" s="26"/>
      <c r="G1636" s="85"/>
      <c r="H1636" s="85"/>
      <c r="I1636" s="7"/>
      <c r="J1636" s="7"/>
      <c r="K1636" s="160"/>
    </row>
    <row r="1637" spans="1:11" x14ac:dyDescent="0.25">
      <c r="A1637" s="7"/>
      <c r="B1637" s="7"/>
      <c r="C1637" s="16"/>
      <c r="D1637" s="26"/>
      <c r="E1637" s="16"/>
      <c r="F1637" s="26"/>
      <c r="G1637" s="85"/>
      <c r="H1637" s="85"/>
      <c r="I1637" s="7"/>
      <c r="J1637" s="7"/>
      <c r="K1637" s="160"/>
    </row>
    <row r="1638" spans="1:11" x14ac:dyDescent="0.25">
      <c r="A1638" s="7"/>
      <c r="B1638" s="7"/>
      <c r="C1638" s="16"/>
      <c r="D1638" s="26"/>
      <c r="E1638" s="16"/>
      <c r="F1638" s="26"/>
      <c r="G1638" s="85"/>
      <c r="H1638" s="85"/>
      <c r="I1638" s="7"/>
      <c r="J1638" s="7"/>
      <c r="K1638" s="160"/>
    </row>
    <row r="1639" spans="1:11" x14ac:dyDescent="0.25">
      <c r="A1639" s="7"/>
      <c r="B1639" s="7"/>
      <c r="C1639" s="16"/>
      <c r="D1639" s="26"/>
      <c r="E1639" s="16"/>
      <c r="F1639" s="26"/>
      <c r="G1639" s="85"/>
      <c r="H1639" s="85"/>
      <c r="I1639" s="7"/>
      <c r="J1639" s="7"/>
      <c r="K1639" s="160"/>
    </row>
    <row r="1640" spans="1:11" x14ac:dyDescent="0.25">
      <c r="A1640" s="7"/>
      <c r="B1640" s="7"/>
      <c r="C1640" s="16"/>
      <c r="D1640" s="26"/>
      <c r="E1640" s="7"/>
      <c r="F1640" s="26"/>
      <c r="G1640" s="85"/>
      <c r="H1640" s="85"/>
      <c r="I1640" s="7"/>
      <c r="J1640" s="26"/>
      <c r="K1640" s="160"/>
    </row>
    <row r="1641" spans="1:11" x14ac:dyDescent="0.25">
      <c r="A1641" s="7"/>
      <c r="B1641" s="7"/>
      <c r="C1641" s="16"/>
      <c r="D1641" s="26"/>
      <c r="E1641" s="7"/>
      <c r="F1641" s="26"/>
      <c r="G1641" s="85"/>
      <c r="H1641" s="85"/>
      <c r="I1641" s="7"/>
      <c r="J1641" s="26"/>
      <c r="K1641" s="160"/>
    </row>
    <row r="1642" spans="1:11" x14ac:dyDescent="0.25">
      <c r="A1642" s="7"/>
      <c r="B1642" s="7"/>
      <c r="C1642" s="16"/>
      <c r="D1642" s="26"/>
      <c r="E1642" s="7"/>
      <c r="F1642" s="26"/>
      <c r="G1642" s="85"/>
      <c r="H1642" s="85"/>
      <c r="I1642" s="7"/>
      <c r="J1642" s="26"/>
      <c r="K1642" s="160"/>
    </row>
    <row r="1643" spans="1:11" x14ac:dyDescent="0.25">
      <c r="A1643" s="7"/>
      <c r="B1643" s="7"/>
      <c r="C1643" s="16"/>
      <c r="D1643" s="26"/>
      <c r="E1643" s="7"/>
      <c r="F1643" s="26"/>
      <c r="G1643" s="85"/>
      <c r="H1643" s="85"/>
      <c r="I1643" s="7"/>
      <c r="J1643" s="26"/>
      <c r="K1643" s="160"/>
    </row>
    <row r="1644" spans="1:11" x14ac:dyDescent="0.25">
      <c r="A1644" s="7"/>
      <c r="B1644" s="7"/>
      <c r="C1644" s="16"/>
      <c r="D1644" s="26"/>
      <c r="E1644" s="7"/>
      <c r="F1644" s="26"/>
      <c r="G1644" s="85"/>
      <c r="H1644" s="85"/>
      <c r="I1644" s="7"/>
      <c r="J1644" s="26"/>
      <c r="K1644" s="160"/>
    </row>
    <row r="1645" spans="1:11" x14ac:dyDescent="0.25">
      <c r="A1645" s="7"/>
      <c r="B1645" s="7"/>
      <c r="C1645" s="16"/>
      <c r="D1645" s="26"/>
      <c r="E1645" s="16"/>
      <c r="F1645" s="26"/>
      <c r="G1645" s="185"/>
      <c r="H1645" s="85"/>
      <c r="I1645" s="7"/>
      <c r="J1645" s="26"/>
      <c r="K1645" s="160"/>
    </row>
    <row r="1646" spans="1:11" x14ac:dyDescent="0.25">
      <c r="A1646" s="7"/>
      <c r="B1646" s="7"/>
      <c r="C1646" s="16"/>
      <c r="D1646" s="26"/>
      <c r="E1646" s="16"/>
      <c r="F1646" s="26"/>
      <c r="G1646" s="85"/>
      <c r="H1646" s="85"/>
      <c r="I1646" s="7"/>
      <c r="J1646" s="7"/>
      <c r="K1646" s="160"/>
    </row>
    <row r="1647" spans="1:11" x14ac:dyDescent="0.25">
      <c r="A1647" s="7"/>
      <c r="B1647" s="7"/>
      <c r="C1647" s="16"/>
      <c r="D1647" s="26"/>
      <c r="E1647" s="7"/>
      <c r="F1647" s="26"/>
      <c r="G1647" s="85"/>
      <c r="H1647" s="85"/>
      <c r="I1647" s="7"/>
      <c r="J1647" s="26"/>
      <c r="K1647" s="160"/>
    </row>
    <row r="1648" spans="1:11" x14ac:dyDescent="0.25">
      <c r="A1648" s="7"/>
      <c r="B1648" s="7"/>
      <c r="C1648" s="16"/>
      <c r="D1648" s="26"/>
      <c r="E1648" s="16"/>
      <c r="F1648" s="26"/>
      <c r="G1648" s="85"/>
      <c r="H1648" s="85"/>
      <c r="I1648" s="7"/>
      <c r="J1648" s="7"/>
      <c r="K1648" s="160"/>
    </row>
    <row r="1649" spans="1:11" x14ac:dyDescent="0.25">
      <c r="A1649" s="7"/>
      <c r="B1649" s="7"/>
      <c r="C1649" s="16"/>
      <c r="D1649" s="26"/>
      <c r="E1649" s="7"/>
      <c r="F1649" s="26"/>
      <c r="G1649" s="185"/>
      <c r="H1649" s="85"/>
      <c r="I1649" s="7"/>
      <c r="J1649" s="26"/>
      <c r="K1649" s="160"/>
    </row>
    <row r="1650" spans="1:11" x14ac:dyDescent="0.25">
      <c r="A1650" s="7"/>
      <c r="B1650" s="7"/>
      <c r="C1650" s="16"/>
      <c r="D1650" s="26"/>
      <c r="E1650" s="7"/>
      <c r="F1650" s="26"/>
      <c r="G1650" s="185"/>
      <c r="H1650" s="85"/>
      <c r="I1650" s="7"/>
      <c r="J1650" s="26"/>
      <c r="K1650" s="160"/>
    </row>
    <row r="1651" spans="1:11" x14ac:dyDescent="0.25">
      <c r="A1651" s="7"/>
      <c r="B1651" s="7"/>
      <c r="C1651" s="16"/>
      <c r="D1651" s="26"/>
      <c r="E1651" s="16"/>
      <c r="F1651" s="26"/>
      <c r="G1651" s="85"/>
      <c r="H1651" s="85"/>
      <c r="I1651" s="7"/>
      <c r="J1651" s="7"/>
      <c r="K1651" s="160"/>
    </row>
    <row r="1652" spans="1:11" x14ac:dyDescent="0.25">
      <c r="A1652" s="7"/>
      <c r="B1652" s="7"/>
      <c r="C1652" s="16"/>
      <c r="D1652" s="26"/>
      <c r="E1652" s="16"/>
      <c r="F1652" s="26"/>
      <c r="G1652" s="85"/>
      <c r="H1652" s="85"/>
      <c r="I1652" s="7"/>
      <c r="J1652" s="7"/>
      <c r="K1652" s="160"/>
    </row>
    <row r="1653" spans="1:11" x14ac:dyDescent="0.25">
      <c r="A1653" s="7"/>
      <c r="B1653" s="7"/>
      <c r="C1653" s="16"/>
      <c r="D1653" s="26"/>
      <c r="E1653" s="7"/>
      <c r="F1653" s="26"/>
      <c r="G1653" s="85"/>
      <c r="H1653" s="85"/>
      <c r="I1653" s="7"/>
      <c r="J1653" s="26"/>
      <c r="K1653" s="160"/>
    </row>
    <row r="1654" spans="1:11" x14ac:dyDescent="0.25">
      <c r="A1654" s="7"/>
      <c r="B1654" s="7"/>
      <c r="C1654" s="16"/>
      <c r="D1654" s="26"/>
      <c r="E1654" s="7"/>
      <c r="F1654" s="26"/>
      <c r="G1654" s="85"/>
      <c r="H1654" s="85"/>
      <c r="I1654" s="7"/>
      <c r="J1654" s="26"/>
      <c r="K1654" s="160"/>
    </row>
    <row r="1655" spans="1:11" x14ac:dyDescent="0.25">
      <c r="A1655" s="7"/>
      <c r="B1655" s="7"/>
      <c r="C1655" s="16"/>
      <c r="D1655" s="26"/>
      <c r="E1655" s="7"/>
      <c r="F1655" s="26"/>
      <c r="G1655" s="85"/>
      <c r="H1655" s="85"/>
      <c r="I1655" s="7"/>
      <c r="J1655" s="26"/>
      <c r="K1655" s="160"/>
    </row>
    <row r="1656" spans="1:11" x14ac:dyDescent="0.25">
      <c r="A1656" s="7"/>
      <c r="B1656" s="7"/>
      <c r="C1656" s="16"/>
      <c r="D1656" s="26"/>
      <c r="E1656" s="16"/>
      <c r="F1656" s="26"/>
      <c r="G1656" s="85"/>
      <c r="H1656" s="85"/>
      <c r="I1656" s="7"/>
      <c r="J1656" s="26"/>
      <c r="K1656" s="160"/>
    </row>
    <row r="1657" spans="1:11" x14ac:dyDescent="0.25">
      <c r="A1657" s="7"/>
      <c r="B1657" s="7"/>
      <c r="C1657" s="16"/>
      <c r="D1657" s="26"/>
      <c r="E1657" s="16"/>
      <c r="F1657" s="26"/>
      <c r="G1657" s="85"/>
      <c r="H1657" s="85"/>
      <c r="I1657" s="7"/>
      <c r="J1657" s="26"/>
      <c r="K1657" s="160"/>
    </row>
    <row r="1658" spans="1:11" x14ac:dyDescent="0.25">
      <c r="A1658" s="7"/>
      <c r="B1658" s="7"/>
      <c r="C1658" s="16"/>
      <c r="D1658" s="26"/>
      <c r="E1658" s="16"/>
      <c r="F1658" s="26"/>
      <c r="G1658" s="85"/>
      <c r="H1658" s="85"/>
      <c r="I1658" s="7"/>
      <c r="J1658" s="26"/>
      <c r="K1658" s="160"/>
    </row>
    <row r="1659" spans="1:11" x14ac:dyDescent="0.25">
      <c r="A1659" s="7"/>
      <c r="B1659" s="7"/>
      <c r="C1659" s="16"/>
      <c r="D1659" s="26"/>
      <c r="E1659" s="16"/>
      <c r="F1659" s="26"/>
      <c r="G1659" s="85"/>
      <c r="H1659" s="85"/>
      <c r="I1659" s="7"/>
      <c r="J1659" s="26"/>
      <c r="K1659" s="160"/>
    </row>
    <row r="1660" spans="1:11" x14ac:dyDescent="0.25">
      <c r="A1660" s="7"/>
      <c r="B1660" s="7"/>
      <c r="C1660" s="16"/>
      <c r="D1660" s="26"/>
      <c r="E1660" s="16"/>
      <c r="F1660" s="26"/>
      <c r="G1660" s="85"/>
      <c r="H1660" s="85"/>
      <c r="I1660" s="7"/>
      <c r="J1660" s="7"/>
      <c r="K1660" s="160"/>
    </row>
    <row r="1661" spans="1:11" x14ac:dyDescent="0.25">
      <c r="A1661" s="7"/>
      <c r="B1661" s="7"/>
      <c r="C1661" s="16"/>
      <c r="D1661" s="26"/>
      <c r="E1661" s="16"/>
      <c r="F1661" s="26"/>
      <c r="G1661" s="85"/>
      <c r="H1661" s="85"/>
      <c r="I1661" s="7"/>
      <c r="J1661" s="7"/>
      <c r="K1661" s="160"/>
    </row>
    <row r="1662" spans="1:11" x14ac:dyDescent="0.25">
      <c r="A1662" s="7"/>
      <c r="B1662" s="7"/>
      <c r="C1662" s="16"/>
      <c r="D1662" s="26"/>
      <c r="E1662" s="16"/>
      <c r="F1662" s="26"/>
      <c r="G1662" s="85"/>
      <c r="H1662" s="85"/>
      <c r="I1662" s="7"/>
      <c r="J1662" s="7"/>
      <c r="K1662" s="160"/>
    </row>
    <row r="1663" spans="1:11" x14ac:dyDescent="0.25">
      <c r="A1663" s="7"/>
      <c r="B1663" s="7"/>
      <c r="C1663" s="16"/>
      <c r="D1663" s="26"/>
      <c r="E1663" s="7"/>
      <c r="F1663" s="26"/>
      <c r="G1663" s="85"/>
      <c r="H1663" s="85"/>
      <c r="I1663" s="7"/>
      <c r="J1663" s="26"/>
      <c r="K1663" s="160"/>
    </row>
    <row r="1664" spans="1:11" x14ac:dyDescent="0.25">
      <c r="A1664" s="7"/>
      <c r="B1664" s="7"/>
      <c r="C1664" s="16"/>
      <c r="D1664" s="26"/>
      <c r="E1664" s="16"/>
      <c r="F1664" s="26"/>
      <c r="G1664" s="85"/>
      <c r="H1664" s="85"/>
      <c r="I1664" s="7"/>
      <c r="J1664" s="7"/>
      <c r="K1664" s="160"/>
    </row>
    <row r="1665" spans="1:11" x14ac:dyDescent="0.25">
      <c r="A1665" s="7"/>
      <c r="B1665" s="7"/>
      <c r="C1665" s="16"/>
      <c r="D1665" s="26"/>
      <c r="E1665" s="16"/>
      <c r="F1665" s="26"/>
      <c r="G1665" s="85"/>
      <c r="H1665" s="85"/>
      <c r="I1665" s="7"/>
      <c r="J1665" s="7"/>
      <c r="K1665" s="160"/>
    </row>
    <row r="1666" spans="1:11" x14ac:dyDescent="0.25">
      <c r="A1666" s="7"/>
      <c r="B1666" s="7"/>
      <c r="C1666" s="16"/>
      <c r="D1666" s="26"/>
      <c r="E1666" s="16"/>
      <c r="F1666" s="26"/>
      <c r="G1666" s="85"/>
      <c r="H1666" s="85"/>
      <c r="I1666" s="7"/>
      <c r="J1666" s="7"/>
      <c r="K1666" s="160"/>
    </row>
    <row r="1667" spans="1:11" x14ac:dyDescent="0.25">
      <c r="A1667" s="7"/>
      <c r="B1667" s="7"/>
      <c r="C1667" s="16"/>
      <c r="D1667" s="26"/>
      <c r="E1667" s="16"/>
      <c r="F1667" s="26"/>
      <c r="G1667" s="85"/>
      <c r="H1667" s="85"/>
      <c r="I1667" s="7"/>
      <c r="J1667" s="26"/>
      <c r="K1667" s="160"/>
    </row>
    <row r="1668" spans="1:11" x14ac:dyDescent="0.25">
      <c r="A1668" s="7"/>
      <c r="B1668" s="7"/>
      <c r="C1668" s="16"/>
      <c r="D1668" s="26"/>
      <c r="E1668" s="16"/>
      <c r="F1668" s="26"/>
      <c r="G1668" s="85"/>
      <c r="H1668" s="85"/>
      <c r="I1668" s="7"/>
      <c r="J1668" s="26"/>
      <c r="K1668" s="160"/>
    </row>
    <row r="1669" spans="1:11" x14ac:dyDescent="0.25">
      <c r="A1669" s="7"/>
      <c r="B1669" s="7"/>
      <c r="C1669" s="16"/>
      <c r="D1669" s="26"/>
      <c r="E1669" s="16"/>
      <c r="F1669" s="26"/>
      <c r="G1669" s="85"/>
      <c r="H1669" s="85"/>
      <c r="I1669" s="7"/>
      <c r="J1669" s="7"/>
      <c r="K1669" s="160"/>
    </row>
    <row r="1670" spans="1:11" x14ac:dyDescent="0.25">
      <c r="A1670" s="7"/>
      <c r="B1670" s="7"/>
      <c r="C1670" s="16"/>
      <c r="D1670" s="26"/>
      <c r="E1670" s="16"/>
      <c r="F1670" s="26"/>
      <c r="G1670" s="85"/>
      <c r="H1670" s="85"/>
      <c r="I1670" s="7"/>
      <c r="J1670" s="7"/>
      <c r="K1670" s="160"/>
    </row>
    <row r="1671" spans="1:11" x14ac:dyDescent="0.25">
      <c r="A1671" s="7"/>
      <c r="B1671" s="7"/>
      <c r="C1671" s="16"/>
      <c r="D1671" s="26"/>
      <c r="E1671" s="16"/>
      <c r="F1671" s="26"/>
      <c r="G1671" s="185"/>
      <c r="H1671" s="85"/>
      <c r="I1671" s="7"/>
      <c r="J1671" s="7"/>
      <c r="K1671" s="160"/>
    </row>
    <row r="1672" spans="1:11" x14ac:dyDescent="0.25">
      <c r="A1672" s="7"/>
      <c r="B1672" s="7"/>
      <c r="C1672" s="16"/>
      <c r="D1672" s="26"/>
      <c r="E1672" s="16"/>
      <c r="F1672" s="26"/>
      <c r="G1672" s="185"/>
      <c r="H1672" s="85"/>
      <c r="I1672" s="7"/>
      <c r="J1672" s="7"/>
      <c r="K1672" s="160"/>
    </row>
    <row r="1673" spans="1:11" x14ac:dyDescent="0.25">
      <c r="A1673" s="7"/>
      <c r="B1673" s="7"/>
      <c r="C1673" s="16"/>
      <c r="D1673" s="26"/>
      <c r="E1673" s="16"/>
      <c r="F1673" s="26"/>
      <c r="G1673" s="85"/>
      <c r="H1673" s="85"/>
      <c r="I1673" s="7"/>
      <c r="J1673" s="7"/>
      <c r="K1673" s="160"/>
    </row>
    <row r="1674" spans="1:11" x14ac:dyDescent="0.25">
      <c r="A1674" s="7"/>
      <c r="B1674" s="7"/>
      <c r="C1674" s="16"/>
      <c r="D1674" s="26"/>
      <c r="E1674" s="7"/>
      <c r="F1674" s="26"/>
      <c r="G1674" s="185"/>
      <c r="H1674" s="85"/>
      <c r="I1674" s="7"/>
      <c r="J1674" s="26"/>
      <c r="K1674" s="160"/>
    </row>
    <row r="1675" spans="1:11" x14ac:dyDescent="0.25">
      <c r="A1675" s="7"/>
      <c r="B1675" s="7"/>
      <c r="C1675" s="16"/>
      <c r="D1675" s="26"/>
      <c r="E1675" s="7"/>
      <c r="F1675" s="26"/>
      <c r="G1675" s="185"/>
      <c r="H1675" s="85"/>
      <c r="I1675" s="7"/>
      <c r="J1675" s="26"/>
      <c r="K1675" s="160"/>
    </row>
    <row r="1676" spans="1:11" x14ac:dyDescent="0.25">
      <c r="A1676" s="7"/>
      <c r="B1676" s="7"/>
      <c r="C1676" s="16"/>
      <c r="D1676" s="26"/>
      <c r="E1676" s="16"/>
      <c r="F1676" s="26"/>
      <c r="G1676" s="85"/>
      <c r="H1676" s="85"/>
      <c r="I1676" s="7"/>
      <c r="J1676" s="7"/>
      <c r="K1676" s="160"/>
    </row>
    <row r="1677" spans="1:11" x14ac:dyDescent="0.25">
      <c r="A1677" s="7"/>
      <c r="B1677" s="7"/>
      <c r="C1677" s="16"/>
      <c r="D1677" s="26"/>
      <c r="E1677" s="16"/>
      <c r="F1677" s="26"/>
      <c r="G1677" s="85"/>
      <c r="H1677" s="85"/>
      <c r="I1677" s="7"/>
      <c r="J1677" s="7"/>
      <c r="K1677" s="160"/>
    </row>
    <row r="1678" spans="1:11" x14ac:dyDescent="0.25">
      <c r="A1678" s="7"/>
      <c r="B1678" s="7"/>
      <c r="C1678" s="16"/>
      <c r="D1678" s="26"/>
      <c r="E1678" s="16"/>
      <c r="F1678" s="26"/>
      <c r="G1678" s="85"/>
      <c r="H1678" s="85"/>
      <c r="I1678" s="7"/>
      <c r="J1678" s="7"/>
      <c r="K1678" s="160"/>
    </row>
    <row r="1679" spans="1:11" x14ac:dyDescent="0.25">
      <c r="A1679" s="7"/>
      <c r="B1679" s="7"/>
      <c r="C1679" s="16"/>
      <c r="D1679" s="26"/>
      <c r="E1679" s="7"/>
      <c r="F1679" s="26"/>
      <c r="G1679" s="85"/>
      <c r="H1679" s="85"/>
      <c r="I1679" s="7"/>
      <c r="J1679" s="26"/>
      <c r="K1679" s="160"/>
    </row>
    <row r="1680" spans="1:11" x14ac:dyDescent="0.25">
      <c r="A1680" s="7"/>
      <c r="B1680" s="7"/>
      <c r="C1680" s="16"/>
      <c r="D1680" s="26"/>
      <c r="E1680" s="16"/>
      <c r="F1680" s="26"/>
      <c r="G1680" s="85"/>
      <c r="H1680" s="85"/>
      <c r="I1680" s="7"/>
      <c r="J1680" s="7"/>
      <c r="K1680" s="160"/>
    </row>
    <row r="1681" spans="1:11" x14ac:dyDescent="0.25">
      <c r="A1681" s="7"/>
      <c r="B1681" s="7"/>
      <c r="C1681" s="16"/>
      <c r="D1681" s="26"/>
      <c r="E1681" s="16"/>
      <c r="F1681" s="26"/>
      <c r="G1681" s="85"/>
      <c r="H1681" s="85"/>
      <c r="I1681" s="7"/>
      <c r="J1681" s="7"/>
      <c r="K1681" s="160"/>
    </row>
    <row r="1682" spans="1:11" x14ac:dyDescent="0.25">
      <c r="A1682" s="7"/>
      <c r="B1682" s="7"/>
      <c r="C1682" s="16"/>
      <c r="D1682" s="26"/>
      <c r="E1682" s="16"/>
      <c r="F1682" s="26"/>
      <c r="G1682" s="185"/>
      <c r="H1682" s="85"/>
      <c r="I1682" s="7"/>
      <c r="J1682" s="7"/>
      <c r="K1682" s="160"/>
    </row>
    <row r="1683" spans="1:11" x14ac:dyDescent="0.25">
      <c r="A1683" s="7"/>
      <c r="B1683" s="7"/>
      <c r="C1683" s="16"/>
      <c r="D1683" s="26"/>
      <c r="E1683" s="16"/>
      <c r="F1683" s="26"/>
      <c r="G1683" s="85"/>
      <c r="H1683" s="85"/>
      <c r="I1683" s="7"/>
      <c r="J1683" s="7"/>
      <c r="K1683" s="160"/>
    </row>
    <row r="1684" spans="1:11" x14ac:dyDescent="0.25">
      <c r="A1684" s="7"/>
      <c r="B1684" s="7"/>
      <c r="C1684" s="16"/>
      <c r="D1684" s="26"/>
      <c r="E1684" s="16"/>
      <c r="F1684" s="26"/>
      <c r="G1684" s="85"/>
      <c r="H1684" s="85"/>
      <c r="I1684" s="7"/>
      <c r="J1684" s="7"/>
      <c r="K1684" s="160"/>
    </row>
    <row r="1685" spans="1:11" x14ac:dyDescent="0.25">
      <c r="A1685" s="7"/>
      <c r="B1685" s="7"/>
      <c r="C1685" s="16"/>
      <c r="D1685" s="26"/>
      <c r="E1685" s="16"/>
      <c r="F1685" s="26"/>
      <c r="G1685" s="85"/>
      <c r="H1685" s="85"/>
      <c r="I1685" s="7"/>
      <c r="J1685" s="7"/>
      <c r="K1685" s="160"/>
    </row>
    <row r="1686" spans="1:11" x14ac:dyDescent="0.25">
      <c r="A1686" s="7"/>
      <c r="B1686" s="7"/>
      <c r="C1686" s="16"/>
      <c r="D1686" s="26"/>
      <c r="E1686" s="16"/>
      <c r="F1686" s="26"/>
      <c r="G1686" s="85"/>
      <c r="H1686" s="85"/>
      <c r="I1686" s="7"/>
      <c r="J1686" s="7"/>
      <c r="K1686" s="160"/>
    </row>
    <row r="1687" spans="1:11" x14ac:dyDescent="0.25">
      <c r="A1687" s="7"/>
      <c r="B1687" s="7"/>
      <c r="C1687" s="16"/>
      <c r="D1687" s="26"/>
      <c r="E1687" s="16"/>
      <c r="F1687" s="26"/>
      <c r="G1687" s="85"/>
      <c r="H1687" s="85"/>
      <c r="I1687" s="7"/>
      <c r="J1687" s="7"/>
      <c r="K1687" s="160"/>
    </row>
    <row r="1688" spans="1:11" x14ac:dyDescent="0.25">
      <c r="A1688" s="7"/>
      <c r="B1688" s="7"/>
      <c r="C1688" s="16"/>
      <c r="D1688" s="26"/>
      <c r="E1688" s="7"/>
      <c r="F1688" s="26"/>
      <c r="G1688" s="85"/>
      <c r="H1688" s="85"/>
      <c r="I1688" s="7"/>
      <c r="J1688" s="26"/>
      <c r="K1688" s="160"/>
    </row>
    <row r="1689" spans="1:11" x14ac:dyDescent="0.25">
      <c r="A1689" s="7"/>
      <c r="B1689" s="7"/>
      <c r="C1689" s="16"/>
      <c r="D1689" s="26"/>
      <c r="E1689" s="16"/>
      <c r="F1689" s="26"/>
      <c r="G1689" s="85"/>
      <c r="H1689" s="85"/>
      <c r="I1689" s="7"/>
      <c r="J1689" s="7"/>
      <c r="K1689" s="160"/>
    </row>
    <row r="1690" spans="1:11" x14ac:dyDescent="0.25">
      <c r="A1690" s="7"/>
      <c r="B1690" s="7"/>
      <c r="C1690" s="16"/>
      <c r="D1690" s="26"/>
      <c r="E1690" s="16"/>
      <c r="F1690" s="26"/>
      <c r="G1690" s="85"/>
      <c r="H1690" s="85"/>
      <c r="I1690" s="7"/>
      <c r="J1690" s="26"/>
      <c r="K1690" s="160"/>
    </row>
    <row r="1691" spans="1:11" x14ac:dyDescent="0.25">
      <c r="A1691" s="7"/>
      <c r="B1691" s="7"/>
      <c r="C1691" s="16"/>
      <c r="D1691" s="26"/>
      <c r="E1691" s="7"/>
      <c r="F1691" s="26"/>
      <c r="G1691" s="85"/>
      <c r="H1691" s="85"/>
      <c r="I1691" s="7"/>
      <c r="J1691" s="26"/>
      <c r="K1691" s="160"/>
    </row>
    <row r="1692" spans="1:11" x14ac:dyDescent="0.25">
      <c r="A1692" s="7"/>
      <c r="B1692" s="7"/>
      <c r="C1692" s="16"/>
      <c r="D1692" s="26"/>
      <c r="E1692" s="16"/>
      <c r="F1692" s="26"/>
      <c r="G1692" s="85"/>
      <c r="H1692" s="85"/>
      <c r="I1692" s="7"/>
      <c r="J1692" s="7"/>
      <c r="K1692" s="160"/>
    </row>
    <row r="1693" spans="1:11" x14ac:dyDescent="0.25">
      <c r="A1693" s="7"/>
      <c r="B1693" s="7"/>
      <c r="C1693" s="16"/>
      <c r="D1693" s="26"/>
      <c r="E1693" s="16"/>
      <c r="F1693" s="26"/>
      <c r="G1693" s="85"/>
      <c r="H1693" s="85"/>
      <c r="I1693" s="7"/>
      <c r="J1693" s="7"/>
      <c r="K1693" s="160"/>
    </row>
    <row r="1694" spans="1:11" x14ac:dyDescent="0.25">
      <c r="A1694" s="7"/>
      <c r="B1694" s="7"/>
      <c r="C1694" s="16"/>
      <c r="D1694" s="26"/>
      <c r="E1694" s="16"/>
      <c r="F1694" s="26"/>
      <c r="G1694" s="85"/>
      <c r="H1694" s="85"/>
      <c r="I1694" s="7"/>
      <c r="J1694" s="7"/>
      <c r="K1694" s="160"/>
    </row>
    <row r="1695" spans="1:11" x14ac:dyDescent="0.25">
      <c r="A1695" s="7"/>
      <c r="B1695" s="7"/>
      <c r="C1695" s="16"/>
      <c r="D1695" s="26"/>
      <c r="E1695" s="16"/>
      <c r="F1695" s="26"/>
      <c r="G1695" s="85"/>
      <c r="H1695" s="85"/>
      <c r="I1695" s="7"/>
      <c r="J1695" s="7"/>
      <c r="K1695" s="160"/>
    </row>
    <row r="1696" spans="1:11" x14ac:dyDescent="0.25">
      <c r="A1696" s="7"/>
      <c r="B1696" s="7"/>
      <c r="C1696" s="16"/>
      <c r="D1696" s="26"/>
      <c r="E1696" s="7"/>
      <c r="F1696" s="26"/>
      <c r="G1696" s="85"/>
      <c r="H1696" s="85"/>
      <c r="I1696" s="7"/>
      <c r="J1696" s="26"/>
      <c r="K1696" s="160"/>
    </row>
    <row r="1697" spans="1:11" x14ac:dyDescent="0.25">
      <c r="A1697" s="7"/>
      <c r="B1697" s="7"/>
      <c r="C1697" s="16"/>
      <c r="D1697" s="26"/>
      <c r="E1697" s="7"/>
      <c r="F1697" s="26"/>
      <c r="G1697" s="85"/>
      <c r="H1697" s="85"/>
      <c r="I1697" s="7"/>
      <c r="J1697" s="26"/>
      <c r="K1697" s="160"/>
    </row>
    <row r="1698" spans="1:11" x14ac:dyDescent="0.25">
      <c r="A1698" s="7"/>
      <c r="B1698" s="7"/>
      <c r="C1698" s="16"/>
      <c r="D1698" s="26"/>
      <c r="E1698" s="7"/>
      <c r="F1698" s="26"/>
      <c r="G1698" s="85"/>
      <c r="H1698" s="85"/>
      <c r="I1698" s="7"/>
      <c r="J1698" s="26"/>
      <c r="K1698" s="160"/>
    </row>
    <row r="1699" spans="1:11" x14ac:dyDescent="0.25">
      <c r="A1699" s="7"/>
      <c r="B1699" s="7"/>
      <c r="C1699" s="16"/>
      <c r="D1699" s="26"/>
      <c r="E1699" s="7"/>
      <c r="F1699" s="26"/>
      <c r="G1699" s="85"/>
      <c r="H1699" s="85"/>
      <c r="I1699" s="7"/>
      <c r="J1699" s="26"/>
      <c r="K1699" s="160"/>
    </row>
    <row r="1700" spans="1:11" x14ac:dyDescent="0.25">
      <c r="A1700" s="7"/>
      <c r="B1700" s="7"/>
      <c r="C1700" s="16"/>
      <c r="D1700" s="26"/>
      <c r="E1700" s="16"/>
      <c r="F1700" s="26"/>
      <c r="G1700" s="85"/>
      <c r="H1700" s="85"/>
      <c r="I1700" s="7"/>
      <c r="J1700" s="7"/>
      <c r="K1700" s="160"/>
    </row>
    <row r="1701" spans="1:11" x14ac:dyDescent="0.25">
      <c r="A1701" s="7"/>
      <c r="B1701" s="7"/>
      <c r="C1701" s="16"/>
      <c r="D1701" s="26"/>
      <c r="E1701" s="16"/>
      <c r="F1701" s="26"/>
      <c r="G1701" s="85"/>
      <c r="H1701" s="85"/>
      <c r="I1701" s="7"/>
      <c r="J1701" s="7"/>
      <c r="K1701" s="160"/>
    </row>
    <row r="1702" spans="1:11" x14ac:dyDescent="0.25">
      <c r="A1702" s="7"/>
      <c r="B1702" s="7"/>
      <c r="C1702" s="16"/>
      <c r="D1702" s="26"/>
      <c r="E1702" s="16"/>
      <c r="F1702" s="26"/>
      <c r="G1702" s="185"/>
      <c r="H1702" s="85"/>
      <c r="I1702" s="7"/>
      <c r="J1702" s="7"/>
      <c r="K1702" s="160"/>
    </row>
    <row r="1703" spans="1:11" x14ac:dyDescent="0.25">
      <c r="A1703" s="7"/>
      <c r="B1703" s="7"/>
      <c r="C1703" s="16"/>
      <c r="D1703" s="26"/>
      <c r="E1703" s="16"/>
      <c r="F1703" s="26"/>
      <c r="G1703" s="185"/>
      <c r="H1703" s="85"/>
      <c r="I1703" s="7"/>
      <c r="J1703" s="7"/>
      <c r="K1703" s="160"/>
    </row>
    <row r="1704" spans="1:11" x14ac:dyDescent="0.25">
      <c r="A1704" s="7"/>
      <c r="B1704" s="7"/>
      <c r="C1704" s="16"/>
      <c r="D1704" s="26"/>
      <c r="E1704" s="7"/>
      <c r="F1704" s="26"/>
      <c r="G1704" s="85"/>
      <c r="H1704" s="85"/>
      <c r="I1704" s="7"/>
      <c r="J1704" s="26"/>
      <c r="K1704" s="160"/>
    </row>
    <row r="1705" spans="1:11" x14ac:dyDescent="0.25">
      <c r="A1705" s="7"/>
      <c r="B1705" s="7"/>
      <c r="C1705" s="16"/>
      <c r="D1705" s="26"/>
      <c r="E1705" s="16"/>
      <c r="F1705" s="26"/>
      <c r="G1705" s="85"/>
      <c r="H1705" s="85"/>
      <c r="I1705" s="7"/>
      <c r="J1705" s="7"/>
      <c r="K1705" s="160"/>
    </row>
    <row r="1706" spans="1:11" x14ac:dyDescent="0.25">
      <c r="A1706" s="7"/>
      <c r="B1706" s="7"/>
      <c r="C1706" s="16"/>
      <c r="D1706" s="26"/>
      <c r="E1706" s="16"/>
      <c r="F1706" s="26"/>
      <c r="G1706" s="85"/>
      <c r="H1706" s="85"/>
      <c r="I1706" s="7"/>
      <c r="J1706" s="7"/>
      <c r="K1706" s="160"/>
    </row>
    <row r="1707" spans="1:11" x14ac:dyDescent="0.25">
      <c r="A1707" s="7"/>
      <c r="B1707" s="7"/>
      <c r="C1707" s="16"/>
      <c r="D1707" s="26"/>
      <c r="E1707" s="16"/>
      <c r="F1707" s="26"/>
      <c r="G1707" s="85"/>
      <c r="H1707" s="85"/>
      <c r="I1707" s="7"/>
      <c r="J1707" s="7"/>
      <c r="K1707" s="160"/>
    </row>
    <row r="1708" spans="1:11" x14ac:dyDescent="0.25">
      <c r="A1708" s="7"/>
      <c r="B1708" s="7"/>
      <c r="C1708" s="16"/>
      <c r="D1708" s="26"/>
      <c r="E1708" s="7"/>
      <c r="F1708" s="26"/>
      <c r="G1708" s="85"/>
      <c r="H1708" s="85"/>
      <c r="I1708" s="7"/>
      <c r="J1708" s="26"/>
      <c r="K1708" s="160"/>
    </row>
    <row r="1709" spans="1:11" x14ac:dyDescent="0.25">
      <c r="A1709" s="7"/>
      <c r="B1709" s="7"/>
      <c r="C1709" s="16"/>
      <c r="D1709" s="26"/>
      <c r="E1709" s="16"/>
      <c r="F1709" s="26"/>
      <c r="G1709" s="85"/>
      <c r="H1709" s="85"/>
      <c r="I1709" s="7"/>
      <c r="J1709" s="26"/>
      <c r="K1709" s="160"/>
    </row>
    <row r="1710" spans="1:11" x14ac:dyDescent="0.25">
      <c r="A1710" s="7"/>
      <c r="B1710" s="7"/>
      <c r="C1710" s="16"/>
      <c r="D1710" s="26"/>
      <c r="E1710" s="16"/>
      <c r="F1710" s="26"/>
      <c r="G1710" s="85"/>
      <c r="H1710" s="85"/>
      <c r="I1710" s="7"/>
      <c r="J1710" s="7"/>
      <c r="K1710" s="160"/>
    </row>
    <row r="1711" spans="1:11" x14ac:dyDescent="0.25">
      <c r="A1711" s="7"/>
      <c r="B1711" s="7"/>
      <c r="C1711" s="16"/>
      <c r="D1711" s="26"/>
      <c r="E1711" s="16"/>
      <c r="F1711" s="26"/>
      <c r="G1711" s="85"/>
      <c r="H1711" s="85"/>
      <c r="I1711" s="7"/>
      <c r="J1711" s="7"/>
      <c r="K1711" s="160"/>
    </row>
    <row r="1712" spans="1:11" x14ac:dyDescent="0.25">
      <c r="A1712" s="7"/>
      <c r="B1712" s="7"/>
      <c r="C1712" s="16"/>
      <c r="D1712" s="26"/>
      <c r="E1712" s="16"/>
      <c r="F1712" s="26"/>
      <c r="G1712" s="85"/>
      <c r="H1712" s="85"/>
      <c r="I1712" s="7"/>
      <c r="J1712" s="7"/>
      <c r="K1712" s="160"/>
    </row>
    <row r="1713" spans="1:11" x14ac:dyDescent="0.25">
      <c r="A1713" s="7"/>
      <c r="B1713" s="7"/>
      <c r="C1713" s="16"/>
      <c r="D1713" s="26"/>
      <c r="E1713" s="7"/>
      <c r="F1713" s="26"/>
      <c r="G1713" s="85"/>
      <c r="H1713" s="85"/>
      <c r="I1713" s="7"/>
      <c r="J1713" s="26"/>
      <c r="K1713" s="160"/>
    </row>
    <row r="1714" spans="1:11" x14ac:dyDescent="0.25">
      <c r="A1714" s="7"/>
      <c r="B1714" s="7"/>
      <c r="C1714" s="16"/>
      <c r="D1714" s="26"/>
      <c r="E1714" s="16"/>
      <c r="F1714" s="26"/>
      <c r="G1714" s="85"/>
      <c r="H1714" s="85"/>
      <c r="I1714" s="7"/>
      <c r="J1714" s="7"/>
      <c r="K1714" s="160"/>
    </row>
    <row r="1715" spans="1:11" x14ac:dyDescent="0.25">
      <c r="A1715" s="7"/>
      <c r="B1715" s="7"/>
      <c r="C1715" s="16"/>
      <c r="D1715" s="26"/>
      <c r="E1715" s="16"/>
      <c r="F1715" s="26"/>
      <c r="G1715" s="85"/>
      <c r="H1715" s="85"/>
      <c r="I1715" s="7"/>
      <c r="J1715" s="7"/>
      <c r="K1715" s="160"/>
    </row>
    <row r="1716" spans="1:11" x14ac:dyDescent="0.25">
      <c r="A1716" s="7"/>
      <c r="B1716" s="7"/>
      <c r="C1716" s="16"/>
      <c r="D1716" s="26"/>
      <c r="E1716" s="7"/>
      <c r="F1716" s="26"/>
      <c r="G1716" s="85"/>
      <c r="H1716" s="85"/>
      <c r="I1716" s="7"/>
      <c r="J1716" s="26"/>
      <c r="K1716" s="160"/>
    </row>
    <row r="1717" spans="1:11" x14ac:dyDescent="0.25">
      <c r="A1717" s="7"/>
      <c r="B1717" s="7"/>
      <c r="C1717" s="16"/>
      <c r="D1717" s="26"/>
      <c r="E1717" s="16"/>
      <c r="F1717" s="26"/>
      <c r="G1717" s="85"/>
      <c r="H1717" s="85"/>
      <c r="I1717" s="7"/>
      <c r="J1717" s="7"/>
      <c r="K1717" s="160"/>
    </row>
    <row r="1718" spans="1:11" x14ac:dyDescent="0.25">
      <c r="A1718" s="7"/>
      <c r="B1718" s="7"/>
      <c r="C1718" s="16"/>
      <c r="D1718" s="26"/>
      <c r="E1718" s="7"/>
      <c r="F1718" s="26"/>
      <c r="G1718" s="85"/>
      <c r="H1718" s="85"/>
      <c r="I1718" s="7"/>
      <c r="J1718" s="26"/>
      <c r="K1718" s="160"/>
    </row>
    <row r="1719" spans="1:11" x14ac:dyDescent="0.25">
      <c r="A1719" s="7"/>
      <c r="B1719" s="7"/>
      <c r="C1719" s="16"/>
      <c r="D1719" s="26"/>
      <c r="E1719" s="16"/>
      <c r="F1719" s="26"/>
      <c r="G1719" s="85"/>
      <c r="H1719" s="85"/>
      <c r="I1719" s="7"/>
      <c r="J1719" s="7"/>
      <c r="K1719" s="160"/>
    </row>
    <row r="1720" spans="1:11" x14ac:dyDescent="0.25">
      <c r="A1720" s="7"/>
      <c r="B1720" s="7"/>
      <c r="C1720" s="16"/>
      <c r="D1720" s="26"/>
      <c r="E1720" s="16"/>
      <c r="F1720" s="26"/>
      <c r="G1720" s="85"/>
      <c r="H1720" s="85"/>
      <c r="I1720" s="7"/>
      <c r="J1720" s="7"/>
      <c r="K1720" s="160"/>
    </row>
    <row r="1721" spans="1:11" x14ac:dyDescent="0.25">
      <c r="A1721" s="7"/>
      <c r="B1721" s="7"/>
      <c r="C1721" s="16"/>
      <c r="D1721" s="26"/>
      <c r="E1721" s="16"/>
      <c r="F1721" s="26"/>
      <c r="G1721" s="85"/>
      <c r="H1721" s="85"/>
      <c r="I1721" s="7"/>
      <c r="J1721" s="7"/>
      <c r="K1721" s="160"/>
    </row>
    <row r="1722" spans="1:11" x14ac:dyDescent="0.25">
      <c r="A1722" s="7"/>
      <c r="B1722" s="7"/>
      <c r="C1722" s="16"/>
      <c r="D1722" s="26"/>
      <c r="E1722" s="16"/>
      <c r="F1722" s="26"/>
      <c r="G1722" s="85"/>
      <c r="H1722" s="85"/>
      <c r="I1722" s="7"/>
      <c r="J1722" s="7"/>
      <c r="K1722" s="160"/>
    </row>
    <row r="1723" spans="1:11" x14ac:dyDescent="0.25">
      <c r="A1723" s="7"/>
      <c r="B1723" s="7"/>
      <c r="C1723" s="16"/>
      <c r="D1723" s="26"/>
      <c r="E1723" s="16"/>
      <c r="F1723" s="26"/>
      <c r="G1723" s="85"/>
      <c r="H1723" s="85"/>
      <c r="I1723" s="7"/>
      <c r="J1723" s="7"/>
      <c r="K1723" s="160"/>
    </row>
    <row r="1724" spans="1:11" x14ac:dyDescent="0.25">
      <c r="A1724" s="7"/>
      <c r="B1724" s="7"/>
      <c r="C1724" s="16"/>
      <c r="D1724" s="26"/>
      <c r="E1724" s="16"/>
      <c r="F1724" s="26"/>
      <c r="G1724" s="85"/>
      <c r="H1724" s="85"/>
      <c r="I1724" s="7"/>
      <c r="J1724" s="7"/>
      <c r="K1724" s="160"/>
    </row>
    <row r="1725" spans="1:11" x14ac:dyDescent="0.25">
      <c r="A1725" s="7"/>
      <c r="B1725" s="7"/>
      <c r="C1725" s="16"/>
      <c r="D1725" s="26"/>
      <c r="E1725" s="16"/>
      <c r="F1725" s="26"/>
      <c r="G1725" s="85"/>
      <c r="H1725" s="85"/>
      <c r="I1725" s="7"/>
      <c r="J1725" s="7"/>
      <c r="K1725" s="160"/>
    </row>
    <row r="1726" spans="1:11" x14ac:dyDescent="0.25">
      <c r="A1726" s="7"/>
      <c r="B1726" s="7"/>
      <c r="C1726" s="16"/>
      <c r="D1726" s="26"/>
      <c r="E1726" s="7"/>
      <c r="F1726" s="26"/>
      <c r="G1726" s="85"/>
      <c r="H1726" s="85"/>
      <c r="I1726" s="7"/>
      <c r="J1726" s="26"/>
      <c r="K1726" s="160"/>
    </row>
    <row r="1727" spans="1:11" x14ac:dyDescent="0.25">
      <c r="A1727" s="7"/>
      <c r="B1727" s="7"/>
      <c r="C1727" s="16"/>
      <c r="D1727" s="26"/>
      <c r="E1727" s="16"/>
      <c r="F1727" s="26"/>
      <c r="G1727" s="85"/>
      <c r="H1727" s="85"/>
      <c r="I1727" s="7"/>
      <c r="J1727" s="7"/>
      <c r="K1727" s="160"/>
    </row>
    <row r="1728" spans="1:11" x14ac:dyDescent="0.25">
      <c r="A1728" s="7"/>
      <c r="B1728" s="7"/>
      <c r="C1728" s="16"/>
      <c r="D1728" s="26"/>
      <c r="E1728" s="16"/>
      <c r="F1728" s="26"/>
      <c r="G1728" s="85"/>
      <c r="H1728" s="85"/>
      <c r="I1728" s="7"/>
      <c r="J1728" s="26"/>
      <c r="K1728" s="160"/>
    </row>
    <row r="1729" spans="1:11" x14ac:dyDescent="0.25">
      <c r="A1729" s="7"/>
      <c r="B1729" s="7"/>
      <c r="C1729" s="16"/>
      <c r="D1729" s="26"/>
      <c r="E1729" s="16"/>
      <c r="F1729" s="26"/>
      <c r="G1729" s="85"/>
      <c r="H1729" s="85"/>
      <c r="I1729" s="7"/>
      <c r="J1729" s="7"/>
      <c r="K1729" s="160"/>
    </row>
    <row r="1730" spans="1:11" x14ac:dyDescent="0.25">
      <c r="A1730" s="7"/>
      <c r="B1730" s="7"/>
      <c r="C1730" s="16"/>
      <c r="D1730" s="26"/>
      <c r="E1730" s="16"/>
      <c r="F1730" s="26"/>
      <c r="G1730" s="85"/>
      <c r="H1730" s="85"/>
      <c r="I1730" s="7"/>
      <c r="J1730" s="26"/>
      <c r="K1730" s="160"/>
    </row>
    <row r="1731" spans="1:11" x14ac:dyDescent="0.25">
      <c r="A1731" s="7"/>
      <c r="B1731" s="7"/>
      <c r="C1731" s="16"/>
      <c r="D1731" s="26"/>
      <c r="E1731" s="16"/>
      <c r="F1731" s="26"/>
      <c r="G1731" s="85"/>
      <c r="H1731" s="85"/>
      <c r="I1731" s="7"/>
      <c r="J1731" s="26"/>
      <c r="K1731" s="160"/>
    </row>
    <row r="1732" spans="1:11" x14ac:dyDescent="0.25">
      <c r="A1732" s="7"/>
      <c r="B1732" s="7"/>
      <c r="C1732" s="16"/>
      <c r="D1732" s="26"/>
      <c r="E1732" s="16"/>
      <c r="F1732" s="26"/>
      <c r="G1732" s="85"/>
      <c r="H1732" s="85"/>
      <c r="I1732" s="7"/>
      <c r="J1732" s="26"/>
      <c r="K1732" s="160"/>
    </row>
    <row r="1733" spans="1:11" x14ac:dyDescent="0.25">
      <c r="A1733" s="7"/>
      <c r="B1733" s="7"/>
      <c r="C1733" s="16"/>
      <c r="D1733" s="26"/>
      <c r="E1733" s="16"/>
      <c r="F1733" s="26"/>
      <c r="G1733" s="85"/>
      <c r="H1733" s="85"/>
      <c r="I1733" s="7"/>
      <c r="J1733" s="26"/>
      <c r="K1733" s="160"/>
    </row>
    <row r="1734" spans="1:11" x14ac:dyDescent="0.25">
      <c r="A1734" s="7"/>
      <c r="B1734" s="7"/>
      <c r="C1734" s="16"/>
      <c r="D1734" s="26"/>
      <c r="E1734" s="16"/>
      <c r="F1734" s="26"/>
      <c r="G1734" s="85"/>
      <c r="H1734" s="85"/>
      <c r="I1734" s="7"/>
      <c r="J1734" s="26"/>
      <c r="K1734" s="160"/>
    </row>
    <row r="1735" spans="1:11" x14ac:dyDescent="0.25">
      <c r="A1735" s="7"/>
      <c r="B1735" s="7"/>
      <c r="C1735" s="16"/>
      <c r="D1735" s="26"/>
      <c r="E1735" s="16"/>
      <c r="F1735" s="26"/>
      <c r="G1735" s="85"/>
      <c r="H1735" s="85"/>
      <c r="I1735" s="7"/>
      <c r="J1735" s="7"/>
      <c r="K1735" s="160"/>
    </row>
    <row r="1736" spans="1:11" x14ac:dyDescent="0.25">
      <c r="A1736" s="7"/>
      <c r="B1736" s="7"/>
      <c r="C1736" s="16"/>
      <c r="D1736" s="26"/>
      <c r="E1736" s="16"/>
      <c r="F1736" s="26"/>
      <c r="G1736" s="85"/>
      <c r="H1736" s="85"/>
      <c r="I1736" s="7"/>
      <c r="J1736" s="7"/>
      <c r="K1736" s="160"/>
    </row>
    <row r="1737" spans="1:11" x14ac:dyDescent="0.25">
      <c r="A1737" s="7"/>
      <c r="B1737" s="7"/>
      <c r="C1737" s="16"/>
      <c r="D1737" s="26"/>
      <c r="E1737" s="16"/>
      <c r="F1737" s="26"/>
      <c r="G1737" s="85"/>
      <c r="H1737" s="85"/>
      <c r="I1737" s="7"/>
      <c r="J1737" s="7"/>
      <c r="K1737" s="160"/>
    </row>
    <row r="1738" spans="1:11" x14ac:dyDescent="0.25">
      <c r="A1738" s="7"/>
      <c r="B1738" s="7"/>
      <c r="C1738" s="16"/>
      <c r="D1738" s="26"/>
      <c r="E1738" s="7"/>
      <c r="F1738" s="26"/>
      <c r="G1738" s="85"/>
      <c r="H1738" s="85"/>
      <c r="I1738" s="7"/>
      <c r="J1738" s="26"/>
      <c r="K1738" s="160"/>
    </row>
    <row r="1739" spans="1:11" x14ac:dyDescent="0.25">
      <c r="A1739" s="7"/>
      <c r="B1739" s="7"/>
      <c r="C1739" s="16"/>
      <c r="D1739" s="26"/>
      <c r="E1739" s="7"/>
      <c r="F1739" s="26"/>
      <c r="G1739" s="85"/>
      <c r="H1739" s="85"/>
      <c r="I1739" s="7"/>
      <c r="J1739" s="26"/>
      <c r="K1739" s="160"/>
    </row>
    <row r="1740" spans="1:11" x14ac:dyDescent="0.25">
      <c r="A1740" s="7"/>
      <c r="B1740" s="7"/>
      <c r="C1740" s="16"/>
      <c r="D1740" s="26"/>
      <c r="E1740" s="7"/>
      <c r="F1740" s="26"/>
      <c r="G1740" s="85"/>
      <c r="H1740" s="85"/>
      <c r="I1740" s="7"/>
      <c r="J1740" s="26"/>
      <c r="K1740" s="160"/>
    </row>
    <row r="1741" spans="1:11" x14ac:dyDescent="0.25">
      <c r="A1741" s="7"/>
      <c r="B1741" s="7"/>
      <c r="C1741" s="16"/>
      <c r="D1741" s="26"/>
      <c r="E1741" s="7"/>
      <c r="F1741" s="26"/>
      <c r="G1741" s="85"/>
      <c r="H1741" s="85"/>
      <c r="I1741" s="7"/>
      <c r="J1741" s="26"/>
      <c r="K1741" s="160"/>
    </row>
    <row r="1742" spans="1:11" x14ac:dyDescent="0.25">
      <c r="A1742" s="7"/>
      <c r="B1742" s="7"/>
      <c r="C1742" s="16"/>
      <c r="D1742" s="26"/>
      <c r="E1742" s="7"/>
      <c r="F1742" s="26"/>
      <c r="G1742" s="85"/>
      <c r="H1742" s="85"/>
      <c r="I1742" s="7"/>
      <c r="J1742" s="26"/>
      <c r="K1742" s="160"/>
    </row>
    <row r="1743" spans="1:11" x14ac:dyDescent="0.25">
      <c r="A1743" s="7"/>
      <c r="B1743" s="7"/>
      <c r="C1743" s="16"/>
      <c r="D1743" s="26"/>
      <c r="E1743" s="7"/>
      <c r="F1743" s="26"/>
      <c r="G1743" s="85"/>
      <c r="H1743" s="85"/>
      <c r="I1743" s="7"/>
      <c r="J1743" s="26"/>
      <c r="K1743" s="160"/>
    </row>
    <row r="1744" spans="1:11" x14ac:dyDescent="0.25">
      <c r="A1744" s="7"/>
      <c r="B1744" s="7"/>
      <c r="C1744" s="16"/>
      <c r="D1744" s="26"/>
      <c r="E1744" s="7"/>
      <c r="F1744" s="26"/>
      <c r="G1744" s="85"/>
      <c r="H1744" s="85"/>
      <c r="I1744" s="7"/>
      <c r="J1744" s="26"/>
      <c r="K1744" s="160"/>
    </row>
    <row r="1745" spans="1:11" x14ac:dyDescent="0.25">
      <c r="A1745" s="7"/>
      <c r="B1745" s="7"/>
      <c r="C1745" s="16"/>
      <c r="D1745" s="26"/>
      <c r="E1745" s="7"/>
      <c r="F1745" s="26"/>
      <c r="G1745" s="85"/>
      <c r="H1745" s="85"/>
      <c r="I1745" s="7"/>
      <c r="J1745" s="26"/>
      <c r="K1745" s="160"/>
    </row>
    <row r="1746" spans="1:11" x14ac:dyDescent="0.25">
      <c r="A1746" s="7"/>
      <c r="B1746" s="7"/>
      <c r="C1746" s="16"/>
      <c r="D1746" s="26"/>
      <c r="E1746" s="7"/>
      <c r="F1746" s="26"/>
      <c r="G1746" s="85"/>
      <c r="H1746" s="85"/>
      <c r="I1746" s="7"/>
      <c r="J1746" s="26"/>
      <c r="K1746" s="160"/>
    </row>
    <row r="1747" spans="1:11" x14ac:dyDescent="0.25">
      <c r="A1747" s="7"/>
      <c r="B1747" s="7"/>
      <c r="C1747" s="16"/>
      <c r="D1747" s="26"/>
      <c r="E1747" s="7"/>
      <c r="F1747" s="26"/>
      <c r="G1747" s="85"/>
      <c r="H1747" s="85"/>
      <c r="I1747" s="7"/>
      <c r="J1747" s="26"/>
      <c r="K1747" s="160"/>
    </row>
    <row r="1748" spans="1:11" x14ac:dyDescent="0.25">
      <c r="A1748" s="7"/>
      <c r="B1748" s="7"/>
      <c r="C1748" s="16"/>
      <c r="D1748" s="26"/>
      <c r="E1748" s="7"/>
      <c r="F1748" s="26"/>
      <c r="G1748" s="85"/>
      <c r="H1748" s="85"/>
      <c r="I1748" s="7"/>
      <c r="J1748" s="26"/>
      <c r="K1748" s="160"/>
    </row>
    <row r="1749" spans="1:11" x14ac:dyDescent="0.25">
      <c r="A1749" s="7"/>
      <c r="B1749" s="7"/>
      <c r="C1749" s="16"/>
      <c r="D1749" s="26"/>
      <c r="E1749" s="7"/>
      <c r="F1749" s="26"/>
      <c r="G1749" s="85"/>
      <c r="H1749" s="85"/>
      <c r="I1749" s="7"/>
      <c r="J1749" s="26"/>
      <c r="K1749" s="160"/>
    </row>
    <row r="1750" spans="1:11" x14ac:dyDescent="0.25">
      <c r="A1750" s="7"/>
      <c r="B1750" s="7"/>
      <c r="C1750" s="16"/>
      <c r="D1750" s="26"/>
      <c r="E1750" s="7"/>
      <c r="F1750" s="26"/>
      <c r="G1750" s="85"/>
      <c r="H1750" s="85"/>
      <c r="I1750" s="7"/>
      <c r="J1750" s="26"/>
      <c r="K1750" s="160"/>
    </row>
    <row r="1751" spans="1:11" x14ac:dyDescent="0.25">
      <c r="A1751" s="7"/>
      <c r="B1751" s="7"/>
      <c r="C1751" s="16"/>
      <c r="D1751" s="26"/>
      <c r="E1751" s="16"/>
      <c r="F1751" s="26"/>
      <c r="G1751" s="85"/>
      <c r="H1751" s="85"/>
      <c r="I1751" s="7"/>
      <c r="J1751" s="7"/>
      <c r="K1751" s="160"/>
    </row>
    <row r="1752" spans="1:11" x14ac:dyDescent="0.25">
      <c r="A1752" s="7"/>
      <c r="B1752" s="7"/>
      <c r="C1752" s="16"/>
      <c r="D1752" s="26"/>
      <c r="E1752" s="16"/>
      <c r="F1752" s="26"/>
      <c r="G1752" s="85"/>
      <c r="H1752" s="85"/>
      <c r="I1752" s="7"/>
      <c r="J1752" s="7"/>
      <c r="K1752" s="160"/>
    </row>
    <row r="1753" spans="1:11" x14ac:dyDescent="0.25">
      <c r="A1753" s="7"/>
      <c r="B1753" s="7"/>
      <c r="C1753" s="16"/>
      <c r="D1753" s="26"/>
      <c r="E1753" s="16"/>
      <c r="F1753" s="26"/>
      <c r="G1753" s="85"/>
      <c r="H1753" s="85"/>
      <c r="I1753" s="7"/>
      <c r="J1753" s="7"/>
      <c r="K1753" s="160"/>
    </row>
    <row r="1754" spans="1:11" x14ac:dyDescent="0.25">
      <c r="A1754" s="7"/>
      <c r="B1754" s="7"/>
      <c r="C1754" s="16"/>
      <c r="D1754" s="26"/>
      <c r="E1754" s="16"/>
      <c r="F1754" s="26"/>
      <c r="G1754" s="85"/>
      <c r="H1754" s="85"/>
      <c r="I1754" s="7"/>
      <c r="J1754" s="7"/>
      <c r="K1754" s="160"/>
    </row>
    <row r="1755" spans="1:11" x14ac:dyDescent="0.25">
      <c r="A1755" s="7"/>
      <c r="B1755" s="7"/>
      <c r="C1755" s="16"/>
      <c r="D1755" s="26"/>
      <c r="E1755" s="16"/>
      <c r="F1755" s="26"/>
      <c r="G1755" s="85"/>
      <c r="H1755" s="85"/>
      <c r="I1755" s="7"/>
      <c r="J1755" s="26"/>
      <c r="K1755" s="160"/>
    </row>
    <row r="1756" spans="1:11" x14ac:dyDescent="0.25">
      <c r="A1756" s="7"/>
      <c r="B1756" s="7"/>
      <c r="C1756" s="16"/>
      <c r="D1756" s="26"/>
      <c r="E1756" s="16"/>
      <c r="F1756" s="26"/>
      <c r="G1756" s="85"/>
      <c r="H1756" s="85"/>
      <c r="I1756" s="7"/>
      <c r="J1756" s="7"/>
      <c r="K1756" s="160"/>
    </row>
    <row r="1757" spans="1:11" x14ac:dyDescent="0.25">
      <c r="A1757" s="7"/>
      <c r="B1757" s="7"/>
      <c r="C1757" s="16"/>
      <c r="D1757" s="26"/>
      <c r="E1757" s="7"/>
      <c r="F1757" s="26"/>
      <c r="G1757" s="85"/>
      <c r="H1757" s="85"/>
      <c r="I1757" s="7"/>
      <c r="J1757" s="26"/>
      <c r="K1757" s="160"/>
    </row>
    <row r="1758" spans="1:11" x14ac:dyDescent="0.25">
      <c r="A1758" s="7"/>
      <c r="B1758" s="7"/>
      <c r="C1758" s="16"/>
      <c r="D1758" s="26"/>
      <c r="E1758" s="7"/>
      <c r="F1758" s="26"/>
      <c r="G1758" s="85"/>
      <c r="H1758" s="85"/>
      <c r="I1758" s="7"/>
      <c r="J1758" s="26"/>
      <c r="K1758" s="160"/>
    </row>
    <row r="1759" spans="1:11" x14ac:dyDescent="0.25">
      <c r="A1759" s="7"/>
      <c r="B1759" s="7"/>
      <c r="C1759" s="16"/>
      <c r="D1759" s="26"/>
      <c r="E1759" s="16"/>
      <c r="F1759" s="26"/>
      <c r="G1759" s="85"/>
      <c r="H1759" s="85"/>
      <c r="I1759" s="7"/>
      <c r="J1759" s="7"/>
      <c r="K1759" s="160"/>
    </row>
    <row r="1760" spans="1:11" x14ac:dyDescent="0.25">
      <c r="A1760" s="7"/>
      <c r="B1760" s="7"/>
      <c r="C1760" s="16"/>
      <c r="D1760" s="26"/>
      <c r="E1760" s="16"/>
      <c r="F1760" s="26"/>
      <c r="G1760" s="85"/>
      <c r="H1760" s="85"/>
      <c r="I1760" s="7"/>
      <c r="J1760" s="7"/>
      <c r="K1760" s="160"/>
    </row>
    <row r="1761" spans="1:11" x14ac:dyDescent="0.25">
      <c r="A1761" s="7"/>
      <c r="B1761" s="7"/>
      <c r="C1761" s="16"/>
      <c r="D1761" s="26"/>
      <c r="E1761" s="16"/>
      <c r="F1761" s="26"/>
      <c r="G1761" s="85"/>
      <c r="H1761" s="85"/>
      <c r="I1761" s="7"/>
      <c r="J1761" s="7"/>
      <c r="K1761" s="160"/>
    </row>
    <row r="1762" spans="1:11" x14ac:dyDescent="0.25">
      <c r="A1762" s="7"/>
      <c r="B1762" s="7"/>
      <c r="C1762" s="16"/>
      <c r="D1762" s="26"/>
      <c r="E1762" s="16"/>
      <c r="F1762" s="26"/>
      <c r="G1762" s="85"/>
      <c r="H1762" s="85"/>
      <c r="I1762" s="7"/>
      <c r="J1762" s="7"/>
      <c r="K1762" s="160"/>
    </row>
    <row r="1763" spans="1:11" x14ac:dyDescent="0.25">
      <c r="A1763" s="7"/>
      <c r="B1763" s="7"/>
      <c r="C1763" s="16"/>
      <c r="D1763" s="26"/>
      <c r="E1763" s="16"/>
      <c r="F1763" s="26"/>
      <c r="G1763" s="85"/>
      <c r="H1763" s="85"/>
      <c r="I1763" s="7"/>
      <c r="J1763" s="7"/>
      <c r="K1763" s="160"/>
    </row>
    <row r="1764" spans="1:11" x14ac:dyDescent="0.25">
      <c r="A1764" s="7"/>
      <c r="B1764" s="7"/>
      <c r="C1764" s="16"/>
      <c r="D1764" s="26"/>
      <c r="E1764" s="16"/>
      <c r="F1764" s="26"/>
      <c r="G1764" s="85"/>
      <c r="H1764" s="85"/>
      <c r="I1764" s="7"/>
      <c r="J1764" s="7"/>
      <c r="K1764" s="160"/>
    </row>
    <row r="1765" spans="1:11" x14ac:dyDescent="0.25">
      <c r="A1765" s="7"/>
      <c r="B1765" s="7"/>
      <c r="C1765" s="16"/>
      <c r="D1765" s="26"/>
      <c r="E1765" s="16"/>
      <c r="F1765" s="26"/>
      <c r="G1765" s="85"/>
      <c r="H1765" s="85"/>
      <c r="I1765" s="7"/>
      <c r="J1765" s="7"/>
      <c r="K1765" s="160"/>
    </row>
    <row r="1766" spans="1:11" x14ac:dyDescent="0.25">
      <c r="A1766" s="7"/>
      <c r="B1766" s="7"/>
      <c r="C1766" s="16"/>
      <c r="D1766" s="26"/>
      <c r="E1766" s="7"/>
      <c r="F1766" s="26"/>
      <c r="G1766" s="85"/>
      <c r="H1766" s="85"/>
      <c r="I1766" s="7"/>
      <c r="J1766" s="26"/>
      <c r="K1766" s="160"/>
    </row>
    <row r="1767" spans="1:11" x14ac:dyDescent="0.25">
      <c r="A1767" s="7"/>
      <c r="B1767" s="7"/>
      <c r="C1767" s="16"/>
      <c r="D1767" s="26"/>
      <c r="E1767" s="16"/>
      <c r="F1767" s="26"/>
      <c r="G1767" s="85"/>
      <c r="H1767" s="85"/>
      <c r="I1767" s="7"/>
      <c r="J1767" s="7"/>
      <c r="K1767" s="160"/>
    </row>
    <row r="1768" spans="1:11" x14ac:dyDescent="0.25">
      <c r="A1768" s="7"/>
      <c r="B1768" s="7"/>
      <c r="C1768" s="16"/>
      <c r="D1768" s="26"/>
      <c r="E1768" s="16"/>
      <c r="F1768" s="26"/>
      <c r="G1768" s="85"/>
      <c r="H1768" s="85"/>
      <c r="I1768" s="7"/>
      <c r="J1768" s="7"/>
      <c r="K1768" s="160"/>
    </row>
    <row r="1769" spans="1:11" x14ac:dyDescent="0.25">
      <c r="A1769" s="7"/>
      <c r="B1769" s="7"/>
      <c r="C1769" s="16"/>
      <c r="D1769" s="26"/>
      <c r="E1769" s="16"/>
      <c r="F1769" s="26"/>
      <c r="G1769" s="85"/>
      <c r="H1769" s="85"/>
      <c r="I1769" s="7"/>
      <c r="J1769" s="7"/>
      <c r="K1769" s="160"/>
    </row>
    <row r="1770" spans="1:11" x14ac:dyDescent="0.25">
      <c r="A1770" s="7"/>
      <c r="B1770" s="7"/>
      <c r="C1770" s="16"/>
      <c r="D1770" s="26"/>
      <c r="E1770" s="16"/>
      <c r="F1770" s="26"/>
      <c r="G1770" s="85"/>
      <c r="H1770" s="85"/>
      <c r="I1770" s="7"/>
      <c r="J1770" s="7"/>
      <c r="K1770" s="160"/>
    </row>
    <row r="1771" spans="1:11" x14ac:dyDescent="0.25">
      <c r="A1771" s="7"/>
      <c r="B1771" s="7"/>
      <c r="C1771" s="16"/>
      <c r="D1771" s="26"/>
      <c r="E1771" s="16"/>
      <c r="F1771" s="26"/>
      <c r="G1771" s="85"/>
      <c r="H1771" s="85"/>
      <c r="I1771" s="7"/>
      <c r="J1771" s="7"/>
      <c r="K1771" s="160"/>
    </row>
    <row r="1772" spans="1:11" x14ac:dyDescent="0.25">
      <c r="A1772" s="7"/>
      <c r="B1772" s="7"/>
      <c r="C1772" s="16"/>
      <c r="D1772" s="26"/>
      <c r="E1772" s="16"/>
      <c r="F1772" s="26"/>
      <c r="G1772" s="185"/>
      <c r="H1772" s="85"/>
      <c r="I1772" s="7"/>
      <c r="J1772" s="7"/>
      <c r="K1772" s="160"/>
    </row>
    <row r="1773" spans="1:11" x14ac:dyDescent="0.25">
      <c r="A1773" s="7"/>
      <c r="B1773" s="7"/>
      <c r="C1773" s="16"/>
      <c r="D1773" s="26"/>
      <c r="E1773" s="16"/>
      <c r="F1773" s="26"/>
      <c r="G1773" s="185"/>
      <c r="H1773" s="85"/>
      <c r="I1773" s="7"/>
      <c r="J1773" s="7"/>
      <c r="K1773" s="160"/>
    </row>
    <row r="1774" spans="1:11" x14ac:dyDescent="0.25">
      <c r="A1774" s="7"/>
      <c r="B1774" s="7"/>
      <c r="C1774" s="16"/>
      <c r="D1774" s="26"/>
      <c r="E1774" s="16"/>
      <c r="F1774" s="26"/>
      <c r="G1774" s="85"/>
      <c r="H1774" s="85"/>
      <c r="I1774" s="7"/>
      <c r="J1774" s="7"/>
      <c r="K1774" s="160"/>
    </row>
    <row r="1775" spans="1:11" x14ac:dyDescent="0.25">
      <c r="A1775" s="7"/>
      <c r="B1775" s="7"/>
      <c r="C1775" s="16"/>
      <c r="D1775" s="26"/>
      <c r="E1775" s="16"/>
      <c r="F1775" s="26"/>
      <c r="G1775" s="85"/>
      <c r="H1775" s="85"/>
      <c r="I1775" s="7"/>
      <c r="J1775" s="7"/>
      <c r="K1775" s="160"/>
    </row>
    <row r="1776" spans="1:11" x14ac:dyDescent="0.25">
      <c r="A1776" s="7"/>
      <c r="B1776" s="7"/>
      <c r="C1776" s="16"/>
      <c r="D1776" s="26"/>
      <c r="E1776" s="16"/>
      <c r="F1776" s="26"/>
      <c r="G1776" s="85"/>
      <c r="H1776" s="85"/>
      <c r="I1776" s="7"/>
      <c r="J1776" s="26"/>
      <c r="K1776" s="160"/>
    </row>
    <row r="1777" spans="1:11" x14ac:dyDescent="0.25">
      <c r="A1777" s="7"/>
      <c r="B1777" s="7"/>
      <c r="C1777" s="16"/>
      <c r="D1777" s="26"/>
      <c r="E1777" s="7"/>
      <c r="F1777" s="26"/>
      <c r="G1777" s="185"/>
      <c r="H1777" s="85"/>
      <c r="I1777" s="7"/>
      <c r="J1777" s="26"/>
      <c r="K1777" s="160"/>
    </row>
    <row r="1778" spans="1:11" x14ac:dyDescent="0.25">
      <c r="A1778" s="7"/>
      <c r="B1778" s="7"/>
      <c r="C1778" s="16"/>
      <c r="D1778" s="26"/>
      <c r="E1778" s="16"/>
      <c r="F1778" s="26"/>
      <c r="G1778" s="85"/>
      <c r="H1778" s="85"/>
      <c r="I1778" s="7"/>
      <c r="J1778" s="7"/>
      <c r="K1778" s="160"/>
    </row>
    <row r="1779" spans="1:11" x14ac:dyDescent="0.25">
      <c r="A1779" s="7"/>
      <c r="B1779" s="7"/>
      <c r="C1779" s="16"/>
      <c r="D1779" s="26"/>
      <c r="E1779" s="16"/>
      <c r="F1779" s="26"/>
      <c r="G1779" s="85"/>
      <c r="H1779" s="85"/>
      <c r="I1779" s="7"/>
      <c r="J1779" s="26"/>
      <c r="K1779" s="160"/>
    </row>
    <row r="1780" spans="1:11" x14ac:dyDescent="0.25">
      <c r="A1780" s="7"/>
      <c r="B1780" s="7"/>
      <c r="C1780" s="16"/>
      <c r="D1780" s="26"/>
      <c r="E1780" s="16"/>
      <c r="F1780" s="26"/>
      <c r="G1780" s="185"/>
      <c r="H1780" s="85"/>
      <c r="I1780" s="7"/>
      <c r="J1780" s="7"/>
      <c r="K1780" s="160"/>
    </row>
    <row r="1781" spans="1:11" x14ac:dyDescent="0.25">
      <c r="A1781" s="7"/>
      <c r="B1781" s="7"/>
      <c r="C1781" s="16"/>
      <c r="D1781" s="26"/>
      <c r="E1781" s="7"/>
      <c r="F1781" s="26"/>
      <c r="G1781" s="85"/>
      <c r="H1781" s="85"/>
      <c r="I1781" s="7"/>
      <c r="J1781" s="26"/>
      <c r="K1781" s="160"/>
    </row>
    <row r="1782" spans="1:11" x14ac:dyDescent="0.25">
      <c r="A1782" s="7"/>
      <c r="B1782" s="7"/>
      <c r="C1782" s="16"/>
      <c r="D1782" s="26"/>
      <c r="E1782" s="7"/>
      <c r="F1782" s="26"/>
      <c r="G1782" s="85"/>
      <c r="H1782" s="85"/>
      <c r="I1782" s="7"/>
      <c r="J1782" s="26"/>
      <c r="K1782" s="160"/>
    </row>
    <row r="1783" spans="1:11" x14ac:dyDescent="0.25">
      <c r="A1783" s="7"/>
      <c r="B1783" s="7"/>
      <c r="C1783" s="16"/>
      <c r="D1783" s="26"/>
      <c r="E1783" s="7"/>
      <c r="F1783" s="26"/>
      <c r="G1783" s="85"/>
      <c r="H1783" s="85"/>
      <c r="I1783" s="7"/>
      <c r="J1783" s="26"/>
      <c r="K1783" s="160"/>
    </row>
    <row r="1784" spans="1:11" x14ac:dyDescent="0.25">
      <c r="A1784" s="7"/>
      <c r="B1784" s="7"/>
      <c r="C1784" s="16"/>
      <c r="D1784" s="26"/>
      <c r="E1784" s="16"/>
      <c r="F1784" s="26"/>
      <c r="G1784" s="85"/>
      <c r="H1784" s="85"/>
      <c r="I1784" s="7"/>
      <c r="J1784" s="26"/>
      <c r="K1784" s="160"/>
    </row>
    <row r="1785" spans="1:11" x14ac:dyDescent="0.25">
      <c r="A1785" s="7"/>
      <c r="B1785" s="7"/>
      <c r="C1785" s="16"/>
      <c r="D1785" s="26"/>
      <c r="E1785" s="16"/>
      <c r="F1785" s="26"/>
      <c r="G1785" s="85"/>
      <c r="H1785" s="85"/>
      <c r="I1785" s="7"/>
      <c r="J1785" s="7"/>
      <c r="K1785" s="160"/>
    </row>
    <row r="1786" spans="1:11" x14ac:dyDescent="0.25">
      <c r="A1786" s="7"/>
      <c r="B1786" s="7"/>
      <c r="C1786" s="16"/>
      <c r="D1786" s="26"/>
      <c r="E1786" s="16"/>
      <c r="F1786" s="26"/>
      <c r="G1786" s="85"/>
      <c r="H1786" s="85"/>
      <c r="I1786" s="7"/>
      <c r="J1786" s="7"/>
      <c r="K1786" s="160"/>
    </row>
    <row r="1787" spans="1:11" x14ac:dyDescent="0.25">
      <c r="A1787" s="7"/>
      <c r="B1787" s="7"/>
      <c r="C1787" s="16"/>
      <c r="D1787" s="26"/>
      <c r="E1787" s="7"/>
      <c r="F1787" s="26"/>
      <c r="G1787" s="85"/>
      <c r="H1787" s="85"/>
      <c r="I1787" s="7"/>
      <c r="J1787" s="26"/>
      <c r="K1787" s="160"/>
    </row>
    <row r="1788" spans="1:11" x14ac:dyDescent="0.25">
      <c r="A1788" s="7"/>
      <c r="B1788" s="7"/>
      <c r="C1788" s="16"/>
      <c r="D1788" s="26"/>
      <c r="E1788" s="7"/>
      <c r="F1788" s="26"/>
      <c r="G1788" s="85"/>
      <c r="H1788" s="85"/>
      <c r="I1788" s="7"/>
      <c r="J1788" s="26"/>
      <c r="K1788" s="160"/>
    </row>
    <row r="1789" spans="1:11" x14ac:dyDescent="0.25">
      <c r="A1789" s="7"/>
      <c r="B1789" s="7"/>
      <c r="C1789" s="16"/>
      <c r="D1789" s="26"/>
      <c r="E1789" s="16"/>
      <c r="F1789" s="26"/>
      <c r="G1789" s="85"/>
      <c r="H1789" s="85"/>
      <c r="I1789" s="7"/>
      <c r="J1789" s="7"/>
      <c r="K1789" s="160"/>
    </row>
    <row r="1790" spans="1:11" x14ac:dyDescent="0.25">
      <c r="A1790" s="7"/>
      <c r="B1790" s="7"/>
      <c r="C1790" s="16"/>
      <c r="D1790" s="26"/>
      <c r="E1790" s="16"/>
      <c r="F1790" s="26"/>
      <c r="G1790" s="85"/>
      <c r="H1790" s="85"/>
      <c r="I1790" s="7"/>
      <c r="J1790" s="26"/>
      <c r="K1790" s="160"/>
    </row>
    <row r="1791" spans="1:11" x14ac:dyDescent="0.25">
      <c r="A1791" s="7"/>
      <c r="B1791" s="7"/>
      <c r="C1791" s="16"/>
      <c r="D1791" s="26"/>
      <c r="E1791" s="16"/>
      <c r="F1791" s="26"/>
      <c r="G1791" s="185"/>
      <c r="H1791" s="85"/>
      <c r="I1791" s="7"/>
      <c r="J1791" s="7"/>
      <c r="K1791" s="160"/>
    </row>
    <row r="1792" spans="1:11" x14ac:dyDescent="0.25">
      <c r="A1792" s="7"/>
      <c r="B1792" s="7"/>
      <c r="C1792" s="16"/>
      <c r="D1792" s="26"/>
      <c r="E1792" s="16"/>
      <c r="F1792" s="26"/>
      <c r="G1792" s="85"/>
      <c r="H1792" s="85"/>
      <c r="I1792" s="7"/>
      <c r="J1792" s="7"/>
      <c r="K1792" s="160"/>
    </row>
    <row r="1793" spans="1:11" x14ac:dyDescent="0.25">
      <c r="A1793" s="7"/>
      <c r="B1793" s="7"/>
      <c r="C1793" s="16"/>
      <c r="D1793" s="26"/>
      <c r="E1793" s="16"/>
      <c r="F1793" s="26"/>
      <c r="G1793" s="85"/>
      <c r="H1793" s="85"/>
      <c r="I1793" s="7"/>
      <c r="J1793" s="7"/>
      <c r="K1793" s="160"/>
    </row>
    <row r="1794" spans="1:11" x14ac:dyDescent="0.25">
      <c r="A1794" s="7"/>
      <c r="B1794" s="7"/>
      <c r="C1794" s="16"/>
      <c r="D1794" s="26"/>
      <c r="E1794" s="16"/>
      <c r="F1794" s="26"/>
      <c r="G1794" s="85"/>
      <c r="H1794" s="85"/>
      <c r="I1794" s="7"/>
      <c r="J1794" s="26"/>
      <c r="K1794" s="160"/>
    </row>
    <row r="1795" spans="1:11" x14ac:dyDescent="0.25">
      <c r="A1795" s="7"/>
      <c r="B1795" s="7"/>
      <c r="C1795" s="16"/>
      <c r="D1795" s="26"/>
      <c r="E1795" s="16"/>
      <c r="F1795" s="26"/>
      <c r="G1795" s="85"/>
      <c r="H1795" s="85"/>
      <c r="I1795" s="7"/>
      <c r="J1795" s="7"/>
      <c r="K1795" s="160"/>
    </row>
    <row r="1796" spans="1:11" x14ac:dyDescent="0.25">
      <c r="A1796" s="7"/>
      <c r="B1796" s="7"/>
      <c r="C1796" s="16"/>
      <c r="D1796" s="26"/>
      <c r="E1796" s="16"/>
      <c r="F1796" s="26"/>
      <c r="G1796" s="85"/>
      <c r="H1796" s="85"/>
      <c r="I1796" s="7"/>
      <c r="J1796" s="7"/>
      <c r="K1796" s="160"/>
    </row>
    <row r="1797" spans="1:11" x14ac:dyDescent="0.25">
      <c r="A1797" s="7"/>
      <c r="B1797" s="7"/>
      <c r="C1797" s="16"/>
      <c r="D1797" s="26"/>
      <c r="E1797" s="16"/>
      <c r="F1797" s="26"/>
      <c r="G1797" s="85"/>
      <c r="H1797" s="85"/>
      <c r="I1797" s="7"/>
      <c r="J1797" s="7"/>
      <c r="K1797" s="160"/>
    </row>
    <row r="1798" spans="1:11" x14ac:dyDescent="0.25">
      <c r="A1798" s="7"/>
      <c r="B1798" s="7"/>
      <c r="C1798" s="16"/>
      <c r="D1798" s="26"/>
      <c r="E1798" s="16"/>
      <c r="F1798" s="26"/>
      <c r="G1798" s="85"/>
      <c r="H1798" s="85"/>
      <c r="I1798" s="7"/>
      <c r="J1798" s="7"/>
      <c r="K1798" s="160"/>
    </row>
    <row r="1799" spans="1:11" x14ac:dyDescent="0.25">
      <c r="A1799" s="7"/>
      <c r="B1799" s="7"/>
      <c r="C1799" s="16"/>
      <c r="D1799" s="26"/>
      <c r="E1799" s="16"/>
      <c r="F1799" s="26"/>
      <c r="G1799" s="85"/>
      <c r="H1799" s="85"/>
      <c r="I1799" s="7"/>
      <c r="J1799" s="7"/>
      <c r="K1799" s="160"/>
    </row>
    <row r="1800" spans="1:11" x14ac:dyDescent="0.25">
      <c r="A1800" s="7"/>
      <c r="B1800" s="7"/>
      <c r="C1800" s="16"/>
      <c r="D1800" s="26"/>
      <c r="E1800" s="16"/>
      <c r="F1800" s="26"/>
      <c r="G1800" s="85"/>
      <c r="H1800" s="85"/>
      <c r="I1800" s="7"/>
      <c r="J1800" s="7"/>
      <c r="K1800" s="160"/>
    </row>
    <row r="1801" spans="1:11" x14ac:dyDescent="0.25">
      <c r="A1801" s="7"/>
      <c r="B1801" s="7"/>
      <c r="C1801" s="16"/>
      <c r="D1801" s="26"/>
      <c r="E1801" s="16"/>
      <c r="F1801" s="26"/>
      <c r="G1801" s="85"/>
      <c r="H1801" s="85"/>
      <c r="I1801" s="7"/>
      <c r="J1801" s="7"/>
      <c r="K1801" s="160"/>
    </row>
    <row r="1802" spans="1:11" x14ac:dyDescent="0.25">
      <c r="A1802" s="7"/>
      <c r="B1802" s="7"/>
      <c r="C1802" s="16"/>
      <c r="D1802" s="26"/>
      <c r="E1802" s="16"/>
      <c r="F1802" s="26"/>
      <c r="G1802" s="85"/>
      <c r="H1802" s="85"/>
      <c r="I1802" s="7"/>
      <c r="J1802" s="7"/>
      <c r="K1802" s="160"/>
    </row>
    <row r="1803" spans="1:11" x14ac:dyDescent="0.25">
      <c r="A1803" s="7"/>
      <c r="B1803" s="7"/>
      <c r="C1803" s="16"/>
      <c r="D1803" s="26"/>
      <c r="E1803" s="16"/>
      <c r="F1803" s="26"/>
      <c r="G1803" s="85"/>
      <c r="H1803" s="85"/>
      <c r="I1803" s="7"/>
      <c r="J1803" s="7"/>
      <c r="K1803" s="160"/>
    </row>
    <row r="1804" spans="1:11" x14ac:dyDescent="0.25">
      <c r="A1804" s="7"/>
      <c r="B1804" s="7"/>
      <c r="C1804" s="16"/>
      <c r="D1804" s="26"/>
      <c r="E1804" s="16"/>
      <c r="F1804" s="26"/>
      <c r="G1804" s="85"/>
      <c r="H1804" s="85"/>
      <c r="I1804" s="7"/>
      <c r="J1804" s="7"/>
      <c r="K1804" s="160"/>
    </row>
    <row r="1805" spans="1:11" x14ac:dyDescent="0.25">
      <c r="A1805" s="7"/>
      <c r="B1805" s="7"/>
      <c r="C1805" s="16"/>
      <c r="D1805" s="26"/>
      <c r="E1805" s="16"/>
      <c r="F1805" s="26"/>
      <c r="G1805" s="85"/>
      <c r="H1805" s="85"/>
      <c r="I1805" s="7"/>
      <c r="J1805" s="7"/>
      <c r="K1805" s="160"/>
    </row>
    <row r="1806" spans="1:11" x14ac:dyDescent="0.25">
      <c r="A1806" s="7"/>
      <c r="B1806" s="7"/>
      <c r="C1806" s="16"/>
      <c r="D1806" s="26"/>
      <c r="E1806" s="16"/>
      <c r="F1806" s="26"/>
      <c r="G1806" s="85"/>
      <c r="H1806" s="85"/>
      <c r="I1806" s="7"/>
      <c r="J1806" s="7"/>
      <c r="K1806" s="160"/>
    </row>
    <row r="1807" spans="1:11" x14ac:dyDescent="0.25">
      <c r="A1807" s="7"/>
      <c r="B1807" s="7"/>
      <c r="C1807" s="16"/>
      <c r="D1807" s="26"/>
      <c r="E1807" s="7"/>
      <c r="F1807" s="26"/>
      <c r="G1807" s="85"/>
      <c r="H1807" s="85"/>
      <c r="I1807" s="7"/>
      <c r="J1807" s="26"/>
      <c r="K1807" s="160"/>
    </row>
    <row r="1808" spans="1:11" x14ac:dyDescent="0.25">
      <c r="A1808" s="7"/>
      <c r="B1808" s="7"/>
      <c r="C1808" s="16"/>
      <c r="D1808" s="26"/>
      <c r="E1808" s="7"/>
      <c r="F1808" s="26"/>
      <c r="G1808" s="85"/>
      <c r="H1808" s="85"/>
      <c r="I1808" s="7"/>
      <c r="J1808" s="26"/>
      <c r="K1808" s="160"/>
    </row>
    <row r="1809" spans="1:11" x14ac:dyDescent="0.25">
      <c r="A1809" s="7"/>
      <c r="B1809" s="7"/>
      <c r="C1809" s="16"/>
      <c r="D1809" s="26"/>
      <c r="E1809" s="7"/>
      <c r="F1809" s="26"/>
      <c r="G1809" s="85"/>
      <c r="H1809" s="85"/>
      <c r="I1809" s="7"/>
      <c r="J1809" s="26"/>
      <c r="K1809" s="160"/>
    </row>
    <row r="1810" spans="1:11" x14ac:dyDescent="0.25">
      <c r="A1810" s="7"/>
      <c r="B1810" s="7"/>
      <c r="C1810" s="16"/>
      <c r="D1810" s="26"/>
      <c r="E1810" s="16"/>
      <c r="F1810" s="26"/>
      <c r="G1810" s="85"/>
      <c r="H1810" s="85"/>
      <c r="I1810" s="7"/>
      <c r="J1810" s="7"/>
      <c r="K1810" s="160"/>
    </row>
    <row r="1811" spans="1:11" x14ac:dyDescent="0.25">
      <c r="A1811" s="7"/>
      <c r="B1811" s="7"/>
      <c r="C1811" s="16"/>
      <c r="D1811" s="26"/>
      <c r="E1811" s="7"/>
      <c r="F1811" s="26"/>
      <c r="G1811" s="85"/>
      <c r="H1811" s="85"/>
      <c r="I1811" s="7"/>
      <c r="J1811" s="26"/>
      <c r="K1811" s="160"/>
    </row>
    <row r="1812" spans="1:11" x14ac:dyDescent="0.25">
      <c r="A1812" s="7"/>
      <c r="B1812" s="7"/>
      <c r="C1812" s="16"/>
      <c r="D1812" s="26"/>
      <c r="E1812" s="16"/>
      <c r="F1812" s="26"/>
      <c r="G1812" s="185"/>
      <c r="H1812" s="85"/>
      <c r="I1812" s="7"/>
      <c r="J1812" s="7"/>
      <c r="K1812" s="160"/>
    </row>
    <row r="1813" spans="1:11" x14ac:dyDescent="0.25">
      <c r="A1813" s="7"/>
      <c r="B1813" s="7"/>
      <c r="C1813" s="16"/>
      <c r="D1813" s="26"/>
      <c r="E1813" s="16"/>
      <c r="F1813" s="26"/>
      <c r="G1813" s="185"/>
      <c r="H1813" s="85"/>
      <c r="I1813" s="7"/>
      <c r="J1813" s="7"/>
      <c r="K1813" s="160"/>
    </row>
    <row r="1814" spans="1:11" x14ac:dyDescent="0.25">
      <c r="A1814" s="7"/>
      <c r="B1814" s="7"/>
      <c r="C1814" s="16"/>
      <c r="D1814" s="26"/>
      <c r="E1814" s="7"/>
      <c r="F1814" s="26"/>
      <c r="G1814" s="85"/>
      <c r="H1814" s="85"/>
      <c r="I1814" s="7"/>
      <c r="J1814" s="26"/>
      <c r="K1814" s="160"/>
    </row>
    <row r="1815" spans="1:11" x14ac:dyDescent="0.25">
      <c r="A1815" s="7"/>
      <c r="B1815" s="7"/>
      <c r="C1815" s="16"/>
      <c r="D1815" s="26"/>
      <c r="E1815" s="16"/>
      <c r="F1815" s="26"/>
      <c r="G1815" s="85"/>
      <c r="H1815" s="85"/>
      <c r="I1815" s="7"/>
      <c r="J1815" s="26"/>
      <c r="K1815" s="160"/>
    </row>
    <row r="1816" spans="1:11" x14ac:dyDescent="0.25">
      <c r="A1816" s="7"/>
      <c r="B1816" s="7"/>
      <c r="C1816" s="16"/>
      <c r="D1816" s="26"/>
      <c r="E1816" s="16"/>
      <c r="F1816" s="26"/>
      <c r="G1816" s="85"/>
      <c r="H1816" s="85"/>
      <c r="I1816" s="7"/>
      <c r="J1816" s="7"/>
      <c r="K1816" s="160"/>
    </row>
    <row r="1817" spans="1:11" x14ac:dyDescent="0.25">
      <c r="A1817" s="7"/>
      <c r="B1817" s="7"/>
      <c r="C1817" s="16"/>
      <c r="D1817" s="26"/>
      <c r="E1817" s="7"/>
      <c r="F1817" s="26"/>
      <c r="G1817" s="85"/>
      <c r="H1817" s="85"/>
      <c r="I1817" s="7"/>
      <c r="J1817" s="26"/>
      <c r="K1817" s="160"/>
    </row>
    <row r="1818" spans="1:11" x14ac:dyDescent="0.25">
      <c r="A1818" s="7"/>
      <c r="B1818" s="7"/>
      <c r="C1818" s="16"/>
      <c r="D1818" s="26"/>
      <c r="E1818" s="16"/>
      <c r="F1818" s="26"/>
      <c r="G1818" s="85"/>
      <c r="H1818" s="85"/>
      <c r="I1818" s="7"/>
      <c r="J1818" s="7"/>
      <c r="K1818" s="160"/>
    </row>
    <row r="1819" spans="1:11" x14ac:dyDescent="0.25">
      <c r="A1819" s="7"/>
      <c r="B1819" s="7"/>
      <c r="C1819" s="16"/>
      <c r="D1819" s="26"/>
      <c r="E1819" s="16"/>
      <c r="F1819" s="26"/>
      <c r="G1819" s="85"/>
      <c r="H1819" s="85"/>
      <c r="I1819" s="7"/>
      <c r="J1819" s="7"/>
      <c r="K1819" s="160"/>
    </row>
    <row r="1820" spans="1:11" x14ac:dyDescent="0.25">
      <c r="A1820" s="7"/>
      <c r="B1820" s="7"/>
      <c r="C1820" s="16"/>
      <c r="D1820" s="26"/>
      <c r="E1820" s="16"/>
      <c r="F1820" s="26"/>
      <c r="G1820" s="85"/>
      <c r="H1820" s="85"/>
      <c r="I1820" s="7"/>
      <c r="J1820" s="7"/>
      <c r="K1820" s="160"/>
    </row>
    <row r="1821" spans="1:11" x14ac:dyDescent="0.25">
      <c r="A1821" s="7"/>
      <c r="B1821" s="7"/>
      <c r="C1821" s="16"/>
      <c r="D1821" s="26"/>
      <c r="E1821" s="16"/>
      <c r="F1821" s="26"/>
      <c r="G1821" s="85"/>
      <c r="H1821" s="85"/>
      <c r="I1821" s="7"/>
      <c r="J1821" s="7"/>
      <c r="K1821" s="160"/>
    </row>
    <row r="1822" spans="1:11" x14ac:dyDescent="0.25">
      <c r="A1822" s="7"/>
      <c r="B1822" s="7"/>
      <c r="C1822" s="16"/>
      <c r="D1822" s="26"/>
      <c r="E1822" s="7"/>
      <c r="F1822" s="26"/>
      <c r="G1822" s="85"/>
      <c r="H1822" s="85"/>
      <c r="I1822" s="7"/>
      <c r="J1822" s="26"/>
      <c r="K1822" s="160"/>
    </row>
    <row r="1823" spans="1:11" x14ac:dyDescent="0.25">
      <c r="A1823" s="7"/>
      <c r="B1823" s="7"/>
      <c r="C1823" s="16"/>
      <c r="D1823" s="26"/>
      <c r="E1823" s="16"/>
      <c r="F1823" s="26"/>
      <c r="G1823" s="85"/>
      <c r="H1823" s="85"/>
      <c r="I1823" s="7"/>
      <c r="J1823" s="26"/>
      <c r="K1823" s="160"/>
    </row>
    <row r="1824" spans="1:11" x14ac:dyDescent="0.25">
      <c r="A1824" s="7"/>
      <c r="B1824" s="7"/>
      <c r="C1824" s="16"/>
      <c r="D1824" s="26"/>
      <c r="E1824" s="16"/>
      <c r="F1824" s="26"/>
      <c r="G1824" s="85"/>
      <c r="H1824" s="85"/>
      <c r="I1824" s="7"/>
      <c r="J1824" s="26"/>
      <c r="K1824" s="160"/>
    </row>
    <row r="1825" spans="1:11" x14ac:dyDescent="0.25">
      <c r="A1825" s="7"/>
      <c r="B1825" s="7"/>
      <c r="C1825" s="16"/>
      <c r="D1825" s="26"/>
      <c r="E1825" s="16"/>
      <c r="F1825" s="26"/>
      <c r="G1825" s="85"/>
      <c r="H1825" s="85"/>
      <c r="I1825" s="7"/>
      <c r="J1825" s="7"/>
      <c r="K1825" s="160"/>
    </row>
    <row r="1826" spans="1:11" x14ac:dyDescent="0.25">
      <c r="A1826" s="7"/>
      <c r="B1826" s="7"/>
      <c r="C1826" s="16"/>
      <c r="D1826" s="26"/>
      <c r="E1826" s="16"/>
      <c r="F1826" s="26"/>
      <c r="G1826" s="85"/>
      <c r="H1826" s="85"/>
      <c r="I1826" s="7"/>
      <c r="J1826" s="7"/>
      <c r="K1826" s="160"/>
    </row>
    <row r="1827" spans="1:11" x14ac:dyDescent="0.25">
      <c r="A1827" s="7"/>
      <c r="B1827" s="7"/>
      <c r="C1827" s="16"/>
      <c r="D1827" s="26"/>
      <c r="E1827" s="16"/>
      <c r="F1827" s="26"/>
      <c r="G1827" s="85"/>
      <c r="H1827" s="85"/>
      <c r="I1827" s="7"/>
      <c r="J1827" s="7"/>
      <c r="K1827" s="160"/>
    </row>
    <row r="1828" spans="1:11" x14ac:dyDescent="0.25">
      <c r="A1828" s="7"/>
      <c r="B1828" s="7"/>
      <c r="C1828" s="16"/>
      <c r="D1828" s="26"/>
      <c r="E1828" s="16"/>
      <c r="F1828" s="26"/>
      <c r="G1828" s="85"/>
      <c r="H1828" s="85"/>
      <c r="I1828" s="7"/>
      <c r="J1828" s="7"/>
      <c r="K1828" s="160"/>
    </row>
    <row r="1829" spans="1:11" x14ac:dyDescent="0.25">
      <c r="A1829" s="7"/>
      <c r="B1829" s="7"/>
      <c r="C1829" s="16"/>
      <c r="D1829" s="26"/>
      <c r="E1829" s="7"/>
      <c r="F1829" s="26"/>
      <c r="G1829" s="85"/>
      <c r="H1829" s="85"/>
      <c r="I1829" s="7"/>
      <c r="J1829" s="26"/>
      <c r="K1829" s="160"/>
    </row>
    <row r="1830" spans="1:11" x14ac:dyDescent="0.25">
      <c r="A1830" s="7"/>
      <c r="B1830" s="7"/>
      <c r="C1830" s="16"/>
      <c r="D1830" s="26"/>
      <c r="E1830" s="7"/>
      <c r="F1830" s="26"/>
      <c r="G1830" s="85"/>
      <c r="H1830" s="85"/>
      <c r="I1830" s="7"/>
      <c r="J1830" s="26"/>
      <c r="K1830" s="160"/>
    </row>
    <row r="1831" spans="1:11" x14ac:dyDescent="0.25">
      <c r="A1831" s="7"/>
      <c r="B1831" s="7"/>
      <c r="C1831" s="16"/>
      <c r="D1831" s="26"/>
      <c r="E1831" s="7"/>
      <c r="F1831" s="26"/>
      <c r="G1831" s="85"/>
      <c r="H1831" s="85"/>
      <c r="I1831" s="7"/>
      <c r="J1831" s="26"/>
      <c r="K1831" s="160"/>
    </row>
    <row r="1832" spans="1:11" x14ac:dyDescent="0.25">
      <c r="A1832" s="7"/>
      <c r="B1832" s="7"/>
      <c r="C1832" s="16"/>
      <c r="D1832" s="26"/>
      <c r="E1832" s="16"/>
      <c r="F1832" s="26"/>
      <c r="G1832" s="85"/>
      <c r="H1832" s="85"/>
      <c r="I1832" s="7"/>
      <c r="J1832" s="26"/>
      <c r="K1832" s="160"/>
    </row>
    <row r="1833" spans="1:11" x14ac:dyDescent="0.25">
      <c r="A1833" s="7"/>
      <c r="B1833" s="7"/>
      <c r="C1833" s="16"/>
      <c r="D1833" s="26"/>
      <c r="E1833" s="16"/>
      <c r="F1833" s="26"/>
      <c r="G1833" s="85"/>
      <c r="H1833" s="85"/>
      <c r="I1833" s="7"/>
      <c r="J1833" s="7"/>
      <c r="K1833" s="160"/>
    </row>
    <row r="1834" spans="1:11" x14ac:dyDescent="0.25">
      <c r="A1834" s="7"/>
      <c r="B1834" s="7"/>
      <c r="C1834" s="16"/>
      <c r="D1834" s="26"/>
      <c r="E1834" s="16"/>
      <c r="F1834" s="26"/>
      <c r="G1834" s="85"/>
      <c r="H1834" s="85"/>
      <c r="I1834" s="7"/>
      <c r="J1834" s="7"/>
      <c r="K1834" s="160"/>
    </row>
    <row r="1835" spans="1:11" x14ac:dyDescent="0.25">
      <c r="A1835" s="7"/>
      <c r="B1835" s="7"/>
      <c r="C1835" s="16"/>
      <c r="D1835" s="26"/>
      <c r="E1835" s="16"/>
      <c r="F1835" s="26"/>
      <c r="G1835" s="85"/>
      <c r="H1835" s="85"/>
      <c r="I1835" s="7"/>
      <c r="J1835" s="7"/>
      <c r="K1835" s="160"/>
    </row>
    <row r="1836" spans="1:11" x14ac:dyDescent="0.25">
      <c r="A1836" s="7"/>
      <c r="B1836" s="7"/>
      <c r="C1836" s="16"/>
      <c r="D1836" s="26"/>
      <c r="E1836" s="16"/>
      <c r="F1836" s="26"/>
      <c r="G1836" s="85"/>
      <c r="H1836" s="85"/>
      <c r="I1836" s="7"/>
      <c r="J1836" s="7"/>
      <c r="K1836" s="160"/>
    </row>
    <row r="1837" spans="1:11" x14ac:dyDescent="0.25">
      <c r="A1837" s="7"/>
      <c r="B1837" s="7"/>
      <c r="C1837" s="16"/>
      <c r="D1837" s="26"/>
      <c r="E1837" s="16"/>
      <c r="F1837" s="26"/>
      <c r="G1837" s="85"/>
      <c r="H1837" s="85"/>
      <c r="I1837" s="7"/>
      <c r="J1837" s="7"/>
      <c r="K1837" s="160"/>
    </row>
    <row r="1838" spans="1:11" x14ac:dyDescent="0.25">
      <c r="A1838" s="7"/>
      <c r="B1838" s="7"/>
      <c r="C1838" s="16"/>
      <c r="D1838" s="26"/>
      <c r="E1838" s="16"/>
      <c r="F1838" s="26"/>
      <c r="G1838" s="85"/>
      <c r="H1838" s="85"/>
      <c r="I1838" s="7"/>
      <c r="J1838" s="7"/>
      <c r="K1838" s="160"/>
    </row>
    <row r="1839" spans="1:11" x14ac:dyDescent="0.25">
      <c r="A1839" s="7"/>
      <c r="B1839" s="7"/>
      <c r="C1839" s="16"/>
      <c r="D1839" s="26"/>
      <c r="E1839" s="7"/>
      <c r="F1839" s="26"/>
      <c r="G1839" s="185"/>
      <c r="H1839" s="85"/>
      <c r="I1839" s="7"/>
      <c r="J1839" s="26"/>
      <c r="K1839" s="160"/>
    </row>
    <row r="1840" spans="1:11" x14ac:dyDescent="0.25">
      <c r="A1840" s="7"/>
      <c r="B1840" s="7"/>
      <c r="C1840" s="16"/>
      <c r="D1840" s="26"/>
      <c r="E1840" s="16"/>
      <c r="F1840" s="26"/>
      <c r="G1840" s="85"/>
      <c r="H1840" s="85"/>
      <c r="I1840" s="7"/>
      <c r="J1840" s="7"/>
      <c r="K1840" s="160"/>
    </row>
    <row r="1841" spans="1:11" x14ac:dyDescent="0.25">
      <c r="A1841" s="7"/>
      <c r="B1841" s="7"/>
      <c r="C1841" s="16"/>
      <c r="D1841" s="26"/>
      <c r="E1841" s="16"/>
      <c r="F1841" s="26"/>
      <c r="G1841" s="85"/>
      <c r="H1841" s="85"/>
      <c r="I1841" s="7"/>
      <c r="J1841" s="7"/>
      <c r="K1841" s="160"/>
    </row>
    <row r="1842" spans="1:11" x14ac:dyDescent="0.25">
      <c r="A1842" s="7"/>
      <c r="B1842" s="7"/>
      <c r="C1842" s="16"/>
      <c r="D1842" s="26"/>
      <c r="E1842" s="16"/>
      <c r="F1842" s="26"/>
      <c r="G1842" s="85"/>
      <c r="H1842" s="85"/>
      <c r="I1842" s="7"/>
      <c r="J1842" s="7"/>
      <c r="K1842" s="160"/>
    </row>
    <row r="1843" spans="1:11" x14ac:dyDescent="0.25">
      <c r="A1843" s="7"/>
      <c r="B1843" s="7"/>
      <c r="C1843" s="16"/>
      <c r="D1843" s="26"/>
      <c r="E1843" s="16"/>
      <c r="F1843" s="26"/>
      <c r="G1843" s="85"/>
      <c r="H1843" s="85"/>
      <c r="I1843" s="7"/>
      <c r="J1843" s="26"/>
      <c r="K1843" s="160"/>
    </row>
    <row r="1844" spans="1:11" x14ac:dyDescent="0.25">
      <c r="A1844" s="7"/>
      <c r="B1844" s="7"/>
      <c r="C1844" s="16"/>
      <c r="D1844" s="26"/>
      <c r="E1844" s="16"/>
      <c r="F1844" s="26"/>
      <c r="G1844" s="85"/>
      <c r="H1844" s="85"/>
      <c r="I1844" s="7"/>
      <c r="J1844" s="7"/>
      <c r="K1844" s="160"/>
    </row>
    <row r="1845" spans="1:11" x14ac:dyDescent="0.25">
      <c r="A1845" s="7"/>
      <c r="B1845" s="7"/>
      <c r="C1845" s="16"/>
      <c r="D1845" s="26"/>
      <c r="E1845" s="16"/>
      <c r="F1845" s="26"/>
      <c r="G1845" s="85"/>
      <c r="H1845" s="85"/>
      <c r="I1845" s="7"/>
      <c r="J1845" s="7"/>
      <c r="K1845" s="160"/>
    </row>
    <row r="1846" spans="1:11" x14ac:dyDescent="0.25">
      <c r="A1846" s="7"/>
      <c r="B1846" s="7"/>
      <c r="C1846" s="16"/>
      <c r="D1846" s="26"/>
      <c r="E1846" s="7"/>
      <c r="F1846" s="26"/>
      <c r="G1846" s="85"/>
      <c r="H1846" s="85"/>
      <c r="I1846" s="7"/>
      <c r="J1846" s="26"/>
      <c r="K1846" s="160"/>
    </row>
    <row r="1847" spans="1:11" x14ac:dyDescent="0.25">
      <c r="A1847" s="7"/>
      <c r="B1847" s="7"/>
      <c r="C1847" s="16"/>
      <c r="D1847" s="26"/>
      <c r="E1847" s="16"/>
      <c r="F1847" s="26"/>
      <c r="G1847" s="85"/>
      <c r="H1847" s="85"/>
      <c r="I1847" s="7"/>
      <c r="J1847" s="7"/>
      <c r="K1847" s="160"/>
    </row>
    <row r="1848" spans="1:11" x14ac:dyDescent="0.25">
      <c r="A1848" s="7"/>
      <c r="B1848" s="7"/>
      <c r="C1848" s="16"/>
      <c r="D1848" s="26"/>
      <c r="E1848" s="7"/>
      <c r="F1848" s="26"/>
      <c r="G1848" s="85"/>
      <c r="H1848" s="85"/>
      <c r="I1848" s="7"/>
      <c r="J1848" s="26"/>
      <c r="K1848" s="160"/>
    </row>
    <row r="1849" spans="1:11" x14ac:dyDescent="0.25">
      <c r="A1849" s="7"/>
      <c r="B1849" s="7"/>
      <c r="C1849" s="16"/>
      <c r="D1849" s="26"/>
      <c r="E1849" s="7"/>
      <c r="F1849" s="26"/>
      <c r="G1849" s="85"/>
      <c r="H1849" s="85"/>
      <c r="I1849" s="7"/>
      <c r="J1849" s="26"/>
      <c r="K1849" s="160"/>
    </row>
    <row r="1850" spans="1:11" x14ac:dyDescent="0.25">
      <c r="A1850" s="7"/>
      <c r="B1850" s="7"/>
      <c r="C1850" s="16"/>
      <c r="D1850" s="26"/>
      <c r="E1850" s="16"/>
      <c r="F1850" s="26"/>
      <c r="G1850" s="85"/>
      <c r="H1850" s="85"/>
      <c r="I1850" s="7"/>
      <c r="J1850" s="7"/>
      <c r="K1850" s="160"/>
    </row>
    <row r="1851" spans="1:11" x14ac:dyDescent="0.25">
      <c r="A1851" s="7"/>
      <c r="B1851" s="7"/>
      <c r="C1851" s="16"/>
      <c r="D1851" s="26"/>
      <c r="E1851" s="7"/>
      <c r="F1851" s="26"/>
      <c r="G1851" s="85"/>
      <c r="H1851" s="85"/>
      <c r="I1851" s="7"/>
      <c r="J1851" s="26"/>
      <c r="K1851" s="160"/>
    </row>
    <row r="1852" spans="1:11" x14ac:dyDescent="0.25">
      <c r="A1852" s="7"/>
      <c r="B1852" s="7"/>
      <c r="C1852" s="16"/>
      <c r="D1852" s="26"/>
      <c r="E1852" s="7"/>
      <c r="F1852" s="26"/>
      <c r="G1852" s="85"/>
      <c r="H1852" s="85"/>
      <c r="I1852" s="7"/>
      <c r="J1852" s="26"/>
      <c r="K1852" s="160"/>
    </row>
    <row r="1853" spans="1:11" x14ac:dyDescent="0.25">
      <c r="A1853" s="7"/>
      <c r="B1853" s="7"/>
      <c r="C1853" s="16"/>
      <c r="D1853" s="26"/>
      <c r="E1853" s="7"/>
      <c r="F1853" s="26"/>
      <c r="G1853" s="85"/>
      <c r="H1853" s="85"/>
      <c r="I1853" s="7"/>
      <c r="J1853" s="26"/>
      <c r="K1853" s="160"/>
    </row>
    <row r="1854" spans="1:11" x14ac:dyDescent="0.25">
      <c r="A1854" s="7"/>
      <c r="B1854" s="7"/>
      <c r="C1854" s="16"/>
      <c r="D1854" s="26"/>
      <c r="E1854" s="16"/>
      <c r="F1854" s="26"/>
      <c r="G1854" s="85"/>
      <c r="H1854" s="85"/>
      <c r="I1854" s="7"/>
      <c r="J1854" s="26"/>
      <c r="K1854" s="160"/>
    </row>
    <row r="1855" spans="1:11" x14ac:dyDescent="0.25">
      <c r="A1855" s="7"/>
      <c r="B1855" s="7"/>
      <c r="C1855" s="16"/>
      <c r="D1855" s="26"/>
      <c r="E1855" s="16"/>
      <c r="F1855" s="26"/>
      <c r="G1855" s="85"/>
      <c r="H1855" s="85"/>
      <c r="I1855" s="7"/>
      <c r="J1855" s="26"/>
      <c r="K1855" s="160"/>
    </row>
    <row r="1856" spans="1:11" x14ac:dyDescent="0.25">
      <c r="A1856" s="7"/>
      <c r="B1856" s="7"/>
      <c r="C1856" s="16"/>
      <c r="D1856" s="26"/>
      <c r="E1856" s="16"/>
      <c r="F1856" s="26"/>
      <c r="G1856" s="85"/>
      <c r="H1856" s="85"/>
      <c r="I1856" s="7"/>
      <c r="J1856" s="7"/>
      <c r="K1856" s="160"/>
    </row>
    <row r="1857" spans="1:11" x14ac:dyDescent="0.25">
      <c r="A1857" s="7"/>
      <c r="B1857" s="7"/>
      <c r="C1857" s="16"/>
      <c r="D1857" s="26"/>
      <c r="E1857" s="16"/>
      <c r="F1857" s="26"/>
      <c r="G1857" s="85"/>
      <c r="H1857" s="85"/>
      <c r="I1857" s="7"/>
      <c r="J1857" s="26"/>
      <c r="K1857" s="160"/>
    </row>
    <row r="1858" spans="1:11" x14ac:dyDescent="0.25">
      <c r="A1858" s="7"/>
      <c r="B1858" s="7"/>
      <c r="C1858" s="16"/>
      <c r="D1858" s="26"/>
      <c r="E1858" s="16"/>
      <c r="F1858" s="26"/>
      <c r="G1858" s="85"/>
      <c r="H1858" s="85"/>
      <c r="I1858" s="7"/>
      <c r="J1858" s="26"/>
      <c r="K1858" s="160"/>
    </row>
    <row r="1859" spans="1:11" x14ac:dyDescent="0.25">
      <c r="A1859" s="7"/>
      <c r="B1859" s="7"/>
      <c r="C1859" s="16"/>
      <c r="D1859" s="26"/>
      <c r="E1859" s="16"/>
      <c r="F1859" s="26"/>
      <c r="G1859" s="85"/>
      <c r="H1859" s="85"/>
      <c r="I1859" s="7"/>
      <c r="J1859" s="7"/>
      <c r="K1859" s="160"/>
    </row>
    <row r="1860" spans="1:11" x14ac:dyDescent="0.25">
      <c r="A1860" s="7"/>
      <c r="B1860" s="7"/>
      <c r="C1860" s="16"/>
      <c r="D1860" s="26"/>
      <c r="E1860" s="16"/>
      <c r="F1860" s="26"/>
      <c r="G1860" s="85"/>
      <c r="H1860" s="85"/>
      <c r="I1860" s="7"/>
      <c r="J1860" s="7"/>
      <c r="K1860" s="160"/>
    </row>
    <row r="1861" spans="1:11" x14ac:dyDescent="0.25">
      <c r="A1861" s="7"/>
      <c r="B1861" s="7"/>
      <c r="C1861" s="16"/>
      <c r="D1861" s="26"/>
      <c r="E1861" s="16"/>
      <c r="F1861" s="26"/>
      <c r="G1861" s="85"/>
      <c r="H1861" s="85"/>
      <c r="I1861" s="7"/>
      <c r="J1861" s="7"/>
      <c r="K1861" s="160"/>
    </row>
    <row r="1862" spans="1:11" x14ac:dyDescent="0.25">
      <c r="A1862" s="7"/>
      <c r="B1862" s="7"/>
      <c r="C1862" s="16"/>
      <c r="D1862" s="26"/>
      <c r="E1862" s="16"/>
      <c r="F1862" s="26"/>
      <c r="G1862" s="85"/>
      <c r="H1862" s="85"/>
      <c r="I1862" s="7"/>
      <c r="J1862" s="7"/>
      <c r="K1862" s="160"/>
    </row>
    <row r="1863" spans="1:11" x14ac:dyDescent="0.25">
      <c r="A1863" s="7"/>
      <c r="B1863" s="7"/>
      <c r="C1863" s="16"/>
      <c r="D1863" s="26"/>
      <c r="E1863" s="16"/>
      <c r="F1863" s="26"/>
      <c r="G1863" s="85"/>
      <c r="H1863" s="85"/>
      <c r="I1863" s="7"/>
      <c r="J1863" s="7"/>
      <c r="K1863" s="160"/>
    </row>
    <row r="1864" spans="1:11" x14ac:dyDescent="0.25">
      <c r="A1864" s="7"/>
      <c r="B1864" s="7"/>
      <c r="C1864" s="16"/>
      <c r="D1864" s="26"/>
      <c r="E1864" s="16"/>
      <c r="F1864" s="26"/>
      <c r="G1864" s="85"/>
      <c r="H1864" s="85"/>
      <c r="I1864" s="7"/>
      <c r="J1864" s="7"/>
      <c r="K1864" s="160"/>
    </row>
    <row r="1865" spans="1:11" x14ac:dyDescent="0.25">
      <c r="A1865" s="7"/>
      <c r="B1865" s="7"/>
      <c r="C1865" s="16"/>
      <c r="D1865" s="26"/>
      <c r="E1865" s="16"/>
      <c r="F1865" s="26"/>
      <c r="G1865" s="85"/>
      <c r="H1865" s="85"/>
      <c r="I1865" s="7"/>
      <c r="J1865" s="7"/>
      <c r="K1865" s="160"/>
    </row>
    <row r="1866" spans="1:11" x14ac:dyDescent="0.25">
      <c r="A1866" s="7"/>
      <c r="B1866" s="7"/>
      <c r="C1866" s="16"/>
      <c r="D1866" s="26"/>
      <c r="E1866" s="16"/>
      <c r="F1866" s="26"/>
      <c r="G1866" s="85"/>
      <c r="H1866" s="85"/>
      <c r="I1866" s="7"/>
      <c r="J1866" s="7"/>
      <c r="K1866" s="160"/>
    </row>
    <row r="1867" spans="1:11" x14ac:dyDescent="0.25">
      <c r="A1867" s="7"/>
      <c r="B1867" s="7"/>
      <c r="C1867" s="16"/>
      <c r="D1867" s="26"/>
      <c r="E1867" s="16"/>
      <c r="F1867" s="26"/>
      <c r="G1867" s="85"/>
      <c r="H1867" s="85"/>
      <c r="I1867" s="7"/>
      <c r="J1867" s="7"/>
      <c r="K1867" s="160"/>
    </row>
    <row r="1868" spans="1:11" x14ac:dyDescent="0.25">
      <c r="A1868" s="7"/>
      <c r="B1868" s="7"/>
      <c r="C1868" s="16"/>
      <c r="D1868" s="26"/>
      <c r="E1868" s="16"/>
      <c r="F1868" s="26"/>
      <c r="G1868" s="85"/>
      <c r="H1868" s="85"/>
      <c r="I1868" s="7"/>
      <c r="J1868" s="7"/>
      <c r="K1868" s="160"/>
    </row>
    <row r="1869" spans="1:11" x14ac:dyDescent="0.25">
      <c r="A1869" s="7"/>
      <c r="B1869" s="7"/>
      <c r="C1869" s="16"/>
      <c r="D1869" s="26"/>
      <c r="E1869" s="7"/>
      <c r="F1869" s="26"/>
      <c r="G1869" s="85"/>
      <c r="H1869" s="85"/>
      <c r="I1869" s="7"/>
      <c r="J1869" s="26"/>
      <c r="K1869" s="160"/>
    </row>
    <row r="1870" spans="1:11" x14ac:dyDescent="0.25">
      <c r="A1870" s="7"/>
      <c r="B1870" s="7"/>
      <c r="C1870" s="16"/>
      <c r="D1870" s="26"/>
      <c r="E1870" s="7"/>
      <c r="F1870" s="26"/>
      <c r="G1870" s="85"/>
      <c r="H1870" s="85"/>
      <c r="I1870" s="7"/>
      <c r="J1870" s="26"/>
      <c r="K1870" s="160"/>
    </row>
    <row r="1871" spans="1:11" x14ac:dyDescent="0.25">
      <c r="A1871" s="7"/>
      <c r="B1871" s="7"/>
      <c r="C1871" s="16"/>
      <c r="D1871" s="26"/>
      <c r="E1871" s="7"/>
      <c r="F1871" s="26"/>
      <c r="G1871" s="85"/>
      <c r="H1871" s="85"/>
      <c r="I1871" s="7"/>
      <c r="J1871" s="26"/>
      <c r="K1871" s="160"/>
    </row>
    <row r="1872" spans="1:11" x14ac:dyDescent="0.25">
      <c r="A1872" s="7"/>
      <c r="B1872" s="7"/>
      <c r="C1872" s="16"/>
      <c r="D1872" s="26"/>
      <c r="E1872" s="7"/>
      <c r="F1872" s="26"/>
      <c r="G1872" s="85"/>
      <c r="H1872" s="85"/>
      <c r="I1872" s="7"/>
      <c r="J1872" s="26"/>
      <c r="K1872" s="160"/>
    </row>
    <row r="1873" spans="1:11" x14ac:dyDescent="0.25">
      <c r="A1873" s="7"/>
      <c r="B1873" s="7"/>
      <c r="C1873" s="16"/>
      <c r="D1873" s="26"/>
      <c r="E1873" s="16"/>
      <c r="F1873" s="26"/>
      <c r="G1873" s="85"/>
      <c r="H1873" s="85"/>
      <c r="I1873" s="7"/>
      <c r="J1873" s="7"/>
      <c r="K1873" s="160"/>
    </row>
    <row r="1874" spans="1:11" x14ac:dyDescent="0.25">
      <c r="A1874" s="7"/>
      <c r="B1874" s="7"/>
      <c r="C1874" s="16"/>
      <c r="D1874" s="26"/>
      <c r="E1874" s="16"/>
      <c r="F1874" s="26"/>
      <c r="G1874" s="85"/>
      <c r="H1874" s="85"/>
      <c r="I1874" s="7"/>
      <c r="J1874" s="7"/>
      <c r="K1874" s="160"/>
    </row>
    <row r="1875" spans="1:11" x14ac:dyDescent="0.25">
      <c r="A1875" s="7"/>
      <c r="B1875" s="7"/>
      <c r="C1875" s="16"/>
      <c r="D1875" s="26"/>
      <c r="E1875" s="16"/>
      <c r="F1875" s="26"/>
      <c r="G1875" s="85"/>
      <c r="H1875" s="85"/>
      <c r="I1875" s="7"/>
      <c r="J1875" s="7"/>
      <c r="K1875" s="160"/>
    </row>
    <row r="1876" spans="1:11" x14ac:dyDescent="0.25">
      <c r="A1876" s="7"/>
      <c r="B1876" s="7"/>
      <c r="C1876" s="16"/>
      <c r="D1876" s="26"/>
      <c r="E1876" s="16"/>
      <c r="F1876" s="26"/>
      <c r="G1876" s="85"/>
      <c r="H1876" s="85"/>
      <c r="I1876" s="7"/>
      <c r="J1876" s="7"/>
      <c r="K1876" s="160"/>
    </row>
    <row r="1877" spans="1:11" x14ac:dyDescent="0.25">
      <c r="A1877" s="7"/>
      <c r="B1877" s="7"/>
      <c r="C1877" s="16"/>
      <c r="D1877" s="26"/>
      <c r="E1877" s="16"/>
      <c r="F1877" s="26"/>
      <c r="G1877" s="85"/>
      <c r="H1877" s="85"/>
      <c r="I1877" s="7"/>
      <c r="J1877" s="7"/>
      <c r="K1877" s="160"/>
    </row>
    <row r="1878" spans="1:11" x14ac:dyDescent="0.25">
      <c r="A1878" s="7"/>
      <c r="B1878" s="7"/>
      <c r="C1878" s="16"/>
      <c r="D1878" s="26"/>
      <c r="E1878" s="7"/>
      <c r="F1878" s="26"/>
      <c r="G1878" s="85"/>
      <c r="H1878" s="85"/>
      <c r="I1878" s="7"/>
      <c r="J1878" s="26"/>
      <c r="K1878" s="160"/>
    </row>
    <row r="1879" spans="1:11" x14ac:dyDescent="0.25">
      <c r="A1879" s="7"/>
      <c r="B1879" s="7"/>
      <c r="C1879" s="16"/>
      <c r="D1879" s="26"/>
      <c r="E1879" s="16"/>
      <c r="F1879" s="26"/>
      <c r="G1879" s="85"/>
      <c r="H1879" s="85"/>
      <c r="I1879" s="7"/>
      <c r="J1879" s="26"/>
      <c r="K1879" s="160"/>
    </row>
    <row r="1880" spans="1:11" x14ac:dyDescent="0.25">
      <c r="A1880" s="7"/>
      <c r="B1880" s="7"/>
      <c r="C1880" s="16"/>
      <c r="D1880" s="26"/>
      <c r="E1880" s="16"/>
      <c r="F1880" s="26"/>
      <c r="G1880" s="85"/>
      <c r="H1880" s="85"/>
      <c r="I1880" s="7"/>
      <c r="J1880" s="26"/>
      <c r="K1880" s="160"/>
    </row>
    <row r="1881" spans="1:11" x14ac:dyDescent="0.25">
      <c r="A1881" s="7"/>
      <c r="B1881" s="7"/>
      <c r="C1881" s="16"/>
      <c r="D1881" s="26"/>
      <c r="E1881" s="16"/>
      <c r="F1881" s="26"/>
      <c r="G1881" s="85"/>
      <c r="H1881" s="85"/>
      <c r="I1881" s="7"/>
      <c r="J1881" s="26"/>
      <c r="K1881" s="160"/>
    </row>
    <row r="1882" spans="1:11" x14ac:dyDescent="0.25">
      <c r="A1882" s="7"/>
      <c r="B1882" s="7"/>
      <c r="C1882" s="16"/>
      <c r="D1882" s="26"/>
      <c r="E1882" s="7"/>
      <c r="F1882" s="26"/>
      <c r="G1882" s="85"/>
      <c r="H1882" s="85"/>
      <c r="I1882" s="7"/>
      <c r="J1882" s="26"/>
      <c r="K1882" s="160"/>
    </row>
    <row r="1883" spans="1:11" x14ac:dyDescent="0.25">
      <c r="A1883" s="7"/>
      <c r="B1883" s="7"/>
      <c r="C1883" s="16"/>
      <c r="D1883" s="26"/>
      <c r="E1883" s="7"/>
      <c r="F1883" s="26"/>
      <c r="G1883" s="85"/>
      <c r="H1883" s="85"/>
      <c r="I1883" s="7"/>
      <c r="J1883" s="7"/>
      <c r="K1883" s="160"/>
    </row>
    <row r="1884" spans="1:11" x14ac:dyDescent="0.25">
      <c r="A1884" s="7"/>
      <c r="B1884" s="7"/>
      <c r="C1884" s="16"/>
      <c r="D1884" s="26"/>
      <c r="E1884" s="16"/>
      <c r="F1884" s="26"/>
      <c r="G1884" s="85"/>
      <c r="H1884" s="85"/>
      <c r="I1884" s="7"/>
      <c r="J1884" s="7"/>
      <c r="K1884" s="160"/>
    </row>
    <row r="1885" spans="1:11" x14ac:dyDescent="0.25">
      <c r="A1885" s="7"/>
      <c r="B1885" s="7"/>
      <c r="C1885" s="16"/>
      <c r="D1885" s="26"/>
      <c r="E1885" s="16"/>
      <c r="F1885" s="26"/>
      <c r="G1885" s="85"/>
      <c r="H1885" s="85"/>
      <c r="I1885" s="7"/>
      <c r="J1885" s="7"/>
      <c r="K1885" s="160"/>
    </row>
    <row r="1886" spans="1:11" x14ac:dyDescent="0.25">
      <c r="A1886" s="7"/>
      <c r="B1886" s="7"/>
      <c r="C1886" s="16"/>
      <c r="D1886" s="26"/>
      <c r="E1886" s="7"/>
      <c r="F1886" s="26"/>
      <c r="G1886" s="85"/>
      <c r="H1886" s="85"/>
      <c r="I1886" s="7"/>
      <c r="J1886" s="26"/>
      <c r="K1886" s="160"/>
    </row>
    <row r="1887" spans="1:11" x14ac:dyDescent="0.25">
      <c r="A1887" s="7"/>
      <c r="B1887" s="7"/>
      <c r="C1887" s="16"/>
      <c r="D1887" s="26"/>
      <c r="E1887" s="7"/>
      <c r="F1887" s="26"/>
      <c r="G1887" s="85"/>
      <c r="H1887" s="85"/>
      <c r="I1887" s="7"/>
      <c r="J1887" s="26"/>
      <c r="K1887" s="160"/>
    </row>
    <row r="1888" spans="1:11" x14ac:dyDescent="0.25">
      <c r="A1888" s="7"/>
      <c r="B1888" s="7"/>
      <c r="C1888" s="16"/>
      <c r="D1888" s="26"/>
      <c r="E1888" s="7"/>
      <c r="F1888" s="26"/>
      <c r="G1888" s="85"/>
      <c r="H1888" s="85"/>
      <c r="I1888" s="7"/>
      <c r="J1888" s="26"/>
      <c r="K1888" s="160"/>
    </row>
    <row r="1889" spans="1:11" x14ac:dyDescent="0.25">
      <c r="A1889" s="7"/>
      <c r="B1889" s="7"/>
      <c r="C1889" s="16"/>
      <c r="D1889" s="26"/>
      <c r="E1889" s="16"/>
      <c r="F1889" s="26"/>
      <c r="G1889" s="85"/>
      <c r="H1889" s="85"/>
      <c r="I1889" s="7"/>
      <c r="J1889" s="7"/>
      <c r="K1889" s="160"/>
    </row>
    <row r="1890" spans="1:11" x14ac:dyDescent="0.25">
      <c r="A1890" s="7"/>
      <c r="B1890" s="7"/>
      <c r="C1890" s="16"/>
      <c r="D1890" s="26"/>
      <c r="E1890" s="7"/>
      <c r="F1890" s="26"/>
      <c r="G1890" s="85"/>
      <c r="H1890" s="85"/>
      <c r="I1890" s="7"/>
      <c r="J1890" s="26"/>
      <c r="K1890" s="160"/>
    </row>
    <row r="1891" spans="1:11" x14ac:dyDescent="0.25">
      <c r="A1891" s="7"/>
      <c r="B1891" s="7"/>
      <c r="C1891" s="16"/>
      <c r="D1891" s="26"/>
      <c r="E1891" s="7"/>
      <c r="F1891" s="26"/>
      <c r="G1891" s="85"/>
      <c r="H1891" s="85"/>
      <c r="I1891" s="7"/>
      <c r="J1891" s="26"/>
      <c r="K1891" s="160"/>
    </row>
    <row r="1892" spans="1:11" x14ac:dyDescent="0.25">
      <c r="A1892" s="7"/>
      <c r="B1892" s="7"/>
      <c r="C1892" s="16"/>
      <c r="D1892" s="26"/>
      <c r="E1892" s="16"/>
      <c r="F1892" s="26"/>
      <c r="G1892" s="85"/>
      <c r="H1892" s="85"/>
      <c r="I1892" s="7"/>
      <c r="J1892" s="26"/>
      <c r="K1892" s="160"/>
    </row>
    <row r="1893" spans="1:11" x14ac:dyDescent="0.25">
      <c r="A1893" s="7"/>
      <c r="B1893" s="7"/>
      <c r="C1893" s="16"/>
      <c r="D1893" s="26"/>
      <c r="E1893" s="16"/>
      <c r="F1893" s="26"/>
      <c r="G1893" s="85"/>
      <c r="H1893" s="85"/>
      <c r="I1893" s="7"/>
      <c r="J1893" s="26"/>
      <c r="K1893" s="160"/>
    </row>
    <row r="1894" spans="1:11" x14ac:dyDescent="0.25">
      <c r="A1894" s="7"/>
      <c r="B1894" s="7"/>
      <c r="C1894" s="16"/>
      <c r="D1894" s="26"/>
      <c r="E1894" s="16"/>
      <c r="F1894" s="26"/>
      <c r="G1894" s="85"/>
      <c r="H1894" s="85"/>
      <c r="I1894" s="7"/>
      <c r="J1894" s="26"/>
      <c r="K1894" s="160"/>
    </row>
    <row r="1895" spans="1:11" x14ac:dyDescent="0.25">
      <c r="A1895" s="7"/>
      <c r="B1895" s="7"/>
      <c r="C1895" s="16"/>
      <c r="D1895" s="26"/>
      <c r="E1895" s="16"/>
      <c r="F1895" s="26"/>
      <c r="G1895" s="85"/>
      <c r="H1895" s="85"/>
      <c r="I1895" s="7"/>
      <c r="J1895" s="26"/>
      <c r="K1895" s="160"/>
    </row>
    <row r="1896" spans="1:11" x14ac:dyDescent="0.25">
      <c r="A1896" s="7"/>
      <c r="B1896" s="7"/>
      <c r="C1896" s="16"/>
      <c r="D1896" s="26"/>
      <c r="E1896" s="16"/>
      <c r="F1896" s="26"/>
      <c r="G1896" s="85"/>
      <c r="H1896" s="85"/>
      <c r="I1896" s="7"/>
      <c r="J1896" s="26"/>
      <c r="K1896" s="160"/>
    </row>
    <row r="1897" spans="1:11" x14ac:dyDescent="0.25">
      <c r="A1897" s="7"/>
      <c r="B1897" s="7"/>
      <c r="C1897" s="16"/>
      <c r="D1897" s="26"/>
      <c r="E1897" s="7"/>
      <c r="F1897" s="26"/>
      <c r="G1897" s="85"/>
      <c r="H1897" s="85"/>
      <c r="I1897" s="7"/>
      <c r="J1897" s="26"/>
      <c r="K1897" s="160"/>
    </row>
    <row r="1898" spans="1:11" x14ac:dyDescent="0.25">
      <c r="A1898" s="7"/>
      <c r="B1898" s="7"/>
      <c r="C1898" s="16"/>
      <c r="D1898" s="26"/>
      <c r="E1898" s="16"/>
      <c r="F1898" s="26"/>
      <c r="G1898" s="85"/>
      <c r="H1898" s="85"/>
      <c r="I1898" s="7"/>
      <c r="J1898" s="26"/>
      <c r="K1898" s="160"/>
    </row>
    <row r="1899" spans="1:11" x14ac:dyDescent="0.25">
      <c r="A1899" s="7"/>
      <c r="B1899" s="7"/>
      <c r="C1899" s="16"/>
      <c r="D1899" s="26"/>
      <c r="E1899" s="16"/>
      <c r="F1899" s="26"/>
      <c r="G1899" s="85"/>
      <c r="H1899" s="85"/>
      <c r="I1899" s="7"/>
      <c r="J1899" s="7"/>
      <c r="K1899" s="160"/>
    </row>
    <row r="1900" spans="1:11" x14ac:dyDescent="0.25">
      <c r="A1900" s="7"/>
      <c r="B1900" s="7"/>
      <c r="C1900" s="16"/>
      <c r="D1900" s="26"/>
      <c r="E1900" s="16"/>
      <c r="F1900" s="26"/>
      <c r="G1900" s="85"/>
      <c r="H1900" s="85"/>
      <c r="I1900" s="7"/>
      <c r="J1900" s="7"/>
      <c r="K1900" s="160"/>
    </row>
    <row r="1901" spans="1:11" x14ac:dyDescent="0.25">
      <c r="A1901" s="7"/>
      <c r="B1901" s="7"/>
      <c r="C1901" s="16"/>
      <c r="D1901" s="26"/>
      <c r="E1901" s="7"/>
      <c r="F1901" s="26"/>
      <c r="G1901" s="85"/>
      <c r="H1901" s="85"/>
      <c r="I1901" s="7"/>
      <c r="J1901" s="26"/>
      <c r="K1901" s="160"/>
    </row>
    <row r="1902" spans="1:11" x14ac:dyDescent="0.25">
      <c r="A1902" s="7"/>
      <c r="B1902" s="7"/>
      <c r="C1902" s="16"/>
      <c r="D1902" s="26"/>
      <c r="E1902" s="16"/>
      <c r="F1902" s="26"/>
      <c r="G1902" s="85"/>
      <c r="H1902" s="85"/>
      <c r="I1902" s="7"/>
      <c r="J1902" s="26"/>
      <c r="K1902" s="160"/>
    </row>
    <row r="1903" spans="1:11" x14ac:dyDescent="0.25">
      <c r="A1903" s="7"/>
      <c r="B1903" s="7"/>
      <c r="C1903" s="16"/>
      <c r="D1903" s="26"/>
      <c r="E1903" s="16"/>
      <c r="F1903" s="26"/>
      <c r="G1903" s="185"/>
      <c r="H1903" s="85"/>
      <c r="I1903" s="7"/>
      <c r="J1903" s="7"/>
      <c r="K1903" s="160"/>
    </row>
    <row r="1904" spans="1:11" x14ac:dyDescent="0.25">
      <c r="A1904" s="7"/>
      <c r="B1904" s="7"/>
      <c r="C1904" s="16"/>
      <c r="D1904" s="26"/>
      <c r="E1904" s="7"/>
      <c r="F1904" s="26"/>
      <c r="G1904" s="85"/>
      <c r="H1904" s="85"/>
      <c r="I1904" s="7"/>
      <c r="J1904" s="26"/>
      <c r="K1904" s="160"/>
    </row>
    <row r="1905" spans="1:11" x14ac:dyDescent="0.25">
      <c r="A1905" s="7"/>
      <c r="B1905" s="7"/>
      <c r="C1905" s="16"/>
      <c r="D1905" s="26"/>
      <c r="E1905" s="7"/>
      <c r="F1905" s="26"/>
      <c r="G1905" s="85"/>
      <c r="H1905" s="85"/>
      <c r="I1905" s="7"/>
      <c r="J1905" s="26"/>
      <c r="K1905" s="160"/>
    </row>
    <row r="1906" spans="1:11" x14ac:dyDescent="0.25">
      <c r="A1906" s="7"/>
      <c r="B1906" s="7"/>
      <c r="C1906" s="16"/>
      <c r="D1906" s="26"/>
      <c r="E1906" s="7"/>
      <c r="F1906" s="26"/>
      <c r="G1906" s="85"/>
      <c r="H1906" s="85"/>
      <c r="I1906" s="7"/>
      <c r="J1906" s="26"/>
      <c r="K1906" s="160"/>
    </row>
    <row r="1907" spans="1:11" x14ac:dyDescent="0.25">
      <c r="A1907" s="7"/>
      <c r="B1907" s="7"/>
      <c r="C1907" s="16"/>
      <c r="D1907" s="26"/>
      <c r="E1907" s="7"/>
      <c r="F1907" s="26"/>
      <c r="G1907" s="185"/>
      <c r="H1907" s="85"/>
      <c r="I1907" s="7"/>
      <c r="J1907" s="26"/>
      <c r="K1907" s="160"/>
    </row>
    <row r="1908" spans="1:11" x14ac:dyDescent="0.25">
      <c r="A1908" s="7"/>
      <c r="B1908" s="7"/>
      <c r="C1908" s="16"/>
      <c r="D1908" s="26"/>
      <c r="E1908" s="7"/>
      <c r="F1908" s="26"/>
      <c r="G1908" s="85"/>
      <c r="H1908" s="85"/>
      <c r="I1908" s="7"/>
      <c r="J1908" s="26"/>
      <c r="K1908" s="160"/>
    </row>
    <row r="1909" spans="1:11" x14ac:dyDescent="0.25">
      <c r="A1909" s="7"/>
      <c r="B1909" s="7"/>
      <c r="C1909" s="16"/>
      <c r="D1909" s="26"/>
      <c r="E1909" s="7"/>
      <c r="F1909" s="26"/>
      <c r="G1909" s="85"/>
      <c r="H1909" s="85"/>
      <c r="I1909" s="7"/>
      <c r="J1909" s="26"/>
      <c r="K1909" s="160"/>
    </row>
    <row r="1910" spans="1:11" x14ac:dyDescent="0.25">
      <c r="A1910" s="7"/>
      <c r="B1910" s="7"/>
      <c r="C1910" s="16"/>
      <c r="D1910" s="26"/>
      <c r="E1910" s="16"/>
      <c r="F1910" s="26"/>
      <c r="G1910" s="185"/>
      <c r="H1910" s="85"/>
      <c r="I1910" s="7"/>
      <c r="J1910" s="7"/>
      <c r="K1910" s="160"/>
    </row>
    <row r="1911" spans="1:11" x14ac:dyDescent="0.25">
      <c r="A1911" s="7"/>
      <c r="B1911" s="7"/>
      <c r="C1911" s="16"/>
      <c r="D1911" s="26"/>
      <c r="E1911" s="16"/>
      <c r="F1911" s="26"/>
      <c r="G1911" s="85"/>
      <c r="H1911" s="85"/>
      <c r="I1911" s="7"/>
      <c r="J1911" s="7"/>
      <c r="K1911" s="160"/>
    </row>
    <row r="1912" spans="1:11" x14ac:dyDescent="0.25">
      <c r="A1912" s="7"/>
      <c r="B1912" s="7"/>
      <c r="C1912" s="16"/>
      <c r="D1912" s="26"/>
      <c r="E1912" s="16"/>
      <c r="F1912" s="26"/>
      <c r="G1912" s="185"/>
      <c r="H1912" s="85"/>
      <c r="I1912" s="7"/>
      <c r="J1912" s="7"/>
      <c r="K1912" s="160"/>
    </row>
    <row r="1913" spans="1:11" x14ac:dyDescent="0.25">
      <c r="A1913" s="7"/>
      <c r="B1913" s="7"/>
      <c r="C1913" s="16"/>
      <c r="D1913" s="26"/>
      <c r="E1913" s="7"/>
      <c r="F1913" s="26"/>
      <c r="G1913" s="85"/>
      <c r="H1913" s="85"/>
      <c r="I1913" s="7"/>
      <c r="J1913" s="26"/>
      <c r="K1913" s="160"/>
    </row>
    <row r="1914" spans="1:11" x14ac:dyDescent="0.25">
      <c r="A1914" s="7"/>
      <c r="B1914" s="7"/>
      <c r="C1914" s="16"/>
      <c r="D1914" s="26"/>
      <c r="E1914" s="7"/>
      <c r="F1914" s="26"/>
      <c r="G1914" s="85"/>
      <c r="H1914" s="85"/>
      <c r="I1914" s="7"/>
      <c r="J1914" s="26"/>
      <c r="K1914" s="160"/>
    </row>
    <row r="1915" spans="1:11" x14ac:dyDescent="0.25">
      <c r="A1915" s="7"/>
      <c r="B1915" s="7"/>
      <c r="C1915" s="16"/>
      <c r="D1915" s="26"/>
      <c r="E1915" s="7"/>
      <c r="F1915" s="26"/>
      <c r="G1915" s="85"/>
      <c r="H1915" s="85"/>
      <c r="I1915" s="7"/>
      <c r="J1915" s="26"/>
      <c r="K1915" s="160"/>
    </row>
    <row r="1916" spans="1:11" x14ac:dyDescent="0.25">
      <c r="A1916" s="7"/>
      <c r="B1916" s="7"/>
      <c r="C1916" s="16"/>
      <c r="D1916" s="26"/>
      <c r="E1916" s="7"/>
      <c r="F1916" s="26"/>
      <c r="G1916" s="85"/>
      <c r="H1916" s="85"/>
      <c r="I1916" s="7"/>
      <c r="J1916" s="26"/>
      <c r="K1916" s="160"/>
    </row>
    <row r="1917" spans="1:11" x14ac:dyDescent="0.25">
      <c r="A1917" s="7"/>
      <c r="B1917" s="7"/>
      <c r="C1917" s="16"/>
      <c r="D1917" s="26"/>
      <c r="E1917" s="16"/>
      <c r="F1917" s="26"/>
      <c r="G1917" s="185"/>
      <c r="H1917" s="85"/>
      <c r="I1917" s="7"/>
      <c r="J1917" s="7"/>
      <c r="K1917" s="160"/>
    </row>
    <row r="1918" spans="1:11" x14ac:dyDescent="0.25">
      <c r="A1918" s="7"/>
      <c r="B1918" s="7"/>
      <c r="C1918" s="16"/>
      <c r="D1918" s="26"/>
      <c r="E1918" s="16"/>
      <c r="F1918" s="26"/>
      <c r="G1918" s="85"/>
      <c r="H1918" s="85"/>
      <c r="I1918" s="7"/>
      <c r="J1918" s="7"/>
      <c r="K1918" s="160"/>
    </row>
    <row r="1919" spans="1:11" x14ac:dyDescent="0.25">
      <c r="A1919" s="7"/>
      <c r="B1919" s="7"/>
      <c r="C1919" s="16"/>
      <c r="D1919" s="26"/>
      <c r="E1919" s="16"/>
      <c r="F1919" s="26"/>
      <c r="G1919" s="85"/>
      <c r="H1919" s="85"/>
      <c r="I1919" s="7"/>
      <c r="J1919" s="7"/>
      <c r="K1919" s="160"/>
    </row>
    <row r="1920" spans="1:11" x14ac:dyDescent="0.25">
      <c r="A1920" s="7"/>
      <c r="B1920" s="7"/>
      <c r="C1920" s="16"/>
      <c r="D1920" s="26"/>
      <c r="E1920" s="16"/>
      <c r="F1920" s="26"/>
      <c r="G1920" s="85"/>
      <c r="H1920" s="85"/>
      <c r="I1920" s="7"/>
      <c r="J1920" s="7"/>
      <c r="K1920" s="160"/>
    </row>
    <row r="1921" spans="1:11" x14ac:dyDescent="0.25">
      <c r="A1921" s="7"/>
      <c r="B1921" s="7"/>
      <c r="C1921" s="16"/>
      <c r="D1921" s="26"/>
      <c r="E1921" s="16"/>
      <c r="F1921" s="26"/>
      <c r="G1921" s="85"/>
      <c r="H1921" s="85"/>
      <c r="I1921" s="7"/>
      <c r="J1921" s="7"/>
      <c r="K1921" s="160"/>
    </row>
    <row r="1922" spans="1:11" x14ac:dyDescent="0.25">
      <c r="A1922" s="7"/>
      <c r="B1922" s="7"/>
      <c r="C1922" s="16"/>
      <c r="D1922" s="26"/>
      <c r="E1922" s="16"/>
      <c r="F1922" s="26"/>
      <c r="G1922" s="85"/>
      <c r="H1922" s="85"/>
      <c r="I1922" s="7"/>
      <c r="J1922" s="7"/>
      <c r="K1922" s="160"/>
    </row>
    <row r="1923" spans="1:11" x14ac:dyDescent="0.25">
      <c r="A1923" s="7"/>
      <c r="B1923" s="7"/>
      <c r="C1923" s="16"/>
      <c r="D1923" s="26"/>
      <c r="E1923" s="16"/>
      <c r="F1923" s="26"/>
      <c r="G1923" s="85"/>
      <c r="H1923" s="85"/>
      <c r="I1923" s="7"/>
      <c r="J1923" s="7"/>
      <c r="K1923" s="160"/>
    </row>
    <row r="1924" spans="1:11" x14ac:dyDescent="0.25">
      <c r="A1924" s="7"/>
      <c r="B1924" s="7"/>
      <c r="C1924" s="16"/>
      <c r="D1924" s="26"/>
      <c r="E1924" s="16"/>
      <c r="F1924" s="26"/>
      <c r="G1924" s="85"/>
      <c r="H1924" s="85"/>
      <c r="I1924" s="7"/>
      <c r="J1924" s="7"/>
      <c r="K1924" s="160"/>
    </row>
    <row r="1925" spans="1:11" x14ac:dyDescent="0.25">
      <c r="A1925" s="7"/>
      <c r="B1925" s="7"/>
      <c r="C1925" s="16"/>
      <c r="D1925" s="26"/>
      <c r="E1925" s="16"/>
      <c r="F1925" s="26"/>
      <c r="G1925" s="85"/>
      <c r="H1925" s="85"/>
      <c r="I1925" s="7"/>
      <c r="J1925" s="7"/>
      <c r="K1925" s="160"/>
    </row>
    <row r="1926" spans="1:11" x14ac:dyDescent="0.25">
      <c r="A1926" s="7"/>
      <c r="B1926" s="7"/>
      <c r="C1926" s="16"/>
      <c r="D1926" s="26"/>
      <c r="E1926" s="7"/>
      <c r="F1926" s="26"/>
      <c r="G1926" s="85"/>
      <c r="H1926" s="85"/>
      <c r="I1926" s="7"/>
      <c r="J1926" s="26"/>
      <c r="K1926" s="160"/>
    </row>
    <row r="1927" spans="1:11" x14ac:dyDescent="0.25">
      <c r="A1927" s="7"/>
      <c r="B1927" s="7"/>
      <c r="C1927" s="16"/>
      <c r="D1927" s="26"/>
      <c r="E1927" s="7"/>
      <c r="F1927" s="26"/>
      <c r="G1927" s="85"/>
      <c r="H1927" s="85"/>
      <c r="I1927" s="7"/>
      <c r="J1927" s="26"/>
      <c r="K1927" s="160"/>
    </row>
    <row r="1928" spans="1:11" x14ac:dyDescent="0.25">
      <c r="A1928" s="7"/>
      <c r="B1928" s="7"/>
      <c r="C1928" s="16"/>
      <c r="D1928" s="26"/>
      <c r="E1928" s="7"/>
      <c r="F1928" s="26"/>
      <c r="G1928" s="85"/>
      <c r="H1928" s="85"/>
      <c r="I1928" s="7"/>
      <c r="J1928" s="26"/>
      <c r="K1928" s="160"/>
    </row>
    <row r="1929" spans="1:11" x14ac:dyDescent="0.25">
      <c r="A1929" s="7"/>
      <c r="B1929" s="7"/>
      <c r="C1929" s="16"/>
      <c r="D1929" s="26"/>
      <c r="E1929" s="16"/>
      <c r="F1929" s="26"/>
      <c r="G1929" s="85"/>
      <c r="H1929" s="85"/>
      <c r="I1929" s="7"/>
      <c r="J1929" s="26"/>
      <c r="K1929" s="160"/>
    </row>
    <row r="1930" spans="1:11" x14ac:dyDescent="0.25">
      <c r="A1930" s="7"/>
      <c r="B1930" s="7"/>
      <c r="C1930" s="16"/>
      <c r="D1930" s="26"/>
      <c r="E1930" s="16"/>
      <c r="F1930" s="26"/>
      <c r="G1930" s="85"/>
      <c r="H1930" s="85"/>
      <c r="I1930" s="7"/>
      <c r="J1930" s="26"/>
      <c r="K1930" s="160"/>
    </row>
    <row r="1931" spans="1:11" x14ac:dyDescent="0.25">
      <c r="A1931" s="7"/>
      <c r="B1931" s="7"/>
      <c r="C1931" s="16"/>
      <c r="D1931" s="26"/>
      <c r="E1931" s="16"/>
      <c r="F1931" s="26"/>
      <c r="G1931" s="85"/>
      <c r="H1931" s="85"/>
      <c r="I1931" s="7"/>
      <c r="J1931" s="7"/>
      <c r="K1931" s="160"/>
    </row>
    <row r="1932" spans="1:11" x14ac:dyDescent="0.25">
      <c r="A1932" s="7"/>
      <c r="B1932" s="7"/>
      <c r="C1932" s="16"/>
      <c r="D1932" s="26"/>
      <c r="E1932" s="16"/>
      <c r="F1932" s="26"/>
      <c r="G1932" s="85"/>
      <c r="H1932" s="85"/>
      <c r="I1932" s="7"/>
      <c r="J1932" s="7"/>
      <c r="K1932" s="160"/>
    </row>
    <row r="1933" spans="1:11" x14ac:dyDescent="0.25">
      <c r="A1933" s="7"/>
      <c r="B1933" s="7"/>
      <c r="C1933" s="16"/>
      <c r="D1933" s="26"/>
      <c r="E1933" s="7"/>
      <c r="F1933" s="26"/>
      <c r="G1933" s="85"/>
      <c r="H1933" s="85"/>
      <c r="I1933" s="7"/>
      <c r="J1933" s="26"/>
      <c r="K1933" s="160"/>
    </row>
    <row r="1934" spans="1:11" x14ac:dyDescent="0.25">
      <c r="A1934" s="7"/>
      <c r="B1934" s="7"/>
      <c r="C1934" s="16"/>
      <c r="D1934" s="26"/>
      <c r="E1934" s="7"/>
      <c r="F1934" s="26"/>
      <c r="G1934" s="85"/>
      <c r="H1934" s="85"/>
      <c r="I1934" s="7"/>
      <c r="J1934" s="26"/>
      <c r="K1934" s="160"/>
    </row>
    <row r="1935" spans="1:11" x14ac:dyDescent="0.25">
      <c r="A1935" s="7"/>
      <c r="B1935" s="7"/>
      <c r="C1935" s="16"/>
      <c r="D1935" s="26"/>
      <c r="E1935" s="7"/>
      <c r="F1935" s="26"/>
      <c r="G1935" s="85"/>
      <c r="H1935" s="85"/>
      <c r="I1935" s="7"/>
      <c r="J1935" s="26"/>
      <c r="K1935" s="160"/>
    </row>
    <row r="1936" spans="1:11" x14ac:dyDescent="0.25">
      <c r="A1936" s="7"/>
      <c r="B1936" s="7"/>
      <c r="C1936" s="16"/>
      <c r="D1936" s="26"/>
      <c r="E1936" s="7"/>
      <c r="F1936" s="26"/>
      <c r="G1936" s="85"/>
      <c r="H1936" s="85"/>
      <c r="I1936" s="7"/>
      <c r="J1936" s="26"/>
      <c r="K1936" s="160"/>
    </row>
    <row r="1937" spans="1:11" x14ac:dyDescent="0.25">
      <c r="A1937" s="7"/>
      <c r="B1937" s="7"/>
      <c r="C1937" s="16"/>
      <c r="D1937" s="26"/>
      <c r="E1937" s="7"/>
      <c r="F1937" s="26"/>
      <c r="G1937" s="85"/>
      <c r="H1937" s="85"/>
      <c r="I1937" s="7"/>
      <c r="J1937" s="26"/>
      <c r="K1937" s="160"/>
    </row>
    <row r="1938" spans="1:11" x14ac:dyDescent="0.25">
      <c r="A1938" s="7"/>
      <c r="B1938" s="7"/>
      <c r="C1938" s="16"/>
      <c r="D1938" s="26"/>
      <c r="E1938" s="7"/>
      <c r="F1938" s="26"/>
      <c r="G1938" s="85"/>
      <c r="H1938" s="85"/>
      <c r="I1938" s="7"/>
      <c r="J1938" s="26"/>
      <c r="K1938" s="160"/>
    </row>
    <row r="1939" spans="1:11" x14ac:dyDescent="0.25">
      <c r="A1939" s="7"/>
      <c r="B1939" s="7"/>
      <c r="C1939" s="16"/>
      <c r="D1939" s="26"/>
      <c r="E1939" s="16"/>
      <c r="F1939" s="26"/>
      <c r="G1939" s="85"/>
      <c r="H1939" s="85"/>
      <c r="I1939" s="7"/>
      <c r="J1939" s="7"/>
      <c r="K1939" s="160"/>
    </row>
    <row r="1940" spans="1:11" x14ac:dyDescent="0.25">
      <c r="A1940" s="7"/>
      <c r="B1940" s="7"/>
      <c r="C1940" s="16"/>
      <c r="D1940" s="26"/>
      <c r="E1940" s="7"/>
      <c r="F1940" s="26"/>
      <c r="G1940" s="85"/>
      <c r="H1940" s="85"/>
      <c r="I1940" s="7"/>
      <c r="J1940" s="26"/>
      <c r="K1940" s="160"/>
    </row>
    <row r="1941" spans="1:11" x14ac:dyDescent="0.25">
      <c r="A1941" s="7"/>
      <c r="B1941" s="7"/>
      <c r="C1941" s="16"/>
      <c r="D1941" s="26"/>
      <c r="E1941" s="7"/>
      <c r="F1941" s="26"/>
      <c r="G1941" s="85"/>
      <c r="H1941" s="85"/>
      <c r="I1941" s="7"/>
      <c r="J1941" s="26"/>
      <c r="K1941" s="160"/>
    </row>
    <row r="1942" spans="1:11" x14ac:dyDescent="0.25">
      <c r="A1942" s="7"/>
      <c r="B1942" s="7"/>
      <c r="C1942" s="16"/>
      <c r="D1942" s="26"/>
      <c r="E1942" s="16"/>
      <c r="F1942" s="26"/>
      <c r="G1942" s="85"/>
      <c r="H1942" s="85"/>
      <c r="I1942" s="7"/>
      <c r="J1942" s="7"/>
      <c r="K1942" s="160"/>
    </row>
    <row r="1943" spans="1:11" x14ac:dyDescent="0.25">
      <c r="A1943" s="7"/>
      <c r="B1943" s="7"/>
      <c r="C1943" s="16"/>
      <c r="D1943" s="26"/>
      <c r="E1943" s="16"/>
      <c r="F1943" s="26"/>
      <c r="G1943" s="85"/>
      <c r="H1943" s="85"/>
      <c r="I1943" s="7"/>
      <c r="J1943" s="7"/>
      <c r="K1943" s="160"/>
    </row>
    <row r="1944" spans="1:11" x14ac:dyDescent="0.25">
      <c r="A1944" s="7"/>
      <c r="B1944" s="7"/>
      <c r="C1944" s="16"/>
      <c r="D1944" s="26"/>
      <c r="E1944" s="16"/>
      <c r="F1944" s="26"/>
      <c r="G1944" s="85"/>
      <c r="H1944" s="85"/>
      <c r="I1944" s="7"/>
      <c r="J1944" s="7"/>
      <c r="K1944" s="160"/>
    </row>
    <row r="1945" spans="1:11" x14ac:dyDescent="0.25">
      <c r="A1945" s="7"/>
      <c r="B1945" s="7"/>
      <c r="C1945" s="16"/>
      <c r="D1945" s="26"/>
      <c r="E1945" s="16"/>
      <c r="F1945" s="26"/>
      <c r="G1945" s="85"/>
      <c r="H1945" s="85"/>
      <c r="I1945" s="7"/>
      <c r="J1945" s="7"/>
      <c r="K1945" s="160"/>
    </row>
    <row r="1946" spans="1:11" x14ac:dyDescent="0.25">
      <c r="A1946" s="7"/>
      <c r="B1946" s="7"/>
      <c r="C1946" s="16"/>
      <c r="D1946" s="26"/>
      <c r="E1946" s="16"/>
      <c r="F1946" s="26"/>
      <c r="G1946" s="85"/>
      <c r="H1946" s="85"/>
      <c r="I1946" s="7"/>
      <c r="J1946" s="7"/>
      <c r="K1946" s="160"/>
    </row>
    <row r="1947" spans="1:11" x14ac:dyDescent="0.25">
      <c r="A1947" s="7"/>
      <c r="B1947" s="7"/>
      <c r="C1947" s="16"/>
      <c r="D1947" s="26"/>
      <c r="E1947" s="16"/>
      <c r="F1947" s="26"/>
      <c r="G1947" s="85"/>
      <c r="H1947" s="85"/>
      <c r="I1947" s="7"/>
      <c r="J1947" s="7"/>
      <c r="K1947" s="160"/>
    </row>
    <row r="1948" spans="1:11" x14ac:dyDescent="0.25">
      <c r="A1948" s="7"/>
      <c r="B1948" s="7"/>
      <c r="C1948" s="16"/>
      <c r="D1948" s="26"/>
      <c r="E1948" s="16"/>
      <c r="F1948" s="26"/>
      <c r="G1948" s="85"/>
      <c r="H1948" s="85"/>
      <c r="I1948" s="7"/>
      <c r="J1948" s="7"/>
      <c r="K1948" s="160"/>
    </row>
    <row r="1949" spans="1:11" x14ac:dyDescent="0.25">
      <c r="A1949" s="7"/>
      <c r="B1949" s="7"/>
      <c r="C1949" s="16"/>
      <c r="D1949" s="26"/>
      <c r="E1949" s="7"/>
      <c r="F1949" s="26"/>
      <c r="G1949" s="85"/>
      <c r="H1949" s="85"/>
      <c r="I1949" s="7"/>
      <c r="J1949" s="26"/>
      <c r="K1949" s="160"/>
    </row>
    <row r="1950" spans="1:11" x14ac:dyDescent="0.25">
      <c r="A1950" s="7"/>
      <c r="B1950" s="7"/>
      <c r="C1950" s="16"/>
      <c r="D1950" s="26"/>
      <c r="E1950" s="7"/>
      <c r="F1950" s="26"/>
      <c r="G1950" s="185"/>
      <c r="H1950" s="85"/>
      <c r="I1950" s="7"/>
      <c r="J1950" s="26"/>
      <c r="K1950" s="160"/>
    </row>
    <row r="1951" spans="1:11" x14ac:dyDescent="0.25">
      <c r="A1951" s="7"/>
      <c r="B1951" s="7"/>
      <c r="C1951" s="16"/>
      <c r="D1951" s="26"/>
      <c r="E1951" s="7"/>
      <c r="F1951" s="26"/>
      <c r="G1951" s="185"/>
      <c r="H1951" s="85"/>
      <c r="I1951" s="7"/>
      <c r="J1951" s="26"/>
      <c r="K1951" s="160"/>
    </row>
    <row r="1952" spans="1:11" x14ac:dyDescent="0.25">
      <c r="A1952" s="7"/>
      <c r="B1952" s="7"/>
      <c r="C1952" s="16"/>
      <c r="D1952" s="26"/>
      <c r="E1952" s="16"/>
      <c r="F1952" s="26"/>
      <c r="G1952" s="85"/>
      <c r="H1952" s="85"/>
      <c r="I1952" s="7"/>
      <c r="J1952" s="7"/>
      <c r="K1952" s="160"/>
    </row>
    <row r="1953" spans="1:11" x14ac:dyDescent="0.25">
      <c r="A1953" s="7"/>
      <c r="B1953" s="7"/>
      <c r="C1953" s="16"/>
      <c r="D1953" s="26"/>
      <c r="E1953" s="7"/>
      <c r="F1953" s="26"/>
      <c r="G1953" s="85"/>
      <c r="H1953" s="85"/>
      <c r="I1953" s="7"/>
      <c r="J1953" s="26"/>
      <c r="K1953" s="160"/>
    </row>
    <row r="1954" spans="1:11" x14ac:dyDescent="0.25">
      <c r="A1954" s="7"/>
      <c r="B1954" s="7"/>
      <c r="C1954" s="16"/>
      <c r="D1954" s="26"/>
      <c r="E1954" s="7"/>
      <c r="F1954" s="26"/>
      <c r="G1954" s="85"/>
      <c r="H1954" s="85"/>
      <c r="I1954" s="7"/>
      <c r="J1954" s="26"/>
      <c r="K1954" s="160"/>
    </row>
    <row r="1955" spans="1:11" x14ac:dyDescent="0.25">
      <c r="A1955" s="7"/>
      <c r="B1955" s="7"/>
      <c r="C1955" s="16"/>
      <c r="D1955" s="26"/>
      <c r="E1955" s="7"/>
      <c r="F1955" s="26"/>
      <c r="G1955" s="85"/>
      <c r="H1955" s="85"/>
      <c r="I1955" s="7"/>
      <c r="J1955" s="26"/>
      <c r="K1955" s="160"/>
    </row>
    <row r="1956" spans="1:11" x14ac:dyDescent="0.25">
      <c r="A1956" s="7"/>
      <c r="B1956" s="7"/>
      <c r="C1956" s="16"/>
      <c r="D1956" s="26"/>
      <c r="E1956" s="16"/>
      <c r="F1956" s="26"/>
      <c r="G1956" s="85"/>
      <c r="H1956" s="85"/>
      <c r="I1956" s="7"/>
      <c r="J1956" s="7"/>
      <c r="K1956" s="160"/>
    </row>
    <row r="1957" spans="1:11" x14ac:dyDescent="0.25">
      <c r="A1957" s="7"/>
      <c r="B1957" s="7"/>
      <c r="C1957" s="16"/>
      <c r="D1957" s="26"/>
      <c r="E1957" s="16"/>
      <c r="F1957" s="26"/>
      <c r="G1957" s="185"/>
      <c r="H1957" s="85"/>
      <c r="I1957" s="7"/>
      <c r="J1957" s="7"/>
      <c r="K1957" s="160"/>
    </row>
    <row r="1958" spans="1:11" x14ac:dyDescent="0.25">
      <c r="A1958" s="7"/>
      <c r="B1958" s="7"/>
      <c r="C1958" s="16"/>
      <c r="D1958" s="26"/>
      <c r="E1958" s="16"/>
      <c r="F1958" s="26"/>
      <c r="G1958" s="185"/>
      <c r="H1958" s="85"/>
      <c r="I1958" s="7"/>
      <c r="J1958" s="7"/>
      <c r="K1958" s="160"/>
    </row>
    <row r="1959" spans="1:11" x14ac:dyDescent="0.25">
      <c r="A1959" s="7"/>
      <c r="B1959" s="7"/>
      <c r="C1959" s="16"/>
      <c r="D1959" s="26"/>
      <c r="E1959" s="16"/>
      <c r="F1959" s="26"/>
      <c r="G1959" s="85"/>
      <c r="H1959" s="85"/>
      <c r="I1959" s="7"/>
      <c r="J1959" s="26"/>
      <c r="K1959" s="160"/>
    </row>
    <row r="1960" spans="1:11" x14ac:dyDescent="0.25">
      <c r="A1960" s="7"/>
      <c r="B1960" s="7"/>
      <c r="C1960" s="16"/>
      <c r="D1960" s="26"/>
      <c r="E1960" s="16"/>
      <c r="F1960" s="26"/>
      <c r="G1960" s="85"/>
      <c r="H1960" s="85"/>
      <c r="I1960" s="7"/>
      <c r="J1960" s="26"/>
      <c r="K1960" s="160"/>
    </row>
    <row r="1961" spans="1:11" x14ac:dyDescent="0.25">
      <c r="A1961" s="7"/>
      <c r="B1961" s="7"/>
      <c r="C1961" s="16"/>
      <c r="D1961" s="26"/>
      <c r="E1961" s="16"/>
      <c r="F1961" s="26"/>
      <c r="G1961" s="85"/>
      <c r="H1961" s="85"/>
      <c r="I1961" s="7"/>
      <c r="J1961" s="26"/>
      <c r="K1961" s="160"/>
    </row>
    <row r="1962" spans="1:11" x14ac:dyDescent="0.25">
      <c r="A1962" s="7"/>
      <c r="B1962" s="7"/>
      <c r="C1962" s="16"/>
      <c r="D1962" s="26"/>
      <c r="E1962" s="16"/>
      <c r="F1962" s="26"/>
      <c r="G1962" s="85"/>
      <c r="H1962" s="85"/>
      <c r="I1962" s="7"/>
      <c r="J1962" s="26"/>
      <c r="K1962" s="160"/>
    </row>
    <row r="1963" spans="1:11" x14ac:dyDescent="0.25">
      <c r="A1963" s="7"/>
      <c r="B1963" s="7"/>
      <c r="C1963" s="16"/>
      <c r="D1963" s="26"/>
      <c r="E1963" s="16"/>
      <c r="F1963" s="26"/>
      <c r="G1963" s="85"/>
      <c r="H1963" s="85"/>
      <c r="I1963" s="7"/>
      <c r="J1963" s="7"/>
      <c r="K1963" s="160"/>
    </row>
    <row r="1964" spans="1:11" x14ac:dyDescent="0.25">
      <c r="A1964" s="7"/>
      <c r="B1964" s="7"/>
      <c r="C1964" s="16"/>
      <c r="D1964" s="26"/>
      <c r="E1964" s="16"/>
      <c r="F1964" s="26"/>
      <c r="G1964" s="85"/>
      <c r="H1964" s="85"/>
      <c r="I1964" s="7"/>
      <c r="J1964" s="7"/>
      <c r="K1964" s="160"/>
    </row>
    <row r="1965" spans="1:11" x14ac:dyDescent="0.25">
      <c r="A1965" s="7"/>
      <c r="B1965" s="7"/>
      <c r="C1965" s="16"/>
      <c r="D1965" s="26"/>
      <c r="E1965" s="16"/>
      <c r="F1965" s="26"/>
      <c r="G1965" s="85"/>
      <c r="H1965" s="85"/>
      <c r="I1965" s="7"/>
      <c r="J1965" s="7"/>
      <c r="K1965" s="160"/>
    </row>
    <row r="1966" spans="1:11" x14ac:dyDescent="0.25">
      <c r="A1966" s="7"/>
      <c r="B1966" s="7"/>
      <c r="C1966" s="16"/>
      <c r="D1966" s="26"/>
      <c r="E1966" s="16"/>
      <c r="F1966" s="26"/>
      <c r="G1966" s="85"/>
      <c r="H1966" s="85"/>
      <c r="I1966" s="7"/>
      <c r="J1966" s="7"/>
      <c r="K1966" s="160"/>
    </row>
    <row r="1967" spans="1:11" x14ac:dyDescent="0.25">
      <c r="A1967" s="7"/>
      <c r="B1967" s="7"/>
      <c r="C1967" s="16"/>
      <c r="D1967" s="26"/>
      <c r="E1967" s="16"/>
      <c r="F1967" s="26"/>
      <c r="G1967" s="85"/>
      <c r="H1967" s="85"/>
      <c r="I1967" s="7"/>
      <c r="J1967" s="7"/>
      <c r="K1967" s="160"/>
    </row>
    <row r="1968" spans="1:11" x14ac:dyDescent="0.25">
      <c r="A1968" s="7"/>
      <c r="B1968" s="7"/>
      <c r="C1968" s="16"/>
      <c r="D1968" s="26"/>
      <c r="E1968" s="16"/>
      <c r="F1968" s="26"/>
      <c r="G1968" s="85"/>
      <c r="H1968" s="85"/>
      <c r="I1968" s="7"/>
      <c r="J1968" s="7"/>
      <c r="K1968" s="160"/>
    </row>
    <row r="1969" spans="1:11" x14ac:dyDescent="0.25">
      <c r="A1969" s="7"/>
      <c r="B1969" s="7"/>
      <c r="C1969" s="16"/>
      <c r="D1969" s="26"/>
      <c r="E1969" s="16"/>
      <c r="F1969" s="26"/>
      <c r="G1969" s="85"/>
      <c r="H1969" s="85"/>
      <c r="I1969" s="7"/>
      <c r="J1969" s="7"/>
      <c r="K1969" s="160"/>
    </row>
    <row r="1970" spans="1:11" x14ac:dyDescent="0.25">
      <c r="A1970" s="7"/>
      <c r="B1970" s="7"/>
      <c r="C1970" s="16"/>
      <c r="D1970" s="26"/>
      <c r="E1970" s="16"/>
      <c r="F1970" s="26"/>
      <c r="G1970" s="85"/>
      <c r="H1970" s="85"/>
      <c r="I1970" s="7"/>
      <c r="J1970" s="7"/>
      <c r="K1970" s="160"/>
    </row>
    <row r="1971" spans="1:11" x14ac:dyDescent="0.25">
      <c r="A1971" s="7"/>
      <c r="B1971" s="7"/>
      <c r="C1971" s="16"/>
      <c r="D1971" s="26"/>
      <c r="E1971" s="16"/>
      <c r="F1971" s="26"/>
      <c r="G1971" s="85"/>
      <c r="H1971" s="85"/>
      <c r="I1971" s="7"/>
      <c r="J1971" s="7"/>
      <c r="K1971" s="160"/>
    </row>
    <row r="1972" spans="1:11" x14ac:dyDescent="0.25">
      <c r="A1972" s="7"/>
      <c r="B1972" s="7"/>
      <c r="C1972" s="16"/>
      <c r="D1972" s="26"/>
      <c r="E1972" s="7"/>
      <c r="F1972" s="26"/>
      <c r="G1972" s="85"/>
      <c r="H1972" s="85"/>
      <c r="I1972" s="7"/>
      <c r="J1972" s="26"/>
      <c r="K1972" s="160"/>
    </row>
    <row r="1973" spans="1:11" x14ac:dyDescent="0.25">
      <c r="A1973" s="7"/>
      <c r="B1973" s="7"/>
      <c r="C1973" s="16"/>
      <c r="D1973" s="26"/>
      <c r="E1973" s="7"/>
      <c r="F1973" s="26"/>
      <c r="G1973" s="85"/>
      <c r="H1973" s="85"/>
      <c r="I1973" s="7"/>
      <c r="J1973" s="26"/>
      <c r="K1973" s="160"/>
    </row>
    <row r="1974" spans="1:11" x14ac:dyDescent="0.25">
      <c r="A1974" s="7"/>
      <c r="B1974" s="7"/>
      <c r="C1974" s="16"/>
      <c r="D1974" s="26"/>
      <c r="E1974" s="7"/>
      <c r="F1974" s="26"/>
      <c r="G1974" s="85"/>
      <c r="H1974" s="85"/>
      <c r="I1974" s="7"/>
      <c r="J1974" s="26"/>
      <c r="K1974" s="160"/>
    </row>
    <row r="1975" spans="1:11" x14ac:dyDescent="0.25">
      <c r="A1975" s="7"/>
      <c r="B1975" s="7"/>
      <c r="C1975" s="16"/>
      <c r="D1975" s="26"/>
      <c r="E1975" s="16"/>
      <c r="F1975" s="26"/>
      <c r="G1975" s="85"/>
      <c r="H1975" s="85"/>
      <c r="I1975" s="7"/>
      <c r="J1975" s="7"/>
      <c r="K1975" s="160"/>
    </row>
    <row r="1976" spans="1:11" x14ac:dyDescent="0.25">
      <c r="A1976" s="7"/>
      <c r="B1976" s="7"/>
      <c r="C1976" s="16"/>
      <c r="D1976" s="26"/>
      <c r="E1976" s="7"/>
      <c r="F1976" s="26"/>
      <c r="G1976" s="85"/>
      <c r="H1976" s="85"/>
      <c r="I1976" s="7"/>
      <c r="J1976" s="26"/>
      <c r="K1976" s="160"/>
    </row>
    <row r="1977" spans="1:11" x14ac:dyDescent="0.25">
      <c r="A1977" s="7"/>
      <c r="B1977" s="7"/>
      <c r="C1977" s="16"/>
      <c r="D1977" s="26"/>
      <c r="E1977" s="7"/>
      <c r="F1977" s="26"/>
      <c r="G1977" s="85"/>
      <c r="H1977" s="85"/>
      <c r="I1977" s="7"/>
      <c r="J1977" s="26"/>
      <c r="K1977" s="160"/>
    </row>
    <row r="1978" spans="1:11" x14ac:dyDescent="0.25">
      <c r="A1978" s="7"/>
      <c r="B1978" s="7"/>
      <c r="C1978" s="16"/>
      <c r="D1978" s="26"/>
      <c r="E1978" s="16"/>
      <c r="F1978" s="26"/>
      <c r="G1978" s="185"/>
      <c r="H1978" s="85"/>
      <c r="I1978" s="7"/>
      <c r="J1978" s="7"/>
      <c r="K1978" s="160"/>
    </row>
    <row r="1979" spans="1:11" x14ac:dyDescent="0.25">
      <c r="A1979" s="7"/>
      <c r="B1979" s="7"/>
      <c r="C1979" s="16"/>
      <c r="D1979" s="26"/>
      <c r="E1979" s="16"/>
      <c r="F1979" s="26"/>
      <c r="G1979" s="185"/>
      <c r="H1979" s="85"/>
      <c r="I1979" s="7"/>
      <c r="J1979" s="7"/>
      <c r="K1979" s="160"/>
    </row>
    <row r="1980" spans="1:11" x14ac:dyDescent="0.25">
      <c r="A1980" s="7"/>
      <c r="B1980" s="7"/>
      <c r="C1980" s="16"/>
      <c r="D1980" s="26"/>
      <c r="E1980" s="16"/>
      <c r="F1980" s="26"/>
      <c r="G1980" s="185"/>
      <c r="H1980" s="85"/>
      <c r="I1980" s="7"/>
      <c r="J1980" s="7"/>
      <c r="K1980" s="160"/>
    </row>
    <row r="1981" spans="1:11" x14ac:dyDescent="0.25">
      <c r="A1981" s="7"/>
      <c r="B1981" s="7"/>
      <c r="C1981" s="16"/>
      <c r="D1981" s="26"/>
      <c r="E1981" s="16"/>
      <c r="F1981" s="26"/>
      <c r="G1981" s="85"/>
      <c r="H1981" s="85"/>
      <c r="I1981" s="7"/>
      <c r="J1981" s="7"/>
      <c r="K1981" s="160"/>
    </row>
    <row r="1982" spans="1:11" x14ac:dyDescent="0.25">
      <c r="A1982" s="7"/>
      <c r="B1982" s="7"/>
      <c r="C1982" s="16"/>
      <c r="D1982" s="26"/>
      <c r="E1982" s="7"/>
      <c r="F1982" s="26"/>
      <c r="G1982" s="85"/>
      <c r="H1982" s="85"/>
      <c r="I1982" s="7"/>
      <c r="J1982" s="26"/>
      <c r="K1982" s="160"/>
    </row>
    <row r="1983" spans="1:11" x14ac:dyDescent="0.25">
      <c r="A1983" s="7"/>
      <c r="B1983" s="7"/>
      <c r="C1983" s="16"/>
      <c r="D1983" s="26"/>
      <c r="E1983" s="7"/>
      <c r="F1983" s="26"/>
      <c r="G1983" s="85"/>
      <c r="H1983" s="85"/>
      <c r="I1983" s="7"/>
      <c r="J1983" s="26"/>
      <c r="K1983" s="160"/>
    </row>
    <row r="1984" spans="1:11" x14ac:dyDescent="0.25">
      <c r="A1984" s="7"/>
      <c r="B1984" s="7"/>
      <c r="C1984" s="16"/>
      <c r="D1984" s="26"/>
      <c r="E1984" s="7"/>
      <c r="F1984" s="26"/>
      <c r="G1984" s="85"/>
      <c r="H1984" s="85"/>
      <c r="I1984" s="7"/>
      <c r="J1984" s="26"/>
      <c r="K1984" s="160"/>
    </row>
    <row r="1985" spans="1:11" x14ac:dyDescent="0.25">
      <c r="A1985" s="7"/>
      <c r="B1985" s="7"/>
      <c r="C1985" s="16"/>
      <c r="D1985" s="26"/>
      <c r="E1985" s="16"/>
      <c r="F1985" s="26"/>
      <c r="G1985" s="85"/>
      <c r="H1985" s="85"/>
      <c r="I1985" s="7"/>
      <c r="J1985" s="26"/>
      <c r="K1985" s="160"/>
    </row>
    <row r="1986" spans="1:11" x14ac:dyDescent="0.25">
      <c r="A1986" s="7"/>
      <c r="B1986" s="7"/>
      <c r="C1986" s="16"/>
      <c r="D1986" s="26"/>
      <c r="E1986" s="16"/>
      <c r="F1986" s="26"/>
      <c r="G1986" s="85"/>
      <c r="H1986" s="85"/>
      <c r="I1986" s="7"/>
      <c r="J1986" s="26"/>
      <c r="K1986" s="160"/>
    </row>
    <row r="1987" spans="1:11" x14ac:dyDescent="0.25">
      <c r="A1987" s="7"/>
      <c r="B1987" s="7"/>
      <c r="C1987" s="16"/>
      <c r="D1987" s="26"/>
      <c r="E1987" s="16"/>
      <c r="F1987" s="26"/>
      <c r="G1987" s="85"/>
      <c r="H1987" s="85"/>
      <c r="I1987" s="7"/>
      <c r="J1987" s="7"/>
      <c r="K1987" s="160"/>
    </row>
    <row r="1988" spans="1:11" x14ac:dyDescent="0.25">
      <c r="A1988" s="7"/>
      <c r="B1988" s="7"/>
      <c r="C1988" s="16"/>
      <c r="D1988" s="26"/>
      <c r="E1988" s="16"/>
      <c r="F1988" s="26"/>
      <c r="G1988" s="85"/>
      <c r="H1988" s="85"/>
      <c r="I1988" s="7"/>
      <c r="J1988" s="7"/>
      <c r="K1988" s="160"/>
    </row>
    <row r="1989" spans="1:11" x14ac:dyDescent="0.25">
      <c r="A1989" s="7"/>
      <c r="B1989" s="7"/>
      <c r="C1989" s="16"/>
      <c r="D1989" s="26"/>
      <c r="E1989" s="16"/>
      <c r="F1989" s="26"/>
      <c r="G1989" s="85"/>
      <c r="H1989" s="85"/>
      <c r="I1989" s="7"/>
      <c r="J1989" s="7"/>
      <c r="K1989" s="160"/>
    </row>
    <row r="1990" spans="1:11" x14ac:dyDescent="0.25">
      <c r="A1990" s="7"/>
      <c r="B1990" s="7"/>
      <c r="C1990" s="16"/>
      <c r="D1990" s="26"/>
      <c r="E1990" s="16"/>
      <c r="F1990" s="26"/>
      <c r="G1990" s="85"/>
      <c r="H1990" s="85"/>
      <c r="I1990" s="7"/>
      <c r="J1990" s="7"/>
      <c r="K1990" s="160"/>
    </row>
    <row r="1991" spans="1:11" x14ac:dyDescent="0.25">
      <c r="A1991" s="7"/>
      <c r="B1991" s="7"/>
      <c r="C1991" s="16"/>
      <c r="D1991" s="26"/>
      <c r="E1991" s="7"/>
      <c r="F1991" s="26"/>
      <c r="G1991" s="85"/>
      <c r="H1991" s="85"/>
      <c r="I1991" s="7"/>
      <c r="J1991" s="26"/>
      <c r="K1991" s="160"/>
    </row>
    <row r="1992" spans="1:11" x14ac:dyDescent="0.25">
      <c r="A1992" s="7"/>
      <c r="B1992" s="7"/>
      <c r="C1992" s="16"/>
      <c r="D1992" s="26"/>
      <c r="E1992" s="7"/>
      <c r="F1992" s="26"/>
      <c r="G1992" s="85"/>
      <c r="H1992" s="85"/>
      <c r="I1992" s="7"/>
      <c r="J1992" s="26"/>
      <c r="K1992" s="160"/>
    </row>
    <row r="1993" spans="1:11" x14ac:dyDescent="0.25">
      <c r="A1993" s="7"/>
      <c r="B1993" s="7"/>
      <c r="C1993" s="16"/>
      <c r="D1993" s="26"/>
      <c r="E1993" s="16"/>
      <c r="F1993" s="26"/>
      <c r="G1993" s="85"/>
      <c r="H1993" s="85"/>
      <c r="I1993" s="7"/>
      <c r="J1993" s="7"/>
      <c r="K1993" s="160"/>
    </row>
    <row r="1994" spans="1:11" x14ac:dyDescent="0.25">
      <c r="A1994" s="7"/>
      <c r="B1994" s="7"/>
      <c r="C1994" s="16"/>
      <c r="D1994" s="26"/>
      <c r="E1994" s="16"/>
      <c r="F1994" s="26"/>
      <c r="G1994" s="185"/>
      <c r="H1994" s="85"/>
      <c r="I1994" s="7"/>
      <c r="J1994" s="7"/>
      <c r="K1994" s="160"/>
    </row>
    <row r="1995" spans="1:11" x14ac:dyDescent="0.25">
      <c r="A1995" s="7"/>
      <c r="B1995" s="7"/>
      <c r="C1995" s="16"/>
      <c r="D1995" s="26"/>
      <c r="E1995" s="16"/>
      <c r="F1995" s="26"/>
      <c r="G1995" s="85"/>
      <c r="H1995" s="85"/>
      <c r="I1995" s="7"/>
      <c r="J1995" s="26"/>
      <c r="K1995" s="160"/>
    </row>
    <row r="1996" spans="1:11" x14ac:dyDescent="0.25">
      <c r="A1996" s="7"/>
      <c r="B1996" s="7"/>
      <c r="C1996" s="16"/>
      <c r="D1996" s="26"/>
      <c r="E1996" s="16"/>
      <c r="F1996" s="26"/>
      <c r="G1996" s="85"/>
      <c r="H1996" s="85"/>
      <c r="I1996" s="7"/>
      <c r="J1996" s="26"/>
      <c r="K1996" s="160"/>
    </row>
    <row r="1997" spans="1:11" x14ac:dyDescent="0.25">
      <c r="A1997" s="7"/>
      <c r="B1997" s="7"/>
      <c r="C1997" s="16"/>
      <c r="D1997" s="26"/>
      <c r="E1997" s="16"/>
      <c r="F1997" s="26"/>
      <c r="G1997" s="85"/>
      <c r="H1997" s="85"/>
      <c r="I1997" s="7"/>
      <c r="J1997" s="26"/>
      <c r="K1997" s="160"/>
    </row>
    <row r="1998" spans="1:11" x14ac:dyDescent="0.25">
      <c r="A1998" s="7"/>
      <c r="B1998" s="7"/>
      <c r="C1998" s="16"/>
      <c r="D1998" s="26"/>
      <c r="E1998" s="16"/>
      <c r="F1998" s="26"/>
      <c r="G1998" s="85"/>
      <c r="H1998" s="85"/>
      <c r="I1998" s="7"/>
      <c r="J1998" s="26"/>
      <c r="K1998" s="160"/>
    </row>
    <row r="1999" spans="1:11" x14ac:dyDescent="0.25">
      <c r="A1999" s="7"/>
      <c r="B1999" s="7"/>
      <c r="C1999" s="16"/>
      <c r="D1999" s="26"/>
      <c r="E1999" s="16"/>
      <c r="F1999" s="26"/>
      <c r="G1999" s="85"/>
      <c r="H1999" s="85"/>
      <c r="I1999" s="7"/>
      <c r="J1999" s="7"/>
      <c r="K1999" s="160"/>
    </row>
    <row r="2000" spans="1:11" x14ac:dyDescent="0.25">
      <c r="A2000" s="7"/>
      <c r="B2000" s="7"/>
      <c r="C2000" s="16"/>
      <c r="D2000" s="26"/>
      <c r="E2000" s="16"/>
      <c r="F2000" s="26"/>
      <c r="G2000" s="85"/>
      <c r="H2000" s="85"/>
      <c r="I2000" s="7"/>
      <c r="J2000" s="7"/>
      <c r="K2000" s="160"/>
    </row>
    <row r="2001" spans="1:11" x14ac:dyDescent="0.25">
      <c r="A2001" s="7"/>
      <c r="B2001" s="7"/>
      <c r="C2001" s="16"/>
      <c r="D2001" s="26"/>
      <c r="E2001" s="16"/>
      <c r="F2001" s="26"/>
      <c r="G2001" s="85"/>
      <c r="H2001" s="85"/>
      <c r="I2001" s="7"/>
      <c r="J2001" s="7"/>
      <c r="K2001" s="160"/>
    </row>
    <row r="2002" spans="1:11" x14ac:dyDescent="0.25">
      <c r="A2002" s="7"/>
      <c r="B2002" s="7"/>
      <c r="C2002" s="16"/>
      <c r="D2002" s="26"/>
      <c r="E2002" s="16"/>
      <c r="F2002" s="26"/>
      <c r="G2002" s="85"/>
      <c r="H2002" s="85"/>
      <c r="I2002" s="7"/>
      <c r="J2002" s="7"/>
      <c r="K2002" s="160"/>
    </row>
    <row r="2003" spans="1:11" x14ac:dyDescent="0.25">
      <c r="A2003" s="7"/>
      <c r="B2003" s="7"/>
      <c r="C2003" s="16"/>
      <c r="D2003" s="26"/>
      <c r="E2003" s="16"/>
      <c r="F2003" s="26"/>
      <c r="G2003" s="85"/>
      <c r="H2003" s="85"/>
      <c r="I2003" s="7"/>
      <c r="J2003" s="7"/>
      <c r="K2003" s="160"/>
    </row>
    <row r="2004" spans="1:11" x14ac:dyDescent="0.25">
      <c r="A2004" s="7"/>
      <c r="B2004" s="7"/>
      <c r="C2004" s="16"/>
      <c r="D2004" s="26"/>
      <c r="E2004" s="16"/>
      <c r="F2004" s="26"/>
      <c r="G2004" s="85"/>
      <c r="H2004" s="85"/>
      <c r="I2004" s="7"/>
      <c r="J2004" s="7"/>
      <c r="K2004" s="160"/>
    </row>
    <row r="2005" spans="1:11" x14ac:dyDescent="0.25">
      <c r="A2005" s="7"/>
      <c r="B2005" s="7"/>
      <c r="C2005" s="16"/>
      <c r="D2005" s="26"/>
      <c r="E2005" s="16"/>
      <c r="F2005" s="26"/>
      <c r="G2005" s="85"/>
      <c r="H2005" s="85"/>
      <c r="I2005" s="7"/>
      <c r="J2005" s="7"/>
      <c r="K2005" s="160"/>
    </row>
    <row r="2006" spans="1:11" x14ac:dyDescent="0.25">
      <c r="A2006" s="7"/>
      <c r="B2006" s="7"/>
      <c r="C2006" s="16"/>
      <c r="D2006" s="26"/>
      <c r="E2006" s="16"/>
      <c r="F2006" s="26"/>
      <c r="G2006" s="85"/>
      <c r="H2006" s="85"/>
      <c r="I2006" s="7"/>
      <c r="J2006" s="7"/>
      <c r="K2006" s="160"/>
    </row>
    <row r="2007" spans="1:11" x14ac:dyDescent="0.25">
      <c r="A2007" s="7"/>
      <c r="B2007" s="7"/>
      <c r="C2007" s="16"/>
      <c r="D2007" s="26"/>
      <c r="E2007" s="7"/>
      <c r="F2007" s="26"/>
      <c r="G2007" s="85"/>
      <c r="H2007" s="85"/>
      <c r="I2007" s="7"/>
      <c r="J2007" s="26"/>
      <c r="K2007" s="160"/>
    </row>
    <row r="2008" spans="1:11" x14ac:dyDescent="0.25">
      <c r="A2008" s="7"/>
      <c r="B2008" s="7"/>
      <c r="C2008" s="16"/>
      <c r="D2008" s="26"/>
      <c r="E2008" s="7"/>
      <c r="F2008" s="26"/>
      <c r="G2008" s="85"/>
      <c r="H2008" s="85"/>
      <c r="I2008" s="7"/>
      <c r="J2008" s="26"/>
      <c r="K2008" s="160"/>
    </row>
    <row r="2009" spans="1:11" x14ac:dyDescent="0.25">
      <c r="A2009" s="7"/>
      <c r="B2009" s="7"/>
      <c r="C2009" s="16"/>
      <c r="D2009" s="26"/>
      <c r="E2009" s="7"/>
      <c r="F2009" s="26"/>
      <c r="G2009" s="85"/>
      <c r="H2009" s="85"/>
      <c r="I2009" s="7"/>
      <c r="J2009" s="26"/>
      <c r="K2009" s="160"/>
    </row>
    <row r="2010" spans="1:11" x14ac:dyDescent="0.25">
      <c r="A2010" s="7"/>
      <c r="B2010" s="7"/>
      <c r="C2010" s="16"/>
      <c r="D2010" s="26"/>
      <c r="E2010" s="7"/>
      <c r="F2010" s="26"/>
      <c r="G2010" s="85"/>
      <c r="H2010" s="85"/>
      <c r="I2010" s="7"/>
      <c r="J2010" s="26"/>
      <c r="K2010" s="160"/>
    </row>
    <row r="2011" spans="1:11" x14ac:dyDescent="0.25">
      <c r="A2011" s="7"/>
      <c r="B2011" s="7"/>
      <c r="C2011" s="16"/>
      <c r="D2011" s="26"/>
      <c r="E2011" s="16"/>
      <c r="F2011" s="26"/>
      <c r="G2011" s="85"/>
      <c r="H2011" s="85"/>
      <c r="I2011" s="7"/>
      <c r="J2011" s="7"/>
      <c r="K2011" s="160"/>
    </row>
    <row r="2012" spans="1:11" x14ac:dyDescent="0.25">
      <c r="A2012" s="7"/>
      <c r="B2012" s="7"/>
      <c r="C2012" s="16"/>
      <c r="D2012" s="26"/>
      <c r="E2012" s="16"/>
      <c r="F2012" s="26"/>
      <c r="G2012" s="85"/>
      <c r="H2012" s="85"/>
      <c r="I2012" s="7"/>
      <c r="J2012" s="7"/>
      <c r="K2012" s="160"/>
    </row>
    <row r="2013" spans="1:11" x14ac:dyDescent="0.25">
      <c r="A2013" s="7"/>
      <c r="B2013" s="7"/>
      <c r="C2013" s="16"/>
      <c r="D2013" s="26"/>
      <c r="E2013" s="16"/>
      <c r="F2013" s="26"/>
      <c r="G2013" s="85"/>
      <c r="H2013" s="85"/>
      <c r="I2013" s="7"/>
      <c r="J2013" s="7"/>
      <c r="K2013" s="160"/>
    </row>
    <row r="2014" spans="1:11" x14ac:dyDescent="0.25">
      <c r="A2014" s="7"/>
      <c r="B2014" s="7"/>
      <c r="C2014" s="16"/>
      <c r="D2014" s="26"/>
      <c r="E2014" s="16"/>
      <c r="F2014" s="26"/>
      <c r="G2014" s="85"/>
      <c r="H2014" s="85"/>
      <c r="I2014" s="7"/>
      <c r="J2014" s="7"/>
      <c r="K2014" s="160"/>
    </row>
    <row r="2015" spans="1:11" x14ac:dyDescent="0.25">
      <c r="A2015" s="7"/>
      <c r="B2015" s="7"/>
      <c r="C2015" s="16"/>
      <c r="D2015" s="26"/>
      <c r="E2015" s="16"/>
      <c r="F2015" s="26"/>
      <c r="G2015" s="185"/>
      <c r="H2015" s="85"/>
      <c r="I2015" s="7"/>
      <c r="J2015" s="7"/>
      <c r="K2015" s="160"/>
    </row>
    <row r="2016" spans="1:11" x14ac:dyDescent="0.25">
      <c r="A2016" s="7"/>
      <c r="B2016" s="7"/>
      <c r="C2016" s="16"/>
      <c r="D2016" s="26"/>
      <c r="E2016" s="16"/>
      <c r="F2016" s="26"/>
      <c r="G2016" s="185"/>
      <c r="H2016" s="85"/>
      <c r="I2016" s="7"/>
      <c r="J2016" s="7"/>
      <c r="K2016" s="160"/>
    </row>
    <row r="2017" spans="1:11" x14ac:dyDescent="0.25">
      <c r="A2017" s="7"/>
      <c r="B2017" s="7"/>
      <c r="C2017" s="16"/>
      <c r="D2017" s="26"/>
      <c r="E2017" s="16"/>
      <c r="F2017" s="26"/>
      <c r="G2017" s="85"/>
      <c r="H2017" s="85"/>
      <c r="I2017" s="7"/>
      <c r="J2017" s="26"/>
      <c r="K2017" s="160"/>
    </row>
    <row r="2018" spans="1:11" x14ac:dyDescent="0.25">
      <c r="A2018" s="7"/>
      <c r="B2018" s="7"/>
      <c r="C2018" s="16"/>
      <c r="D2018" s="26"/>
      <c r="E2018" s="16"/>
      <c r="F2018" s="26"/>
      <c r="G2018" s="85"/>
      <c r="H2018" s="85"/>
      <c r="I2018" s="7"/>
      <c r="J2018" s="7"/>
      <c r="K2018" s="160"/>
    </row>
    <row r="2019" spans="1:11" x14ac:dyDescent="0.25">
      <c r="A2019" s="7"/>
      <c r="B2019" s="7"/>
      <c r="C2019" s="16"/>
      <c r="D2019" s="26"/>
      <c r="E2019" s="16"/>
      <c r="F2019" s="26"/>
      <c r="G2019" s="85"/>
      <c r="H2019" s="85"/>
      <c r="I2019" s="7"/>
      <c r="J2019" s="7"/>
      <c r="K2019" s="160"/>
    </row>
    <row r="2020" spans="1:11" x14ac:dyDescent="0.25">
      <c r="A2020" s="7"/>
      <c r="B2020" s="7"/>
      <c r="C2020" s="16"/>
      <c r="D2020" s="26"/>
      <c r="E2020" s="16"/>
      <c r="F2020" s="26"/>
      <c r="G2020" s="85"/>
      <c r="H2020" s="85"/>
      <c r="I2020" s="7"/>
      <c r="J2020" s="7"/>
      <c r="K2020" s="160"/>
    </row>
    <row r="2021" spans="1:11" x14ac:dyDescent="0.25">
      <c r="A2021" s="7"/>
      <c r="B2021" s="7"/>
      <c r="C2021" s="16"/>
      <c r="D2021" s="26"/>
      <c r="E2021" s="16"/>
      <c r="F2021" s="26"/>
      <c r="G2021" s="85"/>
      <c r="H2021" s="85"/>
      <c r="I2021" s="7"/>
      <c r="J2021" s="7"/>
      <c r="K2021" s="160"/>
    </row>
    <row r="2022" spans="1:11" x14ac:dyDescent="0.25">
      <c r="A2022" s="7"/>
      <c r="B2022" s="7"/>
      <c r="C2022" s="16"/>
      <c r="D2022" s="26"/>
      <c r="E2022" s="16"/>
      <c r="F2022" s="26"/>
      <c r="G2022" s="85"/>
      <c r="H2022" s="85"/>
      <c r="I2022" s="7"/>
      <c r="J2022" s="7"/>
      <c r="K2022" s="160"/>
    </row>
    <row r="2023" spans="1:11" x14ac:dyDescent="0.25">
      <c r="A2023" s="7"/>
      <c r="B2023" s="7"/>
      <c r="C2023" s="16"/>
      <c r="D2023" s="26"/>
      <c r="E2023" s="16"/>
      <c r="F2023" s="26"/>
      <c r="G2023" s="85"/>
      <c r="H2023" s="85"/>
      <c r="I2023" s="7"/>
      <c r="J2023" s="7"/>
      <c r="K2023" s="160"/>
    </row>
    <row r="2024" spans="1:11" x14ac:dyDescent="0.25">
      <c r="A2024" s="7"/>
      <c r="B2024" s="7"/>
      <c r="C2024" s="16"/>
      <c r="D2024" s="26"/>
      <c r="E2024" s="7"/>
      <c r="F2024" s="26"/>
      <c r="G2024" s="85"/>
      <c r="H2024" s="85"/>
      <c r="I2024" s="7"/>
      <c r="J2024" s="26"/>
      <c r="K2024" s="160"/>
    </row>
    <row r="2025" spans="1:11" x14ac:dyDescent="0.25">
      <c r="A2025" s="7"/>
      <c r="B2025" s="7"/>
      <c r="C2025" s="16"/>
      <c r="D2025" s="26"/>
      <c r="E2025" s="16"/>
      <c r="F2025" s="26"/>
      <c r="G2025" s="85"/>
      <c r="H2025" s="85"/>
      <c r="I2025" s="7"/>
      <c r="J2025" s="7"/>
      <c r="K2025" s="160"/>
    </row>
    <row r="2026" spans="1:11" x14ac:dyDescent="0.25">
      <c r="A2026" s="7"/>
      <c r="B2026" s="7"/>
      <c r="C2026" s="16"/>
      <c r="D2026" s="26"/>
      <c r="E2026" s="16"/>
      <c r="F2026" s="26"/>
      <c r="G2026" s="85"/>
      <c r="H2026" s="85"/>
      <c r="I2026" s="7"/>
      <c r="J2026" s="7"/>
      <c r="K2026" s="160"/>
    </row>
    <row r="2027" spans="1:11" x14ac:dyDescent="0.25">
      <c r="A2027" s="7"/>
      <c r="B2027" s="7"/>
      <c r="C2027" s="16"/>
      <c r="D2027" s="26"/>
      <c r="E2027" s="7"/>
      <c r="F2027" s="26"/>
      <c r="G2027" s="85"/>
      <c r="H2027" s="85"/>
      <c r="I2027" s="7"/>
      <c r="J2027" s="26"/>
      <c r="K2027" s="160"/>
    </row>
    <row r="2028" spans="1:11" x14ac:dyDescent="0.25">
      <c r="A2028" s="7"/>
      <c r="B2028" s="7"/>
      <c r="C2028" s="16"/>
      <c r="D2028" s="26"/>
      <c r="E2028" s="7"/>
      <c r="F2028" s="26"/>
      <c r="G2028" s="85"/>
      <c r="H2028" s="85"/>
      <c r="I2028" s="7"/>
      <c r="J2028" s="26"/>
      <c r="K2028" s="160"/>
    </row>
    <row r="2029" spans="1:11" x14ac:dyDescent="0.25">
      <c r="A2029" s="7"/>
      <c r="B2029" s="7"/>
      <c r="C2029" s="16"/>
      <c r="D2029" s="26"/>
      <c r="E2029" s="7"/>
      <c r="F2029" s="26"/>
      <c r="G2029" s="85"/>
      <c r="H2029" s="85"/>
      <c r="I2029" s="7"/>
      <c r="J2029" s="26"/>
      <c r="K2029" s="160"/>
    </row>
    <row r="2030" spans="1:11" x14ac:dyDescent="0.25">
      <c r="A2030" s="7"/>
      <c r="B2030" s="7"/>
      <c r="C2030" s="16"/>
      <c r="D2030" s="26"/>
      <c r="E2030" s="7"/>
      <c r="F2030" s="26"/>
      <c r="G2030" s="85"/>
      <c r="H2030" s="85"/>
      <c r="I2030" s="7"/>
      <c r="J2030" s="26"/>
      <c r="K2030" s="160"/>
    </row>
    <row r="2031" spans="1:11" x14ac:dyDescent="0.25">
      <c r="A2031" s="7"/>
      <c r="B2031" s="7"/>
      <c r="C2031" s="16"/>
      <c r="D2031" s="26"/>
      <c r="E2031" s="16"/>
      <c r="F2031" s="26"/>
      <c r="G2031" s="85"/>
      <c r="H2031" s="85"/>
      <c r="I2031" s="7"/>
      <c r="J2031" s="26"/>
      <c r="K2031" s="160"/>
    </row>
    <row r="2032" spans="1:11" x14ac:dyDescent="0.25">
      <c r="A2032" s="7"/>
      <c r="B2032" s="7"/>
      <c r="C2032" s="16"/>
      <c r="D2032" s="26"/>
      <c r="E2032" s="16"/>
      <c r="F2032" s="26"/>
      <c r="G2032" s="85"/>
      <c r="H2032" s="85"/>
      <c r="I2032" s="7"/>
      <c r="J2032" s="7"/>
      <c r="K2032" s="160"/>
    </row>
    <row r="2033" spans="1:11" x14ac:dyDescent="0.25">
      <c r="A2033" s="7"/>
      <c r="B2033" s="7"/>
      <c r="C2033" s="16"/>
      <c r="D2033" s="26"/>
      <c r="E2033" s="16"/>
      <c r="F2033" s="26"/>
      <c r="G2033" s="85"/>
      <c r="H2033" s="85"/>
      <c r="I2033" s="7"/>
      <c r="J2033" s="7"/>
      <c r="K2033" s="160"/>
    </row>
    <row r="2034" spans="1:11" x14ac:dyDescent="0.25">
      <c r="A2034" s="7"/>
      <c r="B2034" s="7"/>
      <c r="C2034" s="16"/>
      <c r="D2034" s="26"/>
      <c r="E2034" s="16"/>
      <c r="F2034" s="26"/>
      <c r="G2034" s="85"/>
      <c r="H2034" s="85"/>
      <c r="I2034" s="7"/>
      <c r="J2034" s="7"/>
      <c r="K2034" s="160"/>
    </row>
    <row r="2035" spans="1:11" x14ac:dyDescent="0.25">
      <c r="A2035" s="7"/>
      <c r="B2035" s="7"/>
      <c r="C2035" s="16"/>
      <c r="D2035" s="26"/>
      <c r="E2035" s="16"/>
      <c r="F2035" s="26"/>
      <c r="G2035" s="85"/>
      <c r="H2035" s="85"/>
      <c r="I2035" s="7"/>
      <c r="J2035" s="7"/>
      <c r="K2035" s="160"/>
    </row>
    <row r="2036" spans="1:11" x14ac:dyDescent="0.25">
      <c r="A2036" s="7"/>
      <c r="B2036" s="7"/>
      <c r="C2036" s="16"/>
      <c r="D2036" s="26"/>
      <c r="E2036" s="16"/>
      <c r="F2036" s="26"/>
      <c r="G2036" s="85"/>
      <c r="H2036" s="85"/>
      <c r="I2036" s="7"/>
      <c r="J2036" s="7"/>
      <c r="K2036" s="160"/>
    </row>
    <row r="2037" spans="1:11" x14ac:dyDescent="0.25">
      <c r="A2037" s="7"/>
      <c r="B2037" s="7"/>
      <c r="C2037" s="16"/>
      <c r="D2037" s="26"/>
      <c r="E2037" s="16"/>
      <c r="F2037" s="26"/>
      <c r="G2037" s="85"/>
      <c r="H2037" s="85"/>
      <c r="I2037" s="7"/>
      <c r="J2037" s="7"/>
      <c r="K2037" s="160"/>
    </row>
    <row r="2038" spans="1:11" x14ac:dyDescent="0.25">
      <c r="A2038" s="7"/>
      <c r="B2038" s="7"/>
      <c r="C2038" s="16"/>
      <c r="D2038" s="26"/>
      <c r="E2038" s="16"/>
      <c r="F2038" s="26"/>
      <c r="G2038" s="85"/>
      <c r="H2038" s="85"/>
      <c r="I2038" s="7"/>
      <c r="J2038" s="7"/>
      <c r="K2038" s="160"/>
    </row>
    <row r="2039" spans="1:11" x14ac:dyDescent="0.25">
      <c r="A2039" s="7"/>
      <c r="B2039" s="7"/>
      <c r="C2039" s="16"/>
      <c r="D2039" s="26"/>
      <c r="E2039" s="7"/>
      <c r="F2039" s="26"/>
      <c r="G2039" s="85"/>
      <c r="H2039" s="85"/>
      <c r="I2039" s="7"/>
      <c r="J2039" s="26"/>
      <c r="K2039" s="160"/>
    </row>
    <row r="2040" spans="1:11" x14ac:dyDescent="0.25">
      <c r="A2040" s="7"/>
      <c r="B2040" s="7"/>
      <c r="C2040" s="16"/>
      <c r="D2040" s="26"/>
      <c r="E2040" s="7"/>
      <c r="F2040" s="26"/>
      <c r="G2040" s="85"/>
      <c r="H2040" s="85"/>
      <c r="I2040" s="7"/>
      <c r="J2040" s="26"/>
      <c r="K2040" s="160"/>
    </row>
    <row r="2041" spans="1:11" x14ac:dyDescent="0.25">
      <c r="A2041" s="7"/>
      <c r="B2041" s="7"/>
      <c r="C2041" s="16"/>
      <c r="D2041" s="26"/>
      <c r="E2041" s="7"/>
      <c r="F2041" s="26"/>
      <c r="G2041" s="85"/>
      <c r="H2041" s="85"/>
      <c r="I2041" s="7"/>
      <c r="J2041" s="26"/>
      <c r="K2041" s="160"/>
    </row>
    <row r="2042" spans="1:11" x14ac:dyDescent="0.25">
      <c r="A2042" s="7"/>
      <c r="B2042" s="7"/>
      <c r="C2042" s="16"/>
      <c r="D2042" s="26"/>
      <c r="E2042" s="16"/>
      <c r="F2042" s="26"/>
      <c r="G2042" s="85"/>
      <c r="H2042" s="85"/>
      <c r="I2042" s="7"/>
      <c r="J2042" s="7"/>
      <c r="K2042" s="160"/>
    </row>
    <row r="2043" spans="1:11" x14ac:dyDescent="0.25">
      <c r="A2043" s="7"/>
      <c r="B2043" s="7"/>
      <c r="C2043" s="16"/>
      <c r="D2043" s="26"/>
      <c r="E2043" s="16"/>
      <c r="F2043" s="26"/>
      <c r="G2043" s="85"/>
      <c r="H2043" s="85"/>
      <c r="I2043" s="7"/>
      <c r="J2043" s="7"/>
      <c r="K2043" s="160"/>
    </row>
    <row r="2044" spans="1:11" x14ac:dyDescent="0.25">
      <c r="A2044" s="7"/>
      <c r="B2044" s="7"/>
      <c r="C2044" s="16"/>
      <c r="D2044" s="26"/>
      <c r="E2044" s="16"/>
      <c r="F2044" s="26"/>
      <c r="G2044" s="85"/>
      <c r="H2044" s="85"/>
      <c r="I2044" s="7"/>
      <c r="J2044" s="7"/>
      <c r="K2044" s="160"/>
    </row>
    <row r="2045" spans="1:11" x14ac:dyDescent="0.25">
      <c r="A2045" s="7"/>
      <c r="B2045" s="7"/>
      <c r="C2045" s="16"/>
      <c r="D2045" s="26"/>
      <c r="E2045" s="16"/>
      <c r="F2045" s="26"/>
      <c r="G2045" s="85"/>
      <c r="H2045" s="85"/>
      <c r="I2045" s="7"/>
      <c r="J2045" s="7"/>
      <c r="K2045" s="160"/>
    </row>
    <row r="2046" spans="1:11" x14ac:dyDescent="0.25">
      <c r="A2046" s="7"/>
      <c r="B2046" s="7"/>
      <c r="C2046" s="16"/>
      <c r="D2046" s="26"/>
      <c r="E2046" s="16"/>
      <c r="F2046" s="26"/>
      <c r="G2046" s="85"/>
      <c r="H2046" s="85"/>
      <c r="I2046" s="7"/>
      <c r="J2046" s="7"/>
      <c r="K2046" s="160"/>
    </row>
    <row r="2047" spans="1:11" x14ac:dyDescent="0.25">
      <c r="A2047" s="7"/>
      <c r="B2047" s="7"/>
      <c r="C2047" s="16"/>
      <c r="D2047" s="26"/>
      <c r="E2047" s="16"/>
      <c r="F2047" s="26"/>
      <c r="G2047" s="85"/>
      <c r="H2047" s="85"/>
      <c r="I2047" s="7"/>
      <c r="J2047" s="26"/>
      <c r="K2047" s="160"/>
    </row>
    <row r="2048" spans="1:11" x14ac:dyDescent="0.25">
      <c r="A2048" s="7"/>
      <c r="B2048" s="7"/>
      <c r="C2048" s="16"/>
      <c r="D2048" s="26"/>
      <c r="E2048" s="16"/>
      <c r="F2048" s="26"/>
      <c r="G2048" s="85"/>
      <c r="H2048" s="85"/>
      <c r="I2048" s="7"/>
      <c r="J2048" s="7"/>
      <c r="K2048" s="160"/>
    </row>
    <row r="2049" spans="1:11" x14ac:dyDescent="0.25">
      <c r="A2049" s="7"/>
      <c r="B2049" s="7"/>
      <c r="C2049" s="16"/>
      <c r="D2049" s="26"/>
      <c r="E2049" s="16"/>
      <c r="F2049" s="26"/>
      <c r="G2049" s="85"/>
      <c r="H2049" s="85"/>
      <c r="I2049" s="7"/>
      <c r="J2049" s="7"/>
      <c r="K2049" s="160"/>
    </row>
    <row r="2050" spans="1:11" x14ac:dyDescent="0.25">
      <c r="A2050" s="7"/>
      <c r="B2050" s="7"/>
      <c r="C2050" s="16"/>
      <c r="D2050" s="26"/>
      <c r="E2050" s="16"/>
      <c r="F2050" s="26"/>
      <c r="G2050" s="85"/>
      <c r="H2050" s="85"/>
      <c r="I2050" s="7"/>
      <c r="J2050" s="7"/>
      <c r="K2050" s="160"/>
    </row>
    <row r="2051" spans="1:11" x14ac:dyDescent="0.25">
      <c r="A2051" s="7"/>
      <c r="B2051" s="7"/>
      <c r="C2051" s="16"/>
      <c r="D2051" s="26"/>
      <c r="E2051" s="16"/>
      <c r="F2051" s="26"/>
      <c r="G2051" s="85"/>
      <c r="H2051" s="85"/>
      <c r="I2051" s="7"/>
      <c r="J2051" s="7"/>
      <c r="K2051" s="160"/>
    </row>
    <row r="2052" spans="1:11" x14ac:dyDescent="0.25">
      <c r="A2052" s="7"/>
      <c r="B2052" s="7"/>
      <c r="C2052" s="16"/>
      <c r="D2052" s="26"/>
      <c r="E2052" s="7"/>
      <c r="F2052" s="26"/>
      <c r="G2052" s="85"/>
      <c r="H2052" s="85"/>
      <c r="I2052" s="7"/>
      <c r="J2052" s="26"/>
      <c r="K2052" s="160"/>
    </row>
    <row r="2053" spans="1:11" x14ac:dyDescent="0.25">
      <c r="A2053" s="7"/>
      <c r="B2053" s="7"/>
      <c r="C2053" s="16"/>
      <c r="D2053" s="26"/>
      <c r="E2053" s="7"/>
      <c r="F2053" s="26"/>
      <c r="G2053" s="185"/>
      <c r="H2053" s="85"/>
      <c r="I2053" s="7"/>
      <c r="J2053" s="26"/>
      <c r="K2053" s="160"/>
    </row>
    <row r="2054" spans="1:11" x14ac:dyDescent="0.25">
      <c r="A2054" s="7"/>
      <c r="B2054" s="7"/>
      <c r="C2054" s="16"/>
      <c r="D2054" s="26"/>
      <c r="E2054" s="7"/>
      <c r="F2054" s="26"/>
      <c r="G2054" s="185"/>
      <c r="H2054" s="85"/>
      <c r="I2054" s="7"/>
      <c r="J2054" s="26"/>
      <c r="K2054" s="160"/>
    </row>
    <row r="2055" spans="1:11" x14ac:dyDescent="0.25">
      <c r="A2055" s="7"/>
      <c r="B2055" s="7"/>
      <c r="C2055" s="16"/>
      <c r="D2055" s="26"/>
      <c r="E2055" s="7"/>
      <c r="F2055" s="26"/>
      <c r="G2055" s="85"/>
      <c r="H2055" s="85"/>
      <c r="I2055" s="7"/>
      <c r="J2055" s="7"/>
      <c r="K2055" s="160"/>
    </row>
    <row r="2056" spans="1:11" x14ac:dyDescent="0.25">
      <c r="A2056" s="7"/>
      <c r="B2056" s="7"/>
      <c r="C2056" s="16"/>
      <c r="D2056" s="26"/>
      <c r="E2056" s="16"/>
      <c r="F2056" s="26"/>
      <c r="G2056" s="85"/>
      <c r="H2056" s="85"/>
      <c r="I2056" s="7"/>
      <c r="J2056" s="7"/>
      <c r="K2056" s="160"/>
    </row>
    <row r="2057" spans="1:11" x14ac:dyDescent="0.25">
      <c r="A2057" s="7"/>
      <c r="B2057" s="7"/>
      <c r="C2057" s="16"/>
      <c r="D2057" s="26"/>
      <c r="E2057" s="16"/>
      <c r="F2057" s="26"/>
      <c r="G2057" s="85"/>
      <c r="H2057" s="85"/>
      <c r="I2057" s="7"/>
      <c r="J2057" s="7"/>
      <c r="K2057" s="160"/>
    </row>
    <row r="2058" spans="1:11" x14ac:dyDescent="0.25">
      <c r="A2058" s="7"/>
      <c r="B2058" s="7"/>
      <c r="C2058" s="16"/>
      <c r="D2058" s="26"/>
      <c r="E2058" s="7"/>
      <c r="F2058" s="26"/>
      <c r="G2058" s="85"/>
      <c r="H2058" s="85"/>
      <c r="I2058" s="7"/>
      <c r="J2058" s="26"/>
      <c r="K2058" s="160"/>
    </row>
    <row r="2059" spans="1:11" x14ac:dyDescent="0.25">
      <c r="A2059" s="7"/>
      <c r="B2059" s="7"/>
      <c r="C2059" s="16"/>
      <c r="D2059" s="26"/>
      <c r="E2059" s="16"/>
      <c r="F2059" s="26"/>
      <c r="G2059" s="85"/>
      <c r="H2059" s="85"/>
      <c r="I2059" s="7"/>
      <c r="J2059" s="26"/>
      <c r="K2059" s="160"/>
    </row>
    <row r="2060" spans="1:11" x14ac:dyDescent="0.25">
      <c r="A2060" s="7"/>
      <c r="B2060" s="7"/>
      <c r="C2060" s="16"/>
      <c r="D2060" s="26"/>
      <c r="E2060" s="16"/>
      <c r="F2060" s="26"/>
      <c r="G2060" s="85"/>
      <c r="H2060" s="85"/>
      <c r="I2060" s="7"/>
      <c r="J2060" s="26"/>
      <c r="K2060" s="160"/>
    </row>
    <row r="2061" spans="1:11" x14ac:dyDescent="0.25">
      <c r="A2061" s="7"/>
      <c r="B2061" s="7"/>
      <c r="C2061" s="16"/>
      <c r="D2061" s="26"/>
      <c r="E2061" s="16"/>
      <c r="F2061" s="26"/>
      <c r="G2061" s="85"/>
      <c r="H2061" s="85"/>
      <c r="I2061" s="7"/>
      <c r="J2061" s="26"/>
      <c r="K2061" s="160"/>
    </row>
    <row r="2062" spans="1:11" x14ac:dyDescent="0.25">
      <c r="A2062" s="7"/>
      <c r="B2062" s="7"/>
      <c r="C2062" s="16"/>
      <c r="D2062" s="26"/>
      <c r="E2062" s="16"/>
      <c r="F2062" s="26"/>
      <c r="G2062" s="85"/>
      <c r="H2062" s="85"/>
      <c r="I2062" s="7"/>
      <c r="J2062" s="26"/>
      <c r="K2062" s="160"/>
    </row>
    <row r="2063" spans="1:11" x14ac:dyDescent="0.25">
      <c r="A2063" s="7"/>
      <c r="B2063" s="7"/>
      <c r="C2063" s="16"/>
      <c r="D2063" s="26"/>
      <c r="E2063" s="16"/>
      <c r="F2063" s="26"/>
      <c r="G2063" s="85"/>
      <c r="H2063" s="85"/>
      <c r="I2063" s="7"/>
      <c r="J2063" s="7"/>
      <c r="K2063" s="160"/>
    </row>
    <row r="2064" spans="1:11" x14ac:dyDescent="0.25">
      <c r="A2064" s="7"/>
      <c r="B2064" s="7"/>
      <c r="C2064" s="16"/>
      <c r="D2064" s="26"/>
      <c r="E2064" s="16"/>
      <c r="F2064" s="26"/>
      <c r="G2064" s="85"/>
      <c r="H2064" s="85"/>
      <c r="I2064" s="7"/>
      <c r="J2064" s="7"/>
      <c r="K2064" s="160"/>
    </row>
    <row r="2065" spans="1:11" x14ac:dyDescent="0.25">
      <c r="A2065" s="7"/>
      <c r="B2065" s="7"/>
      <c r="C2065" s="16"/>
      <c r="D2065" s="26"/>
      <c r="E2065" s="16"/>
      <c r="F2065" s="26"/>
      <c r="G2065" s="85"/>
      <c r="H2065" s="85"/>
      <c r="I2065" s="7"/>
      <c r="J2065" s="7"/>
      <c r="K2065" s="160"/>
    </row>
    <row r="2066" spans="1:11" x14ac:dyDescent="0.25">
      <c r="A2066" s="7"/>
      <c r="B2066" s="7"/>
      <c r="C2066" s="16"/>
      <c r="D2066" s="26"/>
      <c r="E2066" s="16"/>
      <c r="F2066" s="26"/>
      <c r="G2066" s="85"/>
      <c r="H2066" s="85"/>
      <c r="I2066" s="7"/>
      <c r="J2066" s="7"/>
      <c r="K2066" s="160"/>
    </row>
    <row r="2067" spans="1:11" x14ac:dyDescent="0.25">
      <c r="A2067" s="7"/>
      <c r="B2067" s="7"/>
      <c r="C2067" s="16"/>
      <c r="D2067" s="26"/>
      <c r="E2067" s="16"/>
      <c r="F2067" s="26"/>
      <c r="G2067" s="85"/>
      <c r="H2067" s="85"/>
      <c r="I2067" s="7"/>
      <c r="J2067" s="7"/>
      <c r="K2067" s="160"/>
    </row>
    <row r="2068" spans="1:11" x14ac:dyDescent="0.25">
      <c r="A2068" s="7"/>
      <c r="B2068" s="7"/>
      <c r="C2068" s="16"/>
      <c r="D2068" s="26"/>
      <c r="E2068" s="16"/>
      <c r="F2068" s="26"/>
      <c r="G2068" s="85"/>
      <c r="H2068" s="85"/>
      <c r="I2068" s="7"/>
      <c r="J2068" s="7"/>
      <c r="K2068" s="160"/>
    </row>
    <row r="2069" spans="1:11" x14ac:dyDescent="0.25">
      <c r="A2069" s="7"/>
      <c r="B2069" s="7"/>
      <c r="C2069" s="16"/>
      <c r="D2069" s="26"/>
      <c r="E2069" s="16"/>
      <c r="F2069" s="26"/>
      <c r="G2069" s="85"/>
      <c r="H2069" s="85"/>
      <c r="I2069" s="7"/>
      <c r="J2069" s="7"/>
      <c r="K2069" s="160"/>
    </row>
    <row r="2070" spans="1:11" x14ac:dyDescent="0.25">
      <c r="A2070" s="7"/>
      <c r="B2070" s="7"/>
      <c r="C2070" s="16"/>
      <c r="D2070" s="26"/>
      <c r="E2070" s="16"/>
      <c r="F2070" s="26"/>
      <c r="G2070" s="85"/>
      <c r="H2070" s="85"/>
      <c r="I2070" s="7"/>
      <c r="J2070" s="7"/>
      <c r="K2070" s="160"/>
    </row>
    <row r="2071" spans="1:11" x14ac:dyDescent="0.25">
      <c r="A2071" s="7"/>
      <c r="B2071" s="7"/>
      <c r="C2071" s="16"/>
      <c r="D2071" s="26"/>
      <c r="E2071" s="16"/>
      <c r="F2071" s="26"/>
      <c r="G2071" s="85"/>
      <c r="H2071" s="85"/>
      <c r="I2071" s="7"/>
      <c r="J2071" s="7"/>
      <c r="K2071" s="160"/>
    </row>
    <row r="2072" spans="1:11" x14ac:dyDescent="0.25">
      <c r="A2072" s="7"/>
      <c r="B2072" s="7"/>
      <c r="C2072" s="16"/>
      <c r="D2072" s="26"/>
      <c r="E2072" s="16"/>
      <c r="F2072" s="26"/>
      <c r="G2072" s="85"/>
      <c r="H2072" s="85"/>
      <c r="I2072" s="7"/>
      <c r="J2072" s="7"/>
      <c r="K2072" s="160"/>
    </row>
    <row r="2073" spans="1:11" x14ac:dyDescent="0.25">
      <c r="A2073" s="7"/>
      <c r="B2073" s="7"/>
      <c r="C2073" s="16"/>
      <c r="D2073" s="26"/>
      <c r="E2073" s="16"/>
      <c r="F2073" s="26"/>
      <c r="G2073" s="85"/>
      <c r="H2073" s="85"/>
      <c r="I2073" s="7"/>
      <c r="J2073" s="7"/>
      <c r="K2073" s="160"/>
    </row>
    <row r="2074" spans="1:11" x14ac:dyDescent="0.25">
      <c r="A2074" s="7"/>
      <c r="B2074" s="7"/>
      <c r="C2074" s="16"/>
      <c r="D2074" s="26"/>
      <c r="E2074" s="16"/>
      <c r="F2074" s="26"/>
      <c r="G2074" s="85"/>
      <c r="H2074" s="85"/>
      <c r="I2074" s="7"/>
      <c r="J2074" s="7"/>
      <c r="K2074" s="160"/>
    </row>
    <row r="2075" spans="1:11" x14ac:dyDescent="0.25">
      <c r="A2075" s="7"/>
      <c r="B2075" s="7"/>
      <c r="C2075" s="16"/>
      <c r="D2075" s="26"/>
      <c r="E2075" s="16"/>
      <c r="F2075" s="26"/>
      <c r="G2075" s="85"/>
      <c r="H2075" s="85"/>
      <c r="I2075" s="7"/>
      <c r="J2075" s="7"/>
      <c r="K2075" s="160"/>
    </row>
    <row r="2076" spans="1:11" x14ac:dyDescent="0.25">
      <c r="A2076" s="7"/>
      <c r="B2076" s="7"/>
      <c r="C2076" s="16"/>
      <c r="D2076" s="26"/>
      <c r="E2076" s="7"/>
      <c r="F2076" s="26"/>
      <c r="G2076" s="85"/>
      <c r="H2076" s="85"/>
      <c r="I2076" s="7"/>
      <c r="J2076" s="26"/>
      <c r="K2076" s="160"/>
    </row>
    <row r="2077" spans="1:11" x14ac:dyDescent="0.25">
      <c r="A2077" s="7"/>
      <c r="B2077" s="7"/>
      <c r="C2077" s="16"/>
      <c r="D2077" s="26"/>
      <c r="E2077" s="7"/>
      <c r="F2077" s="26"/>
      <c r="G2077" s="85"/>
      <c r="H2077" s="85"/>
      <c r="I2077" s="7"/>
      <c r="J2077" s="26"/>
      <c r="K2077" s="160"/>
    </row>
    <row r="2078" spans="1:11" x14ac:dyDescent="0.25">
      <c r="A2078" s="7"/>
      <c r="B2078" s="7"/>
      <c r="C2078" s="16"/>
      <c r="D2078" s="26"/>
      <c r="E2078" s="7"/>
      <c r="F2078" s="26"/>
      <c r="G2078" s="85"/>
      <c r="H2078" s="85"/>
      <c r="I2078" s="7"/>
      <c r="J2078" s="26"/>
      <c r="K2078" s="160"/>
    </row>
    <row r="2079" spans="1:11" x14ac:dyDescent="0.25">
      <c r="A2079" s="7"/>
      <c r="B2079" s="7"/>
      <c r="C2079" s="16"/>
      <c r="D2079" s="26"/>
      <c r="E2079" s="16"/>
      <c r="F2079" s="26"/>
      <c r="G2079" s="85"/>
      <c r="H2079" s="85"/>
      <c r="I2079" s="7"/>
      <c r="J2079" s="7"/>
      <c r="K2079" s="160"/>
    </row>
    <row r="2080" spans="1:11" x14ac:dyDescent="0.25">
      <c r="A2080" s="7"/>
      <c r="B2080" s="7"/>
      <c r="C2080" s="16"/>
      <c r="D2080" s="26"/>
      <c r="E2080" s="7"/>
      <c r="F2080" s="26"/>
      <c r="G2080" s="85"/>
      <c r="H2080" s="85"/>
      <c r="I2080" s="7"/>
      <c r="J2080" s="26"/>
      <c r="K2080" s="160"/>
    </row>
    <row r="2081" spans="1:11" x14ac:dyDescent="0.25">
      <c r="A2081" s="7"/>
      <c r="B2081" s="7"/>
      <c r="C2081" s="16"/>
      <c r="D2081" s="26"/>
      <c r="E2081" s="16"/>
      <c r="F2081" s="26"/>
      <c r="G2081" s="85"/>
      <c r="H2081" s="85"/>
      <c r="I2081" s="7"/>
      <c r="J2081" s="7"/>
      <c r="K2081" s="160"/>
    </row>
    <row r="2082" spans="1:11" x14ac:dyDescent="0.25">
      <c r="A2082" s="7"/>
      <c r="B2082" s="7"/>
      <c r="C2082" s="16"/>
      <c r="D2082" s="26"/>
      <c r="E2082" s="7"/>
      <c r="F2082" s="26"/>
      <c r="G2082" s="85"/>
      <c r="H2082" s="85"/>
      <c r="I2082" s="7"/>
      <c r="J2082" s="26"/>
      <c r="K2082" s="160"/>
    </row>
    <row r="2083" spans="1:11" x14ac:dyDescent="0.25">
      <c r="A2083" s="7"/>
      <c r="B2083" s="7"/>
      <c r="C2083" s="16"/>
      <c r="D2083" s="26"/>
      <c r="E2083" s="16"/>
      <c r="F2083" s="26"/>
      <c r="G2083" s="85"/>
      <c r="H2083" s="85"/>
      <c r="I2083" s="7"/>
      <c r="J2083" s="7"/>
      <c r="K2083" s="160"/>
    </row>
    <row r="2084" spans="1:11" x14ac:dyDescent="0.25">
      <c r="A2084" s="7"/>
      <c r="B2084" s="7"/>
      <c r="C2084" s="16"/>
      <c r="D2084" s="26"/>
      <c r="E2084" s="16"/>
      <c r="F2084" s="26"/>
      <c r="G2084" s="85"/>
      <c r="H2084" s="85"/>
      <c r="I2084" s="7"/>
      <c r="J2084" s="7"/>
      <c r="K2084" s="160"/>
    </row>
    <row r="2085" spans="1:11" x14ac:dyDescent="0.25">
      <c r="A2085" s="7"/>
      <c r="B2085" s="7"/>
      <c r="C2085" s="16"/>
      <c r="D2085" s="26"/>
      <c r="E2085" s="16"/>
      <c r="F2085" s="26"/>
      <c r="G2085" s="85"/>
      <c r="H2085" s="85"/>
      <c r="I2085" s="7"/>
      <c r="J2085" s="7"/>
      <c r="K2085" s="160"/>
    </row>
    <row r="2086" spans="1:11" x14ac:dyDescent="0.25">
      <c r="A2086" s="7"/>
      <c r="B2086" s="7"/>
      <c r="C2086" s="16"/>
      <c r="D2086" s="26"/>
      <c r="E2086" s="16"/>
      <c r="F2086" s="26"/>
      <c r="G2086" s="85"/>
      <c r="H2086" s="85"/>
      <c r="I2086" s="7"/>
      <c r="J2086" s="7"/>
      <c r="K2086" s="160"/>
    </row>
    <row r="2087" spans="1:11" x14ac:dyDescent="0.25">
      <c r="A2087" s="7"/>
      <c r="B2087" s="7"/>
      <c r="C2087" s="16"/>
      <c r="D2087" s="26"/>
      <c r="E2087" s="16"/>
      <c r="F2087" s="26"/>
      <c r="G2087" s="85"/>
      <c r="H2087" s="85"/>
      <c r="I2087" s="7"/>
      <c r="J2087" s="7"/>
      <c r="K2087" s="160"/>
    </row>
    <row r="2088" spans="1:11" x14ac:dyDescent="0.25">
      <c r="A2088" s="7"/>
      <c r="B2088" s="7"/>
      <c r="C2088" s="16"/>
      <c r="D2088" s="26"/>
      <c r="E2088" s="16"/>
      <c r="F2088" s="26"/>
      <c r="G2088" s="85"/>
      <c r="H2088" s="85"/>
      <c r="I2088" s="7"/>
      <c r="J2088" s="26"/>
      <c r="K2088" s="160"/>
    </row>
    <row r="2089" spans="1:11" x14ac:dyDescent="0.25">
      <c r="A2089" s="7"/>
      <c r="B2089" s="7"/>
      <c r="C2089" s="16"/>
      <c r="D2089" s="26"/>
      <c r="E2089" s="16"/>
      <c r="F2089" s="26"/>
      <c r="G2089" s="85"/>
      <c r="H2089" s="85"/>
      <c r="I2089" s="7"/>
      <c r="J2089" s="7"/>
      <c r="K2089" s="160"/>
    </row>
    <row r="2090" spans="1:11" x14ac:dyDescent="0.25">
      <c r="A2090" s="7"/>
      <c r="B2090" s="7"/>
      <c r="C2090" s="16"/>
      <c r="D2090" s="26"/>
      <c r="E2090" s="7"/>
      <c r="F2090" s="26"/>
      <c r="G2090" s="85"/>
      <c r="H2090" s="85"/>
      <c r="I2090" s="7"/>
      <c r="J2090" s="26"/>
      <c r="K2090" s="160"/>
    </row>
    <row r="2091" spans="1:11" x14ac:dyDescent="0.25">
      <c r="A2091" s="7"/>
      <c r="B2091" s="7"/>
      <c r="C2091" s="16"/>
      <c r="D2091" s="26"/>
      <c r="E2091" s="7"/>
      <c r="F2091" s="26"/>
      <c r="G2091" s="85"/>
      <c r="H2091" s="85"/>
      <c r="I2091" s="7"/>
      <c r="J2091" s="26"/>
      <c r="K2091" s="160"/>
    </row>
    <row r="2092" spans="1:11" x14ac:dyDescent="0.25">
      <c r="A2092" s="7"/>
      <c r="B2092" s="7"/>
      <c r="C2092" s="16"/>
      <c r="D2092" s="26"/>
      <c r="E2092" s="7"/>
      <c r="F2092" s="26"/>
      <c r="G2092" s="85"/>
      <c r="H2092" s="85"/>
      <c r="I2092" s="7"/>
      <c r="J2092" s="26"/>
      <c r="K2092" s="160"/>
    </row>
    <row r="2093" spans="1:11" x14ac:dyDescent="0.25">
      <c r="A2093" s="7"/>
      <c r="B2093" s="7"/>
      <c r="C2093" s="16"/>
      <c r="D2093" s="26"/>
      <c r="E2093" s="16"/>
      <c r="F2093" s="26"/>
      <c r="G2093" s="85"/>
      <c r="H2093" s="85"/>
      <c r="I2093" s="7"/>
      <c r="J2093" s="26"/>
      <c r="K2093" s="160"/>
    </row>
    <row r="2094" spans="1:11" x14ac:dyDescent="0.25">
      <c r="A2094" s="7"/>
      <c r="B2094" s="7"/>
      <c r="C2094" s="16"/>
      <c r="D2094" s="26"/>
      <c r="E2094" s="16"/>
      <c r="F2094" s="26"/>
      <c r="G2094" s="85"/>
      <c r="H2094" s="85"/>
      <c r="I2094" s="7"/>
      <c r="J2094" s="7"/>
      <c r="K2094" s="160"/>
    </row>
    <row r="2095" spans="1:11" x14ac:dyDescent="0.25">
      <c r="A2095" s="7"/>
      <c r="B2095" s="7"/>
      <c r="C2095" s="16"/>
      <c r="D2095" s="26"/>
      <c r="E2095" s="16"/>
      <c r="F2095" s="26"/>
      <c r="G2095" s="85"/>
      <c r="H2095" s="85"/>
      <c r="I2095" s="7"/>
      <c r="J2095" s="7"/>
      <c r="K2095" s="160"/>
    </row>
    <row r="2096" spans="1:11" x14ac:dyDescent="0.25">
      <c r="A2096" s="7"/>
      <c r="B2096" s="7"/>
      <c r="C2096" s="16"/>
      <c r="D2096" s="26"/>
      <c r="E2096" s="16"/>
      <c r="F2096" s="26"/>
      <c r="G2096" s="85"/>
      <c r="H2096" s="85"/>
      <c r="I2096" s="7"/>
      <c r="J2096" s="7"/>
      <c r="K2096" s="160"/>
    </row>
    <row r="2097" spans="1:11" x14ac:dyDescent="0.25">
      <c r="A2097" s="7"/>
      <c r="B2097" s="7"/>
      <c r="C2097" s="16"/>
      <c r="D2097" s="26"/>
      <c r="E2097" s="16"/>
      <c r="F2097" s="26"/>
      <c r="G2097" s="85"/>
      <c r="H2097" s="85"/>
      <c r="I2097" s="7"/>
      <c r="J2097" s="26"/>
      <c r="K2097" s="160"/>
    </row>
    <row r="2098" spans="1:11" x14ac:dyDescent="0.25">
      <c r="A2098" s="7"/>
      <c r="B2098" s="7"/>
      <c r="C2098" s="16"/>
      <c r="D2098" s="26"/>
      <c r="E2098" s="7"/>
      <c r="F2098" s="26"/>
      <c r="G2098" s="85"/>
      <c r="H2098" s="85"/>
      <c r="I2098" s="7"/>
      <c r="J2098" s="26"/>
      <c r="K2098" s="160"/>
    </row>
    <row r="2099" spans="1:11" x14ac:dyDescent="0.25">
      <c r="A2099" s="7"/>
      <c r="B2099" s="7"/>
      <c r="C2099" s="16"/>
      <c r="D2099" s="26"/>
      <c r="E2099" s="7"/>
      <c r="F2099" s="26"/>
      <c r="G2099" s="85"/>
      <c r="H2099" s="85"/>
      <c r="I2099" s="7"/>
      <c r="J2099" s="26"/>
      <c r="K2099" s="160"/>
    </row>
    <row r="2100" spans="1:11" x14ac:dyDescent="0.25">
      <c r="A2100" s="7"/>
      <c r="B2100" s="7"/>
      <c r="C2100" s="16"/>
      <c r="D2100" s="26"/>
      <c r="E2100" s="7"/>
      <c r="F2100" s="26"/>
      <c r="G2100" s="85"/>
      <c r="H2100" s="85"/>
      <c r="I2100" s="7"/>
      <c r="J2100" s="26"/>
      <c r="K2100" s="160"/>
    </row>
    <row r="2101" spans="1:11" x14ac:dyDescent="0.25">
      <c r="A2101" s="7"/>
      <c r="B2101" s="7"/>
      <c r="C2101" s="16"/>
      <c r="D2101" s="26"/>
      <c r="E2101" s="16"/>
      <c r="F2101" s="26"/>
      <c r="G2101" s="85"/>
      <c r="H2101" s="85"/>
      <c r="I2101" s="7"/>
      <c r="J2101" s="7"/>
      <c r="K2101" s="160"/>
    </row>
    <row r="2102" spans="1:11" x14ac:dyDescent="0.25">
      <c r="A2102" s="7"/>
      <c r="B2102" s="7"/>
      <c r="C2102" s="16"/>
      <c r="D2102" s="26"/>
      <c r="E2102" s="16"/>
      <c r="F2102" s="26"/>
      <c r="G2102" s="85"/>
      <c r="H2102" s="85"/>
      <c r="I2102" s="7"/>
      <c r="J2102" s="7"/>
      <c r="K2102" s="160"/>
    </row>
    <row r="2103" spans="1:11" x14ac:dyDescent="0.25">
      <c r="A2103" s="7"/>
      <c r="B2103" s="7"/>
      <c r="C2103" s="16"/>
      <c r="D2103" s="26"/>
      <c r="E2103" s="16"/>
      <c r="F2103" s="26"/>
      <c r="G2103" s="85"/>
      <c r="H2103" s="85"/>
      <c r="I2103" s="7"/>
      <c r="J2103" s="7"/>
      <c r="K2103" s="160"/>
    </row>
    <row r="2104" spans="1:11" x14ac:dyDescent="0.25">
      <c r="A2104" s="7"/>
      <c r="B2104" s="7"/>
      <c r="C2104" s="16"/>
      <c r="D2104" s="26"/>
      <c r="E2104" s="16"/>
      <c r="F2104" s="26"/>
      <c r="G2104" s="85"/>
      <c r="H2104" s="85"/>
      <c r="I2104" s="7"/>
      <c r="J2104" s="7"/>
      <c r="K2104" s="160"/>
    </row>
    <row r="2105" spans="1:11" x14ac:dyDescent="0.25">
      <c r="A2105" s="7"/>
      <c r="B2105" s="7"/>
      <c r="C2105" s="16"/>
      <c r="D2105" s="26"/>
      <c r="E2105" s="16"/>
      <c r="F2105" s="26"/>
      <c r="G2105" s="85"/>
      <c r="H2105" s="85"/>
      <c r="I2105" s="7"/>
      <c r="J2105" s="7"/>
      <c r="K2105" s="160"/>
    </row>
    <row r="2106" spans="1:11" x14ac:dyDescent="0.25">
      <c r="A2106" s="7"/>
      <c r="B2106" s="7"/>
      <c r="C2106" s="16"/>
      <c r="D2106" s="26"/>
      <c r="E2106" s="7"/>
      <c r="F2106" s="26"/>
      <c r="G2106" s="85"/>
      <c r="H2106" s="85"/>
      <c r="I2106" s="7"/>
      <c r="J2106" s="26"/>
      <c r="K2106" s="160"/>
    </row>
    <row r="2107" spans="1:11" x14ac:dyDescent="0.25">
      <c r="A2107" s="7"/>
      <c r="B2107" s="7"/>
      <c r="C2107" s="16"/>
      <c r="D2107" s="26"/>
      <c r="E2107" s="16"/>
      <c r="F2107" s="26"/>
      <c r="G2107" s="85"/>
      <c r="H2107" s="85"/>
      <c r="I2107" s="7"/>
      <c r="J2107" s="7"/>
      <c r="K2107" s="160"/>
    </row>
    <row r="2108" spans="1:11" x14ac:dyDescent="0.25">
      <c r="A2108" s="7"/>
      <c r="B2108" s="7"/>
      <c r="C2108" s="16"/>
      <c r="D2108" s="26"/>
      <c r="E2108" s="7"/>
      <c r="F2108" s="26"/>
      <c r="G2108" s="185"/>
      <c r="H2108" s="85"/>
      <c r="I2108" s="7"/>
      <c r="J2108" s="26"/>
      <c r="K2108" s="160"/>
    </row>
    <row r="2109" spans="1:11" x14ac:dyDescent="0.25">
      <c r="A2109" s="7"/>
      <c r="B2109" s="7"/>
      <c r="C2109" s="16"/>
      <c r="D2109" s="26"/>
      <c r="E2109" s="16"/>
      <c r="F2109" s="26"/>
      <c r="G2109" s="85"/>
      <c r="H2109" s="85"/>
      <c r="I2109" s="7"/>
      <c r="J2109" s="7"/>
      <c r="K2109" s="160"/>
    </row>
    <row r="2110" spans="1:11" x14ac:dyDescent="0.25">
      <c r="A2110" s="7"/>
      <c r="B2110" s="7"/>
      <c r="C2110" s="16"/>
      <c r="D2110" s="26"/>
      <c r="E2110" s="16"/>
      <c r="F2110" s="26"/>
      <c r="G2110" s="85"/>
      <c r="H2110" s="85"/>
      <c r="I2110" s="7"/>
      <c r="J2110" s="7"/>
      <c r="K2110" s="160"/>
    </row>
    <row r="2111" spans="1:11" x14ac:dyDescent="0.25">
      <c r="A2111" s="7"/>
      <c r="B2111" s="7"/>
      <c r="C2111" s="16"/>
      <c r="D2111" s="26"/>
      <c r="E2111" s="7"/>
      <c r="F2111" s="26"/>
      <c r="G2111" s="85"/>
      <c r="H2111" s="85"/>
      <c r="I2111" s="7"/>
      <c r="J2111" s="26"/>
      <c r="K2111" s="160"/>
    </row>
    <row r="2112" spans="1:11" x14ac:dyDescent="0.25">
      <c r="A2112" s="7"/>
      <c r="B2112" s="7"/>
      <c r="C2112" s="16"/>
      <c r="D2112" s="26"/>
      <c r="E2112" s="16"/>
      <c r="F2112" s="26"/>
      <c r="G2112" s="85"/>
      <c r="H2112" s="85"/>
      <c r="I2112" s="7"/>
      <c r="J2112" s="26"/>
      <c r="K2112" s="160"/>
    </row>
    <row r="2113" spans="1:11" x14ac:dyDescent="0.25">
      <c r="A2113" s="7"/>
      <c r="B2113" s="7"/>
      <c r="C2113" s="16"/>
      <c r="D2113" s="26"/>
      <c r="E2113" s="7"/>
      <c r="F2113" s="26"/>
      <c r="G2113" s="85"/>
      <c r="H2113" s="85"/>
      <c r="I2113" s="7"/>
      <c r="J2113" s="26"/>
      <c r="K2113" s="160"/>
    </row>
    <row r="2114" spans="1:11" x14ac:dyDescent="0.25">
      <c r="A2114" s="7"/>
      <c r="B2114" s="7"/>
      <c r="C2114" s="16"/>
      <c r="D2114" s="26"/>
      <c r="E2114" s="7"/>
      <c r="F2114" s="26"/>
      <c r="G2114" s="85"/>
      <c r="H2114" s="85"/>
      <c r="I2114" s="7"/>
      <c r="J2114" s="26"/>
      <c r="K2114" s="160"/>
    </row>
    <row r="2115" spans="1:11" x14ac:dyDescent="0.25">
      <c r="A2115" s="7"/>
      <c r="B2115" s="7"/>
      <c r="C2115" s="16"/>
      <c r="D2115" s="26"/>
      <c r="E2115" s="16"/>
      <c r="F2115" s="26"/>
      <c r="G2115" s="85"/>
      <c r="H2115" s="85"/>
      <c r="I2115" s="7"/>
      <c r="J2115" s="7"/>
      <c r="K2115" s="160"/>
    </row>
    <row r="2116" spans="1:11" x14ac:dyDescent="0.25">
      <c r="A2116" s="7"/>
      <c r="B2116" s="7"/>
      <c r="C2116" s="16"/>
      <c r="D2116" s="26"/>
      <c r="E2116" s="7"/>
      <c r="F2116" s="26"/>
      <c r="G2116" s="85"/>
      <c r="H2116" s="85"/>
      <c r="I2116" s="7"/>
      <c r="J2116" s="26"/>
      <c r="K2116" s="160"/>
    </row>
    <row r="2117" spans="1:11" x14ac:dyDescent="0.25">
      <c r="A2117" s="7"/>
      <c r="B2117" s="7"/>
      <c r="C2117" s="16"/>
      <c r="D2117" s="26"/>
      <c r="E2117" s="7"/>
      <c r="F2117" s="26"/>
      <c r="G2117" s="85"/>
      <c r="H2117" s="85"/>
      <c r="I2117" s="7"/>
      <c r="J2117" s="26"/>
      <c r="K2117" s="160"/>
    </row>
    <row r="2118" spans="1:11" x14ac:dyDescent="0.25">
      <c r="A2118" s="7"/>
      <c r="B2118" s="7"/>
      <c r="C2118" s="16"/>
      <c r="D2118" s="26"/>
      <c r="E2118" s="7"/>
      <c r="F2118" s="26"/>
      <c r="G2118" s="185"/>
      <c r="H2118" s="85"/>
      <c r="I2118" s="7"/>
      <c r="J2118" s="26"/>
      <c r="K2118" s="160"/>
    </row>
    <row r="2119" spans="1:11" x14ac:dyDescent="0.25">
      <c r="A2119" s="7"/>
      <c r="B2119" s="7"/>
      <c r="C2119" s="16"/>
      <c r="D2119" s="26"/>
      <c r="E2119" s="7"/>
      <c r="F2119" s="26"/>
      <c r="G2119" s="85"/>
      <c r="H2119" s="85"/>
      <c r="I2119" s="7"/>
      <c r="J2119" s="26"/>
      <c r="K2119" s="160"/>
    </row>
    <row r="2120" spans="1:11" x14ac:dyDescent="0.25">
      <c r="A2120" s="7"/>
      <c r="B2120" s="7"/>
      <c r="C2120" s="16"/>
      <c r="D2120" s="26"/>
      <c r="E2120" s="16"/>
      <c r="F2120" s="26"/>
      <c r="G2120" s="85"/>
      <c r="H2120" s="85"/>
      <c r="I2120" s="7"/>
      <c r="J2120" s="7"/>
      <c r="K2120" s="160"/>
    </row>
    <row r="2121" spans="1:11" x14ac:dyDescent="0.25">
      <c r="A2121" s="7"/>
      <c r="B2121" s="7"/>
      <c r="C2121" s="16"/>
      <c r="D2121" s="26"/>
      <c r="E2121" s="16"/>
      <c r="F2121" s="26"/>
      <c r="G2121" s="85"/>
      <c r="H2121" s="85"/>
      <c r="I2121" s="7"/>
      <c r="J2121" s="26"/>
      <c r="K2121" s="160"/>
    </row>
    <row r="2122" spans="1:11" x14ac:dyDescent="0.25">
      <c r="A2122" s="7"/>
      <c r="B2122" s="7"/>
      <c r="C2122" s="16"/>
      <c r="D2122" s="26"/>
      <c r="E2122" s="7"/>
      <c r="F2122" s="26"/>
      <c r="G2122" s="85"/>
      <c r="H2122" s="85"/>
      <c r="I2122" s="7"/>
      <c r="J2122" s="26"/>
      <c r="K2122" s="160"/>
    </row>
    <row r="2123" spans="1:11" x14ac:dyDescent="0.25">
      <c r="A2123" s="7"/>
      <c r="B2123" s="7"/>
      <c r="C2123" s="16"/>
      <c r="D2123" s="26"/>
      <c r="E2123" s="16"/>
      <c r="F2123" s="26"/>
      <c r="G2123" s="85"/>
      <c r="H2123" s="85"/>
      <c r="I2123" s="7"/>
      <c r="J2123" s="7"/>
      <c r="K2123" s="160"/>
    </row>
    <row r="2124" spans="1:11" x14ac:dyDescent="0.25">
      <c r="A2124" s="7"/>
      <c r="B2124" s="7"/>
      <c r="C2124" s="16"/>
      <c r="D2124" s="26"/>
      <c r="E2124" s="16"/>
      <c r="F2124" s="26"/>
      <c r="G2124" s="85"/>
      <c r="H2124" s="85"/>
      <c r="I2124" s="7"/>
      <c r="J2124" s="7"/>
      <c r="K2124" s="160"/>
    </row>
    <row r="2125" spans="1:11" x14ac:dyDescent="0.25">
      <c r="A2125" s="7"/>
      <c r="B2125" s="7"/>
      <c r="C2125" s="16"/>
      <c r="D2125" s="26"/>
      <c r="E2125" s="7"/>
      <c r="F2125" s="26"/>
      <c r="G2125" s="85"/>
      <c r="H2125" s="85"/>
      <c r="I2125" s="7"/>
      <c r="J2125" s="26"/>
      <c r="K2125" s="160"/>
    </row>
    <row r="2126" spans="1:11" x14ac:dyDescent="0.25">
      <c r="A2126" s="7"/>
      <c r="B2126" s="7"/>
      <c r="C2126" s="16"/>
      <c r="D2126" s="26"/>
      <c r="E2126" s="7"/>
      <c r="F2126" s="26"/>
      <c r="G2126" s="85"/>
      <c r="H2126" s="85"/>
      <c r="I2126" s="7"/>
      <c r="J2126" s="26"/>
      <c r="K2126" s="160"/>
    </row>
    <row r="2127" spans="1:11" x14ac:dyDescent="0.25">
      <c r="A2127" s="7"/>
      <c r="B2127" s="7"/>
      <c r="C2127" s="16"/>
      <c r="D2127" s="26"/>
      <c r="E2127" s="7"/>
      <c r="F2127" s="26"/>
      <c r="G2127" s="85"/>
      <c r="H2127" s="85"/>
      <c r="I2127" s="7"/>
      <c r="J2127" s="26"/>
      <c r="K2127" s="160"/>
    </row>
    <row r="2128" spans="1:11" x14ac:dyDescent="0.25">
      <c r="A2128" s="7"/>
      <c r="B2128" s="7"/>
      <c r="C2128" s="16"/>
      <c r="D2128" s="26"/>
      <c r="E2128" s="16"/>
      <c r="F2128" s="26"/>
      <c r="G2128" s="85"/>
      <c r="H2128" s="85"/>
      <c r="I2128" s="7"/>
      <c r="J2128" s="7"/>
      <c r="K2128" s="160"/>
    </row>
    <row r="2129" spans="1:11" x14ac:dyDescent="0.25">
      <c r="A2129" s="7"/>
      <c r="B2129" s="7"/>
      <c r="C2129" s="16"/>
      <c r="D2129" s="26"/>
      <c r="E2129" s="16"/>
      <c r="F2129" s="26"/>
      <c r="G2129" s="85"/>
      <c r="H2129" s="85"/>
      <c r="I2129" s="7"/>
      <c r="J2129" s="7"/>
      <c r="K2129" s="160"/>
    </row>
    <row r="2130" spans="1:11" x14ac:dyDescent="0.25">
      <c r="A2130" s="7"/>
      <c r="B2130" s="7"/>
      <c r="C2130" s="16"/>
      <c r="D2130" s="26"/>
      <c r="E2130" s="7"/>
      <c r="F2130" s="26"/>
      <c r="G2130" s="85"/>
      <c r="H2130" s="85"/>
      <c r="I2130" s="7"/>
      <c r="J2130" s="26"/>
      <c r="K2130" s="160"/>
    </row>
    <row r="2131" spans="1:11" x14ac:dyDescent="0.25">
      <c r="A2131" s="7"/>
      <c r="B2131" s="7"/>
      <c r="C2131" s="16"/>
      <c r="D2131" s="26"/>
      <c r="E2131" s="16"/>
      <c r="F2131" s="26"/>
      <c r="G2131" s="185"/>
      <c r="H2131" s="85"/>
      <c r="I2131" s="7"/>
      <c r="J2131" s="7"/>
      <c r="K2131" s="160"/>
    </row>
    <row r="2132" spans="1:11" x14ac:dyDescent="0.25">
      <c r="A2132" s="7"/>
      <c r="B2132" s="7"/>
      <c r="C2132" s="16"/>
      <c r="D2132" s="26"/>
      <c r="E2132" s="16"/>
      <c r="F2132" s="26"/>
      <c r="G2132" s="185"/>
      <c r="H2132" s="85"/>
      <c r="I2132" s="7"/>
      <c r="J2132" s="7"/>
      <c r="K2132" s="160"/>
    </row>
    <row r="2133" spans="1:11" x14ac:dyDescent="0.25">
      <c r="A2133" s="7"/>
      <c r="B2133" s="7"/>
      <c r="C2133" s="16"/>
      <c r="D2133" s="26"/>
      <c r="E2133" s="16"/>
      <c r="F2133" s="26"/>
      <c r="G2133" s="85"/>
      <c r="H2133" s="85"/>
      <c r="I2133" s="7"/>
      <c r="J2133" s="7"/>
      <c r="K2133" s="160"/>
    </row>
    <row r="2134" spans="1:11" x14ac:dyDescent="0.25">
      <c r="A2134" s="7"/>
      <c r="B2134" s="7"/>
      <c r="C2134" s="16"/>
      <c r="D2134" s="26"/>
      <c r="E2134" s="16"/>
      <c r="F2134" s="26"/>
      <c r="G2134" s="85"/>
      <c r="H2134" s="85"/>
      <c r="I2134" s="7"/>
      <c r="J2134" s="7"/>
      <c r="K2134" s="160"/>
    </row>
    <row r="2135" spans="1:11" x14ac:dyDescent="0.25">
      <c r="A2135" s="7"/>
      <c r="B2135" s="7"/>
      <c r="C2135" s="16"/>
      <c r="D2135" s="26"/>
      <c r="E2135" s="16"/>
      <c r="F2135" s="26"/>
      <c r="G2135" s="85"/>
      <c r="H2135" s="85"/>
      <c r="I2135" s="7"/>
      <c r="J2135" s="7"/>
      <c r="K2135" s="160"/>
    </row>
    <row r="2136" spans="1:11" x14ac:dyDescent="0.25">
      <c r="A2136" s="7"/>
      <c r="B2136" s="7"/>
      <c r="C2136" s="16"/>
      <c r="D2136" s="26"/>
      <c r="E2136" s="16"/>
      <c r="F2136" s="26"/>
      <c r="G2136" s="85"/>
      <c r="H2136" s="85"/>
      <c r="I2136" s="7"/>
      <c r="J2136" s="7"/>
      <c r="K2136" s="160"/>
    </row>
    <row r="2137" spans="1:11" x14ac:dyDescent="0.25">
      <c r="A2137" s="7"/>
      <c r="B2137" s="7"/>
      <c r="C2137" s="16"/>
      <c r="D2137" s="26"/>
      <c r="E2137" s="7"/>
      <c r="F2137" s="26"/>
      <c r="G2137" s="85"/>
      <c r="H2137" s="85"/>
      <c r="I2137" s="7"/>
      <c r="J2137" s="26"/>
      <c r="K2137" s="160"/>
    </row>
    <row r="2138" spans="1:11" x14ac:dyDescent="0.25">
      <c r="A2138" s="7"/>
      <c r="B2138" s="7"/>
      <c r="C2138" s="16"/>
      <c r="D2138" s="26"/>
      <c r="E2138" s="16"/>
      <c r="F2138" s="26"/>
      <c r="G2138" s="85"/>
      <c r="H2138" s="85"/>
      <c r="I2138" s="7"/>
      <c r="J2138" s="7"/>
      <c r="K2138" s="160"/>
    </row>
    <row r="2139" spans="1:11" x14ac:dyDescent="0.25">
      <c r="A2139" s="7"/>
      <c r="B2139" s="7"/>
      <c r="C2139" s="16"/>
      <c r="D2139" s="26"/>
      <c r="E2139" s="16"/>
      <c r="F2139" s="26"/>
      <c r="G2139" s="85"/>
      <c r="H2139" s="85"/>
      <c r="I2139" s="7"/>
      <c r="J2139" s="7"/>
      <c r="K2139" s="160"/>
    </row>
    <row r="2140" spans="1:11" x14ac:dyDescent="0.25">
      <c r="A2140" s="7"/>
      <c r="B2140" s="7"/>
      <c r="C2140" s="16"/>
      <c r="D2140" s="26"/>
      <c r="E2140" s="16"/>
      <c r="F2140" s="26"/>
      <c r="G2140" s="85"/>
      <c r="H2140" s="85"/>
      <c r="I2140" s="7"/>
      <c r="J2140" s="7"/>
      <c r="K2140" s="160"/>
    </row>
    <row r="2141" spans="1:11" x14ac:dyDescent="0.25">
      <c r="A2141" s="7"/>
      <c r="B2141" s="7"/>
      <c r="C2141" s="16"/>
      <c r="D2141" s="26"/>
      <c r="E2141" s="16"/>
      <c r="F2141" s="26"/>
      <c r="G2141" s="85"/>
      <c r="H2141" s="85"/>
      <c r="I2141" s="7"/>
      <c r="J2141" s="26"/>
      <c r="K2141" s="160"/>
    </row>
    <row r="2142" spans="1:11" x14ac:dyDescent="0.25">
      <c r="A2142" s="7"/>
      <c r="B2142" s="7"/>
      <c r="C2142" s="16"/>
      <c r="D2142" s="26"/>
      <c r="E2142" s="16"/>
      <c r="F2142" s="26"/>
      <c r="G2142" s="85"/>
      <c r="H2142" s="85"/>
      <c r="I2142" s="7"/>
      <c r="J2142" s="26"/>
      <c r="K2142" s="160"/>
    </row>
    <row r="2143" spans="1:11" x14ac:dyDescent="0.25">
      <c r="A2143" s="7"/>
      <c r="B2143" s="7"/>
      <c r="C2143" s="16"/>
      <c r="D2143" s="26"/>
      <c r="E2143" s="16"/>
      <c r="F2143" s="26"/>
      <c r="G2143" s="85"/>
      <c r="H2143" s="85"/>
      <c r="I2143" s="7"/>
      <c r="J2143" s="7"/>
      <c r="K2143" s="160"/>
    </row>
    <row r="2144" spans="1:11" x14ac:dyDescent="0.25">
      <c r="A2144" s="7"/>
      <c r="B2144" s="7"/>
      <c r="C2144" s="16"/>
      <c r="D2144" s="26"/>
      <c r="E2144" s="16"/>
      <c r="F2144" s="26"/>
      <c r="G2144" s="85"/>
      <c r="H2144" s="85"/>
      <c r="I2144" s="7"/>
      <c r="J2144" s="7"/>
      <c r="K2144" s="160"/>
    </row>
    <row r="2145" spans="1:11" x14ac:dyDescent="0.25">
      <c r="A2145" s="7"/>
      <c r="B2145" s="7"/>
      <c r="C2145" s="16"/>
      <c r="D2145" s="26"/>
      <c r="E2145" s="16"/>
      <c r="F2145" s="26"/>
      <c r="G2145" s="85"/>
      <c r="H2145" s="85"/>
      <c r="I2145" s="7"/>
      <c r="J2145" s="7"/>
      <c r="K2145" s="160"/>
    </row>
    <row r="2146" spans="1:11" x14ac:dyDescent="0.25">
      <c r="A2146" s="7"/>
      <c r="B2146" s="7"/>
      <c r="C2146" s="16"/>
      <c r="D2146" s="26"/>
      <c r="E2146" s="16"/>
      <c r="F2146" s="26"/>
      <c r="G2146" s="85"/>
      <c r="H2146" s="85"/>
      <c r="I2146" s="7"/>
      <c r="J2146" s="7"/>
      <c r="K2146" s="160"/>
    </row>
    <row r="2147" spans="1:11" x14ac:dyDescent="0.25">
      <c r="A2147" s="7"/>
      <c r="B2147" s="7"/>
      <c r="C2147" s="16"/>
      <c r="D2147" s="26"/>
      <c r="E2147" s="16"/>
      <c r="F2147" s="26"/>
      <c r="G2147" s="85"/>
      <c r="H2147" s="85"/>
      <c r="I2147" s="7"/>
      <c r="J2147" s="7"/>
      <c r="K2147" s="160"/>
    </row>
    <row r="2148" spans="1:11" x14ac:dyDescent="0.25">
      <c r="A2148" s="7"/>
      <c r="B2148" s="7"/>
      <c r="C2148" s="16"/>
      <c r="D2148" s="26"/>
      <c r="E2148" s="16"/>
      <c r="F2148" s="26"/>
      <c r="G2148" s="85"/>
      <c r="H2148" s="85"/>
      <c r="I2148" s="7"/>
      <c r="J2148" s="7"/>
      <c r="K2148" s="160"/>
    </row>
    <row r="2149" spans="1:11" x14ac:dyDescent="0.25">
      <c r="A2149" s="7"/>
      <c r="B2149" s="7"/>
      <c r="C2149" s="16"/>
      <c r="D2149" s="26"/>
      <c r="E2149" s="7"/>
      <c r="F2149" s="26"/>
      <c r="G2149" s="85"/>
      <c r="H2149" s="85"/>
      <c r="I2149" s="7"/>
      <c r="J2149" s="26"/>
      <c r="K2149" s="160"/>
    </row>
    <row r="2150" spans="1:11" x14ac:dyDescent="0.25">
      <c r="A2150" s="7"/>
      <c r="B2150" s="7"/>
      <c r="C2150" s="16"/>
      <c r="D2150" s="26"/>
      <c r="E2150" s="7"/>
      <c r="F2150" s="26"/>
      <c r="G2150" s="85"/>
      <c r="H2150" s="85"/>
      <c r="I2150" s="7"/>
      <c r="J2150" s="26"/>
      <c r="K2150" s="160"/>
    </row>
    <row r="2151" spans="1:11" x14ac:dyDescent="0.25">
      <c r="A2151" s="7"/>
      <c r="B2151" s="7"/>
      <c r="C2151" s="16"/>
      <c r="D2151" s="26"/>
      <c r="E2151" s="7"/>
      <c r="F2151" s="26"/>
      <c r="G2151" s="85"/>
      <c r="H2151" s="85"/>
      <c r="I2151" s="7"/>
      <c r="J2151" s="26"/>
      <c r="K2151" s="160"/>
    </row>
    <row r="2152" spans="1:11" x14ac:dyDescent="0.25">
      <c r="A2152" s="7"/>
      <c r="B2152" s="7"/>
      <c r="C2152" s="16"/>
      <c r="D2152" s="26"/>
      <c r="E2152" s="16"/>
      <c r="F2152" s="26"/>
      <c r="G2152" s="85"/>
      <c r="H2152" s="85"/>
      <c r="I2152" s="7"/>
      <c r="J2152" s="26"/>
      <c r="K2152" s="160"/>
    </row>
    <row r="2153" spans="1:11" x14ac:dyDescent="0.25">
      <c r="A2153" s="7"/>
      <c r="B2153" s="7"/>
      <c r="C2153" s="16"/>
      <c r="D2153" s="26"/>
      <c r="E2153" s="16"/>
      <c r="F2153" s="26"/>
      <c r="G2153" s="85"/>
      <c r="H2153" s="85"/>
      <c r="I2153" s="7"/>
      <c r="J2153" s="26"/>
      <c r="K2153" s="160"/>
    </row>
    <row r="2154" spans="1:11" x14ac:dyDescent="0.25">
      <c r="A2154" s="7"/>
      <c r="B2154" s="7"/>
      <c r="C2154" s="16"/>
      <c r="D2154" s="26"/>
      <c r="E2154" s="7"/>
      <c r="F2154" s="26"/>
      <c r="G2154" s="85"/>
      <c r="H2154" s="85"/>
      <c r="I2154" s="7"/>
      <c r="J2154" s="26"/>
      <c r="K2154" s="160"/>
    </row>
    <row r="2155" spans="1:11" x14ac:dyDescent="0.25">
      <c r="A2155" s="7"/>
      <c r="B2155" s="7"/>
      <c r="C2155" s="16"/>
      <c r="D2155" s="26"/>
      <c r="E2155" s="7"/>
      <c r="F2155" s="26"/>
      <c r="G2155" s="85"/>
      <c r="H2155" s="85"/>
      <c r="I2155" s="7"/>
      <c r="J2155" s="26"/>
      <c r="K2155" s="160"/>
    </row>
    <row r="2156" spans="1:11" x14ac:dyDescent="0.25">
      <c r="A2156" s="7"/>
      <c r="B2156" s="7"/>
      <c r="C2156" s="16"/>
      <c r="D2156" s="26"/>
      <c r="E2156" s="7"/>
      <c r="F2156" s="26"/>
      <c r="G2156" s="85"/>
      <c r="H2156" s="85"/>
      <c r="I2156" s="7"/>
      <c r="J2156" s="26"/>
      <c r="K2156" s="160"/>
    </row>
    <row r="2157" spans="1:11" x14ac:dyDescent="0.25">
      <c r="A2157" s="7"/>
      <c r="B2157" s="7"/>
      <c r="C2157" s="16"/>
      <c r="D2157" s="26"/>
      <c r="E2157" s="7"/>
      <c r="F2157" s="26"/>
      <c r="G2157" s="85"/>
      <c r="H2157" s="85"/>
      <c r="I2157" s="7"/>
      <c r="J2157" s="26"/>
      <c r="K2157" s="160"/>
    </row>
    <row r="2158" spans="1:11" x14ac:dyDescent="0.25">
      <c r="A2158" s="7"/>
      <c r="B2158" s="7"/>
      <c r="C2158" s="16"/>
      <c r="D2158" s="26"/>
      <c r="E2158" s="7"/>
      <c r="F2158" s="26"/>
      <c r="G2158" s="85"/>
      <c r="H2158" s="85"/>
      <c r="I2158" s="7"/>
      <c r="J2158" s="26"/>
      <c r="K2158" s="160"/>
    </row>
    <row r="2159" spans="1:11" x14ac:dyDescent="0.25">
      <c r="A2159" s="7"/>
      <c r="B2159" s="7"/>
      <c r="C2159" s="16"/>
      <c r="D2159" s="26"/>
      <c r="E2159" s="16"/>
      <c r="F2159" s="26"/>
      <c r="G2159" s="85"/>
      <c r="H2159" s="85"/>
      <c r="I2159" s="7"/>
      <c r="J2159" s="26"/>
      <c r="K2159" s="160"/>
    </row>
    <row r="2160" spans="1:11" x14ac:dyDescent="0.25">
      <c r="A2160" s="7"/>
      <c r="B2160" s="7"/>
      <c r="C2160" s="16"/>
      <c r="D2160" s="26"/>
      <c r="E2160" s="16"/>
      <c r="F2160" s="26"/>
      <c r="G2160" s="85"/>
      <c r="H2160" s="85"/>
      <c r="I2160" s="7"/>
      <c r="J2160" s="7"/>
      <c r="K2160" s="160"/>
    </row>
    <row r="2161" spans="1:11" x14ac:dyDescent="0.25">
      <c r="A2161" s="7"/>
      <c r="B2161" s="7"/>
      <c r="C2161" s="16"/>
      <c r="D2161" s="26"/>
      <c r="E2161" s="16"/>
      <c r="F2161" s="26"/>
      <c r="G2161" s="85"/>
      <c r="H2161" s="85"/>
      <c r="I2161" s="7"/>
      <c r="J2161" s="7"/>
      <c r="K2161" s="160"/>
    </row>
    <row r="2162" spans="1:11" x14ac:dyDescent="0.25">
      <c r="A2162" s="7"/>
      <c r="B2162" s="7"/>
      <c r="C2162" s="16"/>
      <c r="D2162" s="26"/>
      <c r="E2162" s="16"/>
      <c r="F2162" s="26"/>
      <c r="G2162" s="85"/>
      <c r="H2162" s="85"/>
      <c r="I2162" s="7"/>
      <c r="J2162" s="7"/>
      <c r="K2162" s="160"/>
    </row>
    <row r="2163" spans="1:11" x14ac:dyDescent="0.25">
      <c r="A2163" s="7"/>
      <c r="B2163" s="7"/>
      <c r="C2163" s="16"/>
      <c r="D2163" s="26"/>
      <c r="E2163" s="16"/>
      <c r="F2163" s="26"/>
      <c r="G2163" s="85"/>
      <c r="H2163" s="85"/>
      <c r="I2163" s="7"/>
      <c r="J2163" s="7"/>
      <c r="K2163" s="160"/>
    </row>
    <row r="2164" spans="1:11" x14ac:dyDescent="0.25">
      <c r="A2164" s="7"/>
      <c r="B2164" s="7"/>
      <c r="C2164" s="16"/>
      <c r="D2164" s="26"/>
      <c r="E2164" s="16"/>
      <c r="F2164" s="26"/>
      <c r="G2164" s="85"/>
      <c r="H2164" s="85"/>
      <c r="I2164" s="7"/>
      <c r="J2164" s="7"/>
      <c r="K2164" s="160"/>
    </row>
    <row r="2165" spans="1:11" x14ac:dyDescent="0.25">
      <c r="A2165" s="7"/>
      <c r="B2165" s="7"/>
      <c r="C2165" s="16"/>
      <c r="D2165" s="26"/>
      <c r="E2165" s="7"/>
      <c r="F2165" s="26"/>
      <c r="G2165" s="85"/>
      <c r="H2165" s="85"/>
      <c r="I2165" s="7"/>
      <c r="J2165" s="7"/>
      <c r="K2165" s="160"/>
    </row>
    <row r="2166" spans="1:11" x14ac:dyDescent="0.25">
      <c r="A2166" s="7"/>
      <c r="B2166" s="7"/>
      <c r="C2166" s="16"/>
      <c r="D2166" s="26"/>
      <c r="E2166" s="7"/>
      <c r="F2166" s="26"/>
      <c r="G2166" s="85"/>
      <c r="H2166" s="85"/>
      <c r="I2166" s="7"/>
      <c r="J2166" s="26"/>
      <c r="K2166" s="160"/>
    </row>
    <row r="2167" spans="1:11" x14ac:dyDescent="0.25">
      <c r="A2167" s="7"/>
      <c r="B2167" s="7"/>
      <c r="C2167" s="16"/>
      <c r="D2167" s="26"/>
      <c r="E2167" s="16"/>
      <c r="F2167" s="26"/>
      <c r="G2167" s="85"/>
      <c r="H2167" s="85"/>
      <c r="I2167" s="7"/>
      <c r="J2167" s="7"/>
      <c r="K2167" s="160"/>
    </row>
    <row r="2168" spans="1:11" x14ac:dyDescent="0.25">
      <c r="A2168" s="7"/>
      <c r="B2168" s="7"/>
      <c r="C2168" s="16"/>
      <c r="D2168" s="26"/>
      <c r="E2168" s="16"/>
      <c r="F2168" s="26"/>
      <c r="G2168" s="85"/>
      <c r="H2168" s="85"/>
      <c r="I2168" s="7"/>
      <c r="J2168" s="26"/>
      <c r="K2168" s="160"/>
    </row>
    <row r="2169" spans="1:11" x14ac:dyDescent="0.25">
      <c r="A2169" s="7"/>
      <c r="B2169" s="7"/>
      <c r="C2169" s="16"/>
      <c r="D2169" s="26"/>
      <c r="E2169" s="16"/>
      <c r="F2169" s="26"/>
      <c r="G2169" s="85"/>
      <c r="H2169" s="85"/>
      <c r="I2169" s="7"/>
      <c r="J2169" s="7"/>
      <c r="K2169" s="160"/>
    </row>
    <row r="2170" spans="1:11" x14ac:dyDescent="0.25">
      <c r="A2170" s="7"/>
      <c r="B2170" s="7"/>
      <c r="C2170" s="16"/>
      <c r="D2170" s="26"/>
      <c r="E2170" s="16"/>
      <c r="F2170" s="26"/>
      <c r="G2170" s="85"/>
      <c r="H2170" s="85"/>
      <c r="I2170" s="7"/>
      <c r="J2170" s="7"/>
      <c r="K2170" s="160"/>
    </row>
    <row r="2171" spans="1:11" x14ac:dyDescent="0.25">
      <c r="A2171" s="7"/>
      <c r="B2171" s="7"/>
      <c r="C2171" s="16"/>
      <c r="D2171" s="26"/>
      <c r="E2171" s="16"/>
      <c r="F2171" s="26"/>
      <c r="G2171" s="85"/>
      <c r="H2171" s="85"/>
      <c r="I2171" s="7"/>
      <c r="J2171" s="7"/>
      <c r="K2171" s="160"/>
    </row>
    <row r="2172" spans="1:11" x14ac:dyDescent="0.25">
      <c r="A2172" s="7"/>
      <c r="B2172" s="7"/>
      <c r="C2172" s="16"/>
      <c r="D2172" s="26"/>
      <c r="E2172" s="16"/>
      <c r="F2172" s="26"/>
      <c r="G2172" s="85"/>
      <c r="H2172" s="85"/>
      <c r="I2172" s="7"/>
      <c r="J2172" s="26"/>
      <c r="K2172" s="160"/>
    </row>
    <row r="2173" spans="1:11" x14ac:dyDescent="0.25">
      <c r="A2173" s="7"/>
      <c r="B2173" s="7"/>
      <c r="C2173" s="16"/>
      <c r="D2173" s="26"/>
      <c r="E2173" s="16"/>
      <c r="F2173" s="26"/>
      <c r="G2173" s="85"/>
      <c r="H2173" s="85"/>
      <c r="I2173" s="7"/>
      <c r="J2173" s="7"/>
      <c r="K2173" s="160"/>
    </row>
    <row r="2174" spans="1:11" x14ac:dyDescent="0.25">
      <c r="A2174" s="7"/>
      <c r="B2174" s="7"/>
      <c r="C2174" s="16"/>
      <c r="D2174" s="26"/>
      <c r="E2174" s="16"/>
      <c r="F2174" s="26"/>
      <c r="G2174" s="85"/>
      <c r="H2174" s="85"/>
      <c r="I2174" s="7"/>
      <c r="J2174" s="7"/>
      <c r="K2174" s="160"/>
    </row>
    <row r="2175" spans="1:11" x14ac:dyDescent="0.25">
      <c r="A2175" s="7"/>
      <c r="B2175" s="7"/>
      <c r="C2175" s="16"/>
      <c r="D2175" s="26"/>
      <c r="E2175" s="16"/>
      <c r="F2175" s="26"/>
      <c r="G2175" s="85"/>
      <c r="H2175" s="85"/>
      <c r="I2175" s="7"/>
      <c r="J2175" s="26"/>
      <c r="K2175" s="160"/>
    </row>
    <row r="2176" spans="1:11" x14ac:dyDescent="0.25">
      <c r="A2176" s="7"/>
      <c r="B2176" s="7"/>
      <c r="C2176" s="16"/>
      <c r="D2176" s="26"/>
      <c r="E2176" s="16"/>
      <c r="F2176" s="26"/>
      <c r="G2176" s="85"/>
      <c r="H2176" s="85"/>
      <c r="I2176" s="7"/>
      <c r="J2176" s="7"/>
      <c r="K2176" s="160"/>
    </row>
    <row r="2177" spans="1:11" x14ac:dyDescent="0.25">
      <c r="A2177" s="7"/>
      <c r="B2177" s="7"/>
      <c r="C2177" s="16"/>
      <c r="D2177" s="26"/>
      <c r="E2177" s="16"/>
      <c r="F2177" s="26"/>
      <c r="G2177" s="185"/>
      <c r="H2177" s="85"/>
      <c r="I2177" s="7"/>
      <c r="J2177" s="26"/>
      <c r="K2177" s="160"/>
    </row>
    <row r="2178" spans="1:11" x14ac:dyDescent="0.25">
      <c r="A2178" s="7"/>
      <c r="B2178" s="7"/>
      <c r="C2178" s="16"/>
      <c r="D2178" s="26"/>
      <c r="E2178" s="7"/>
      <c r="F2178" s="26"/>
      <c r="G2178" s="85"/>
      <c r="H2178" s="85"/>
      <c r="I2178" s="7"/>
      <c r="J2178" s="7"/>
      <c r="K2178" s="160"/>
    </row>
    <row r="2179" spans="1:11" x14ac:dyDescent="0.25">
      <c r="A2179" s="7"/>
      <c r="B2179" s="7"/>
      <c r="C2179" s="16"/>
      <c r="D2179" s="26"/>
      <c r="E2179" s="7"/>
      <c r="F2179" s="26"/>
      <c r="G2179" s="85"/>
      <c r="H2179" s="85"/>
      <c r="I2179" s="7"/>
      <c r="J2179" s="26"/>
      <c r="K2179" s="160"/>
    </row>
    <row r="2180" spans="1:11" x14ac:dyDescent="0.25">
      <c r="A2180" s="7"/>
      <c r="B2180" s="7"/>
      <c r="C2180" s="16"/>
      <c r="D2180" s="26"/>
      <c r="E2180" s="7"/>
      <c r="F2180" s="26"/>
      <c r="G2180" s="85"/>
      <c r="H2180" s="85"/>
      <c r="I2180" s="7"/>
      <c r="J2180" s="26"/>
      <c r="K2180" s="160"/>
    </row>
    <row r="2181" spans="1:11" x14ac:dyDescent="0.25">
      <c r="A2181" s="7"/>
      <c r="B2181" s="7"/>
      <c r="C2181" s="16"/>
      <c r="D2181" s="26"/>
      <c r="E2181" s="16"/>
      <c r="F2181" s="26"/>
      <c r="G2181" s="85"/>
      <c r="H2181" s="85"/>
      <c r="I2181" s="7"/>
      <c r="J2181" s="7"/>
      <c r="K2181" s="160"/>
    </row>
    <row r="2182" spans="1:11" x14ac:dyDescent="0.25">
      <c r="A2182" s="7"/>
      <c r="B2182" s="7"/>
      <c r="C2182" s="16"/>
      <c r="D2182" s="26"/>
      <c r="E2182" s="16"/>
      <c r="F2182" s="26"/>
      <c r="G2182" s="185"/>
      <c r="H2182" s="85"/>
      <c r="I2182" s="7"/>
      <c r="J2182" s="7"/>
      <c r="K2182" s="160"/>
    </row>
    <row r="2183" spans="1:11" x14ac:dyDescent="0.25">
      <c r="A2183" s="7"/>
      <c r="B2183" s="7"/>
      <c r="C2183" s="16"/>
      <c r="D2183" s="26"/>
      <c r="E2183" s="16"/>
      <c r="F2183" s="26"/>
      <c r="G2183" s="85"/>
      <c r="H2183" s="85"/>
      <c r="I2183" s="7"/>
      <c r="J2183" s="7"/>
      <c r="K2183" s="160"/>
    </row>
    <row r="2184" spans="1:11" x14ac:dyDescent="0.25">
      <c r="A2184" s="7"/>
      <c r="B2184" s="7"/>
      <c r="C2184" s="16"/>
      <c r="D2184" s="26"/>
      <c r="E2184" s="16"/>
      <c r="F2184" s="26"/>
      <c r="G2184" s="85"/>
      <c r="H2184" s="85"/>
      <c r="I2184" s="7"/>
      <c r="J2184" s="26"/>
      <c r="K2184" s="160"/>
    </row>
    <row r="2185" spans="1:11" x14ac:dyDescent="0.25">
      <c r="A2185" s="7"/>
      <c r="B2185" s="7"/>
      <c r="C2185" s="16"/>
      <c r="D2185" s="26"/>
      <c r="E2185" s="16"/>
      <c r="F2185" s="26"/>
      <c r="G2185" s="85"/>
      <c r="H2185" s="85"/>
      <c r="I2185" s="7"/>
      <c r="J2185" s="7"/>
      <c r="K2185" s="160"/>
    </row>
    <row r="2186" spans="1:11" x14ac:dyDescent="0.25">
      <c r="A2186" s="7"/>
      <c r="B2186" s="7"/>
      <c r="C2186" s="16"/>
      <c r="D2186" s="26"/>
      <c r="E2186" s="16"/>
      <c r="F2186" s="26"/>
      <c r="G2186" s="85"/>
      <c r="H2186" s="85"/>
      <c r="I2186" s="7"/>
      <c r="J2186" s="7"/>
      <c r="K2186" s="160"/>
    </row>
    <row r="2187" spans="1:11" x14ac:dyDescent="0.25">
      <c r="A2187" s="7"/>
      <c r="B2187" s="7"/>
      <c r="C2187" s="16"/>
      <c r="D2187" s="26"/>
      <c r="E2187" s="16"/>
      <c r="F2187" s="26"/>
      <c r="G2187" s="185"/>
      <c r="H2187" s="85"/>
      <c r="I2187" s="7"/>
      <c r="J2187" s="7"/>
      <c r="K2187" s="160"/>
    </row>
    <row r="2188" spans="1:11" x14ac:dyDescent="0.25">
      <c r="A2188" s="7"/>
      <c r="B2188" s="7"/>
      <c r="C2188" s="16"/>
      <c r="D2188" s="26"/>
      <c r="E2188" s="16"/>
      <c r="F2188" s="26"/>
      <c r="G2188" s="85"/>
      <c r="H2188" s="85"/>
      <c r="I2188" s="7"/>
      <c r="J2188" s="26"/>
      <c r="K2188" s="160"/>
    </row>
    <row r="2189" spans="1:11" x14ac:dyDescent="0.25">
      <c r="A2189" s="7"/>
      <c r="B2189" s="7"/>
      <c r="C2189" s="16"/>
      <c r="D2189" s="26"/>
      <c r="E2189" s="16"/>
      <c r="F2189" s="26"/>
      <c r="G2189" s="85"/>
      <c r="H2189" s="85"/>
      <c r="I2189" s="7"/>
      <c r="J2189" s="7"/>
      <c r="K2189" s="160"/>
    </row>
    <row r="2190" spans="1:11" x14ac:dyDescent="0.25">
      <c r="A2190" s="7"/>
      <c r="B2190" s="7"/>
      <c r="C2190" s="16"/>
      <c r="D2190" s="26"/>
      <c r="E2190" s="7"/>
      <c r="F2190" s="26"/>
      <c r="G2190" s="85"/>
      <c r="H2190" s="85"/>
      <c r="I2190" s="7"/>
      <c r="J2190" s="26"/>
      <c r="K2190" s="160"/>
    </row>
    <row r="2191" spans="1:11" x14ac:dyDescent="0.25">
      <c r="A2191" s="7"/>
      <c r="B2191" s="7"/>
      <c r="C2191" s="16"/>
      <c r="D2191" s="26"/>
      <c r="E2191" s="7"/>
      <c r="F2191" s="26"/>
      <c r="G2191" s="85"/>
      <c r="H2191" s="85"/>
      <c r="I2191" s="7"/>
      <c r="J2191" s="26"/>
      <c r="K2191" s="160"/>
    </row>
    <row r="2192" spans="1:11" x14ac:dyDescent="0.25">
      <c r="A2192" s="7"/>
      <c r="B2192" s="7"/>
      <c r="C2192" s="16"/>
      <c r="D2192" s="26"/>
      <c r="E2192" s="7"/>
      <c r="F2192" s="26"/>
      <c r="G2192" s="85"/>
      <c r="H2192" s="85"/>
      <c r="I2192" s="7"/>
      <c r="J2192" s="26"/>
      <c r="K2192" s="160"/>
    </row>
    <row r="2193" spans="1:11" x14ac:dyDescent="0.25">
      <c r="A2193" s="7"/>
      <c r="B2193" s="7"/>
      <c r="C2193" s="16"/>
      <c r="D2193" s="26"/>
      <c r="E2193" s="16"/>
      <c r="F2193" s="26"/>
      <c r="G2193" s="85"/>
      <c r="H2193" s="85"/>
      <c r="I2193" s="7"/>
      <c r="J2193" s="26"/>
      <c r="K2193" s="160"/>
    </row>
    <row r="2194" spans="1:11" x14ac:dyDescent="0.25">
      <c r="A2194" s="7"/>
      <c r="B2194" s="7"/>
      <c r="C2194" s="16"/>
      <c r="D2194" s="26"/>
      <c r="E2194" s="7"/>
      <c r="F2194" s="26"/>
      <c r="G2194" s="85"/>
      <c r="H2194" s="85"/>
      <c r="I2194" s="7"/>
      <c r="J2194" s="26"/>
      <c r="K2194" s="160"/>
    </row>
    <row r="2195" spans="1:11" x14ac:dyDescent="0.25">
      <c r="A2195" s="7"/>
      <c r="B2195" s="7"/>
      <c r="C2195" s="16"/>
      <c r="D2195" s="26"/>
      <c r="E2195" s="16"/>
      <c r="F2195" s="26"/>
      <c r="G2195" s="85"/>
      <c r="H2195" s="85"/>
      <c r="I2195" s="7"/>
      <c r="J2195" s="26"/>
      <c r="K2195" s="160"/>
    </row>
    <row r="2196" spans="1:11" x14ac:dyDescent="0.25">
      <c r="A2196" s="7"/>
      <c r="B2196" s="7"/>
      <c r="C2196" s="16"/>
      <c r="D2196" s="26"/>
      <c r="E2196" s="16"/>
      <c r="F2196" s="26"/>
      <c r="G2196" s="85"/>
      <c r="H2196" s="85"/>
      <c r="I2196" s="7"/>
      <c r="J2196" s="7"/>
      <c r="K2196" s="160"/>
    </row>
    <row r="2197" spans="1:11" x14ac:dyDescent="0.25">
      <c r="A2197" s="7"/>
      <c r="B2197" s="7"/>
      <c r="C2197" s="16"/>
      <c r="D2197" s="26"/>
      <c r="E2197" s="7"/>
      <c r="F2197" s="26"/>
      <c r="G2197" s="85"/>
      <c r="H2197" s="85"/>
      <c r="I2197" s="7"/>
      <c r="J2197" s="26"/>
      <c r="K2197" s="160"/>
    </row>
    <row r="2198" spans="1:11" x14ac:dyDescent="0.25">
      <c r="A2198" s="7"/>
      <c r="B2198" s="7"/>
      <c r="C2198" s="16"/>
      <c r="D2198" s="26"/>
      <c r="E2198" s="7"/>
      <c r="F2198" s="26"/>
      <c r="G2198" s="185"/>
      <c r="H2198" s="85"/>
      <c r="I2198" s="7"/>
      <c r="J2198" s="26"/>
      <c r="K2198" s="160"/>
    </row>
    <row r="2199" spans="1:11" x14ac:dyDescent="0.25">
      <c r="A2199" s="7"/>
      <c r="B2199" s="7"/>
      <c r="C2199" s="16"/>
      <c r="D2199" s="26"/>
      <c r="E2199" s="7"/>
      <c r="F2199" s="26"/>
      <c r="G2199" s="185"/>
      <c r="H2199" s="85"/>
      <c r="I2199" s="7"/>
      <c r="J2199" s="26"/>
      <c r="K2199" s="160"/>
    </row>
    <row r="2200" spans="1:11" x14ac:dyDescent="0.25">
      <c r="A2200" s="7"/>
      <c r="B2200" s="7"/>
      <c r="C2200" s="16"/>
      <c r="D2200" s="26"/>
      <c r="E2200" s="7"/>
      <c r="F2200" s="26"/>
      <c r="G2200" s="185"/>
      <c r="H2200" s="85"/>
      <c r="I2200" s="7"/>
      <c r="J2200" s="26"/>
      <c r="K2200" s="160"/>
    </row>
    <row r="2201" spans="1:11" x14ac:dyDescent="0.25">
      <c r="A2201" s="7"/>
      <c r="B2201" s="7"/>
      <c r="C2201" s="16"/>
      <c r="D2201" s="26"/>
      <c r="E2201" s="16"/>
      <c r="F2201" s="26"/>
      <c r="G2201" s="85"/>
      <c r="H2201" s="85"/>
      <c r="I2201" s="7"/>
      <c r="J2201" s="7"/>
      <c r="K2201" s="160"/>
    </row>
    <row r="2202" spans="1:11" x14ac:dyDescent="0.25">
      <c r="A2202" s="7"/>
      <c r="B2202" s="7"/>
      <c r="C2202" s="16"/>
      <c r="D2202" s="26"/>
      <c r="E2202" s="16"/>
      <c r="F2202" s="26"/>
      <c r="G2202" s="85"/>
      <c r="H2202" s="85"/>
      <c r="I2202" s="7"/>
      <c r="J2202" s="7"/>
      <c r="K2202" s="160"/>
    </row>
    <row r="2203" spans="1:11" x14ac:dyDescent="0.25">
      <c r="A2203" s="7"/>
      <c r="B2203" s="7"/>
      <c r="C2203" s="16"/>
      <c r="D2203" s="26"/>
      <c r="E2203" s="16"/>
      <c r="F2203" s="26"/>
      <c r="G2203" s="85"/>
      <c r="H2203" s="85"/>
      <c r="I2203" s="7"/>
      <c r="J2203" s="7"/>
      <c r="K2203" s="160"/>
    </row>
    <row r="2204" spans="1:11" x14ac:dyDescent="0.25">
      <c r="A2204" s="7"/>
      <c r="B2204" s="7"/>
      <c r="C2204" s="16"/>
      <c r="D2204" s="26"/>
      <c r="E2204" s="16"/>
      <c r="F2204" s="26"/>
      <c r="G2204" s="85"/>
      <c r="H2204" s="85"/>
      <c r="I2204" s="7"/>
      <c r="J2204" s="26"/>
      <c r="K2204" s="160"/>
    </row>
    <row r="2205" spans="1:11" x14ac:dyDescent="0.25">
      <c r="A2205" s="7"/>
      <c r="B2205" s="7"/>
      <c r="C2205" s="16"/>
      <c r="D2205" s="26"/>
      <c r="E2205" s="16"/>
      <c r="F2205" s="26"/>
      <c r="G2205" s="85"/>
      <c r="H2205" s="85"/>
      <c r="I2205" s="7"/>
      <c r="J2205" s="7"/>
      <c r="K2205" s="160"/>
    </row>
    <row r="2206" spans="1:11" x14ac:dyDescent="0.25">
      <c r="A2206" s="7"/>
      <c r="B2206" s="7"/>
      <c r="C2206" s="16"/>
      <c r="D2206" s="26"/>
      <c r="E2206" s="16"/>
      <c r="F2206" s="26"/>
      <c r="G2206" s="85"/>
      <c r="H2206" s="85"/>
      <c r="I2206" s="7"/>
      <c r="J2206" s="7"/>
      <c r="K2206" s="160"/>
    </row>
    <row r="2207" spans="1:11" x14ac:dyDescent="0.25">
      <c r="A2207" s="7"/>
      <c r="B2207" s="7"/>
      <c r="C2207" s="16"/>
      <c r="D2207" s="26"/>
      <c r="E2207" s="16"/>
      <c r="F2207" s="26"/>
      <c r="G2207" s="85"/>
      <c r="H2207" s="85"/>
      <c r="I2207" s="7"/>
      <c r="J2207" s="7"/>
      <c r="K2207" s="160"/>
    </row>
    <row r="2208" spans="1:11" x14ac:dyDescent="0.25">
      <c r="A2208" s="7"/>
      <c r="B2208" s="7"/>
      <c r="C2208" s="16"/>
      <c r="D2208" s="26"/>
      <c r="E2208" s="16"/>
      <c r="F2208" s="26"/>
      <c r="G2208" s="85"/>
      <c r="H2208" s="85"/>
      <c r="I2208" s="7"/>
      <c r="J2208" s="7"/>
      <c r="K2208" s="160"/>
    </row>
    <row r="2209" spans="1:11" x14ac:dyDescent="0.25">
      <c r="A2209" s="7"/>
      <c r="B2209" s="7"/>
      <c r="C2209" s="16"/>
      <c r="D2209" s="26"/>
      <c r="E2209" s="16"/>
      <c r="F2209" s="26"/>
      <c r="G2209" s="85"/>
      <c r="H2209" s="85"/>
      <c r="I2209" s="7"/>
      <c r="J2209" s="7"/>
      <c r="K2209" s="160"/>
    </row>
    <row r="2210" spans="1:11" x14ac:dyDescent="0.25">
      <c r="A2210" s="7"/>
      <c r="B2210" s="7"/>
      <c r="C2210" s="16"/>
      <c r="D2210" s="26"/>
      <c r="E2210" s="16"/>
      <c r="F2210" s="26"/>
      <c r="G2210" s="85"/>
      <c r="H2210" s="85"/>
      <c r="I2210" s="7"/>
      <c r="J2210" s="7"/>
      <c r="K2210" s="160"/>
    </row>
    <row r="2211" spans="1:11" x14ac:dyDescent="0.25">
      <c r="A2211" s="7"/>
      <c r="B2211" s="7"/>
      <c r="C2211" s="16"/>
      <c r="D2211" s="26"/>
      <c r="E2211" s="16"/>
      <c r="F2211" s="26"/>
      <c r="G2211" s="85"/>
      <c r="H2211" s="85"/>
      <c r="I2211" s="7"/>
      <c r="J2211" s="7"/>
      <c r="K2211" s="160"/>
    </row>
    <row r="2212" spans="1:11" x14ac:dyDescent="0.25">
      <c r="A2212" s="7"/>
      <c r="B2212" s="7"/>
      <c r="C2212" s="16"/>
      <c r="D2212" s="26"/>
      <c r="E2212" s="7"/>
      <c r="F2212" s="26"/>
      <c r="G2212" s="85"/>
      <c r="H2212" s="85"/>
      <c r="I2212" s="7"/>
      <c r="J2212" s="26"/>
      <c r="K2212" s="160"/>
    </row>
    <row r="2213" spans="1:11" x14ac:dyDescent="0.25">
      <c r="A2213" s="7"/>
      <c r="B2213" s="7"/>
      <c r="C2213" s="16"/>
      <c r="D2213" s="26"/>
      <c r="E2213" s="7"/>
      <c r="F2213" s="26"/>
      <c r="G2213" s="85"/>
      <c r="H2213" s="85"/>
      <c r="I2213" s="7"/>
      <c r="J2213" s="26"/>
      <c r="K2213" s="160"/>
    </row>
    <row r="2214" spans="1:11" x14ac:dyDescent="0.25">
      <c r="A2214" s="7"/>
      <c r="B2214" s="7"/>
      <c r="C2214" s="16"/>
      <c r="D2214" s="26"/>
      <c r="E2214" s="7"/>
      <c r="F2214" s="26"/>
      <c r="G2214" s="85"/>
      <c r="H2214" s="85"/>
      <c r="I2214" s="7"/>
      <c r="J2214" s="26"/>
      <c r="K2214" s="160"/>
    </row>
    <row r="2215" spans="1:11" x14ac:dyDescent="0.25">
      <c r="A2215" s="7"/>
      <c r="B2215" s="7"/>
      <c r="C2215" s="16"/>
      <c r="D2215" s="26"/>
      <c r="E2215" s="7"/>
      <c r="F2215" s="26"/>
      <c r="G2215" s="85"/>
      <c r="H2215" s="85"/>
      <c r="I2215" s="7"/>
      <c r="J2215" s="26"/>
      <c r="K2215" s="160"/>
    </row>
    <row r="2216" spans="1:11" x14ac:dyDescent="0.25">
      <c r="A2216" s="7"/>
      <c r="B2216" s="7"/>
      <c r="C2216" s="16"/>
      <c r="D2216" s="26"/>
      <c r="E2216" s="7"/>
      <c r="F2216" s="26"/>
      <c r="G2216" s="85"/>
      <c r="H2216" s="85"/>
      <c r="I2216" s="7"/>
      <c r="J2216" s="26"/>
      <c r="K2216" s="160"/>
    </row>
    <row r="2217" spans="1:11" x14ac:dyDescent="0.25">
      <c r="A2217" s="7"/>
      <c r="B2217" s="7"/>
      <c r="C2217" s="16"/>
      <c r="D2217" s="26"/>
      <c r="E2217" s="7"/>
      <c r="F2217" s="26"/>
      <c r="G2217" s="85"/>
      <c r="H2217" s="85"/>
      <c r="I2217" s="7"/>
      <c r="J2217" s="26"/>
      <c r="K2217" s="160"/>
    </row>
    <row r="2218" spans="1:11" x14ac:dyDescent="0.25">
      <c r="A2218" s="7"/>
      <c r="B2218" s="7"/>
      <c r="C2218" s="16"/>
      <c r="D2218" s="26"/>
      <c r="E2218" s="7"/>
      <c r="F2218" s="26"/>
      <c r="G2218" s="85"/>
      <c r="H2218" s="85"/>
      <c r="I2218" s="7"/>
      <c r="J2218" s="26"/>
      <c r="K2218" s="160"/>
    </row>
    <row r="2219" spans="1:11" x14ac:dyDescent="0.25">
      <c r="A2219" s="7"/>
      <c r="B2219" s="7"/>
      <c r="C2219" s="16"/>
      <c r="D2219" s="26"/>
      <c r="E2219" s="16"/>
      <c r="F2219" s="26"/>
      <c r="G2219" s="85"/>
      <c r="H2219" s="85"/>
      <c r="I2219" s="7"/>
      <c r="J2219" s="7"/>
      <c r="K2219" s="160"/>
    </row>
    <row r="2220" spans="1:11" x14ac:dyDescent="0.25">
      <c r="A2220" s="7"/>
      <c r="B2220" s="7"/>
      <c r="C2220" s="16"/>
      <c r="D2220" s="26"/>
      <c r="E2220" s="16"/>
      <c r="F2220" s="26"/>
      <c r="G2220" s="85"/>
      <c r="H2220" s="85"/>
      <c r="I2220" s="7"/>
      <c r="J2220" s="26"/>
      <c r="K2220" s="160"/>
    </row>
    <row r="2221" spans="1:11" x14ac:dyDescent="0.25">
      <c r="A2221" s="7"/>
      <c r="B2221" s="7"/>
      <c r="C2221" s="16"/>
      <c r="D2221" s="26"/>
      <c r="E2221" s="16"/>
      <c r="F2221" s="26"/>
      <c r="G2221" s="85"/>
      <c r="H2221" s="85"/>
      <c r="I2221" s="7"/>
      <c r="J2221" s="26"/>
      <c r="K2221" s="160"/>
    </row>
    <row r="2222" spans="1:11" x14ac:dyDescent="0.25">
      <c r="A2222" s="7"/>
      <c r="B2222" s="7"/>
      <c r="C2222" s="16"/>
      <c r="D2222" s="26"/>
      <c r="E2222" s="16"/>
      <c r="F2222" s="26"/>
      <c r="G2222" s="85"/>
      <c r="H2222" s="85"/>
      <c r="I2222" s="7"/>
      <c r="J2222" s="7"/>
      <c r="K2222" s="160"/>
    </row>
    <row r="2223" spans="1:11" x14ac:dyDescent="0.25">
      <c r="A2223" s="7"/>
      <c r="B2223" s="7"/>
      <c r="C2223" s="16"/>
      <c r="D2223" s="26"/>
      <c r="E2223" s="16"/>
      <c r="F2223" s="26"/>
      <c r="G2223" s="85"/>
      <c r="H2223" s="85"/>
      <c r="I2223" s="7"/>
      <c r="J2223" s="7"/>
      <c r="K2223" s="160"/>
    </row>
    <row r="2224" spans="1:11" x14ac:dyDescent="0.25">
      <c r="A2224" s="7"/>
      <c r="B2224" s="7"/>
      <c r="C2224" s="16"/>
      <c r="D2224" s="26"/>
      <c r="E2224" s="16"/>
      <c r="F2224" s="26"/>
      <c r="G2224" s="85"/>
      <c r="H2224" s="85"/>
      <c r="I2224" s="7"/>
      <c r="J2224" s="7"/>
      <c r="K2224" s="160"/>
    </row>
    <row r="2225" spans="1:11" x14ac:dyDescent="0.25">
      <c r="A2225" s="7"/>
      <c r="B2225" s="7"/>
      <c r="C2225" s="16"/>
      <c r="D2225" s="26"/>
      <c r="E2225" s="16"/>
      <c r="F2225" s="26"/>
      <c r="G2225" s="85"/>
      <c r="H2225" s="85"/>
      <c r="I2225" s="7"/>
      <c r="J2225" s="7"/>
      <c r="K2225" s="160"/>
    </row>
    <row r="2226" spans="1:11" x14ac:dyDescent="0.25">
      <c r="A2226" s="7"/>
      <c r="B2226" s="7"/>
      <c r="C2226" s="16"/>
      <c r="D2226" s="26"/>
      <c r="E2226" s="16"/>
      <c r="F2226" s="26"/>
      <c r="G2226" s="85"/>
      <c r="H2226" s="85"/>
      <c r="I2226" s="7"/>
      <c r="J2226" s="7"/>
      <c r="K2226" s="160"/>
    </row>
    <row r="2227" spans="1:11" x14ac:dyDescent="0.25">
      <c r="A2227" s="7"/>
      <c r="B2227" s="7"/>
      <c r="C2227" s="16"/>
      <c r="D2227" s="26"/>
      <c r="E2227" s="16"/>
      <c r="F2227" s="26"/>
      <c r="G2227" s="85"/>
      <c r="H2227" s="85"/>
      <c r="I2227" s="7"/>
      <c r="J2227" s="7"/>
      <c r="K2227" s="160"/>
    </row>
    <row r="2228" spans="1:11" x14ac:dyDescent="0.25">
      <c r="A2228" s="7"/>
      <c r="B2228" s="7"/>
      <c r="C2228" s="16"/>
      <c r="D2228" s="26"/>
      <c r="E2228" s="16"/>
      <c r="F2228" s="26"/>
      <c r="G2228" s="85"/>
      <c r="H2228" s="85"/>
      <c r="I2228" s="7"/>
      <c r="J2228" s="7"/>
      <c r="K2228" s="160"/>
    </row>
    <row r="2229" spans="1:11" x14ac:dyDescent="0.25">
      <c r="A2229" s="7"/>
      <c r="B2229" s="7"/>
      <c r="C2229" s="16"/>
      <c r="D2229" s="26"/>
      <c r="E2229" s="16"/>
      <c r="F2229" s="26"/>
      <c r="G2229" s="85"/>
      <c r="H2229" s="85"/>
      <c r="I2229" s="7"/>
      <c r="J2229" s="7"/>
      <c r="K2229" s="160"/>
    </row>
    <row r="2230" spans="1:11" x14ac:dyDescent="0.25">
      <c r="A2230" s="7"/>
      <c r="B2230" s="7"/>
      <c r="C2230" s="16"/>
      <c r="D2230" s="26"/>
      <c r="E2230" s="16"/>
      <c r="F2230" s="26"/>
      <c r="G2230" s="85"/>
      <c r="H2230" s="85"/>
      <c r="I2230" s="7"/>
      <c r="J2230" s="7"/>
      <c r="K2230" s="160"/>
    </row>
    <row r="2231" spans="1:11" x14ac:dyDescent="0.25">
      <c r="A2231" s="7"/>
      <c r="B2231" s="7"/>
      <c r="C2231" s="16"/>
      <c r="D2231" s="26"/>
      <c r="E2231" s="7"/>
      <c r="F2231" s="26"/>
      <c r="G2231" s="85"/>
      <c r="H2231" s="85"/>
      <c r="I2231" s="7"/>
      <c r="J2231" s="26"/>
      <c r="K2231" s="160"/>
    </row>
    <row r="2232" spans="1:11" x14ac:dyDescent="0.25">
      <c r="A2232" s="7"/>
      <c r="B2232" s="7"/>
      <c r="C2232" s="16"/>
      <c r="D2232" s="26"/>
      <c r="E2232" s="16"/>
      <c r="F2232" s="26"/>
      <c r="G2232" s="85"/>
      <c r="H2232" s="85"/>
      <c r="I2232" s="7"/>
      <c r="J2232" s="7"/>
      <c r="K2232" s="160"/>
    </row>
    <row r="2233" spans="1:11" x14ac:dyDescent="0.25">
      <c r="A2233" s="7"/>
      <c r="B2233" s="7"/>
      <c r="C2233" s="16"/>
      <c r="D2233" s="26"/>
      <c r="E2233" s="16"/>
      <c r="F2233" s="26"/>
      <c r="G2233" s="85"/>
      <c r="H2233" s="85"/>
      <c r="I2233" s="7"/>
      <c r="J2233" s="7"/>
      <c r="K2233" s="160"/>
    </row>
    <row r="2234" spans="1:11" x14ac:dyDescent="0.25">
      <c r="A2234" s="7"/>
      <c r="B2234" s="7"/>
      <c r="C2234" s="16"/>
      <c r="D2234" s="26"/>
      <c r="E2234" s="16"/>
      <c r="F2234" s="26"/>
      <c r="G2234" s="85"/>
      <c r="H2234" s="85"/>
      <c r="I2234" s="7"/>
      <c r="J2234" s="7"/>
      <c r="K2234" s="160"/>
    </row>
    <row r="2235" spans="1:11" x14ac:dyDescent="0.25">
      <c r="A2235" s="7"/>
      <c r="B2235" s="7"/>
      <c r="C2235" s="16"/>
      <c r="D2235" s="26"/>
      <c r="E2235" s="16"/>
      <c r="F2235" s="26"/>
      <c r="G2235" s="85"/>
      <c r="H2235" s="85"/>
      <c r="I2235" s="7"/>
      <c r="J2235" s="7"/>
      <c r="K2235" s="160"/>
    </row>
    <row r="2236" spans="1:11" x14ac:dyDescent="0.25">
      <c r="A2236" s="7"/>
      <c r="B2236" s="7"/>
      <c r="C2236" s="16"/>
      <c r="D2236" s="26"/>
      <c r="E2236" s="16"/>
      <c r="F2236" s="26"/>
      <c r="G2236" s="85"/>
      <c r="H2236" s="85"/>
      <c r="I2236" s="7"/>
      <c r="J2236" s="7"/>
      <c r="K2236" s="160"/>
    </row>
    <row r="2237" spans="1:11" x14ac:dyDescent="0.25">
      <c r="A2237" s="7"/>
      <c r="B2237" s="7"/>
      <c r="C2237" s="16"/>
      <c r="D2237" s="26"/>
      <c r="E2237" s="16"/>
      <c r="F2237" s="26"/>
      <c r="G2237" s="85"/>
      <c r="H2237" s="85"/>
      <c r="I2237" s="7"/>
      <c r="J2237" s="7"/>
      <c r="K2237" s="160"/>
    </row>
    <row r="2238" spans="1:11" x14ac:dyDescent="0.25">
      <c r="A2238" s="7"/>
      <c r="B2238" s="7"/>
      <c r="C2238" s="16"/>
      <c r="D2238" s="26"/>
      <c r="E2238" s="16"/>
      <c r="F2238" s="26"/>
      <c r="G2238" s="85"/>
      <c r="H2238" s="85"/>
      <c r="I2238" s="7"/>
      <c r="J2238" s="7"/>
      <c r="K2238" s="160"/>
    </row>
    <row r="2239" spans="1:11" x14ac:dyDescent="0.25">
      <c r="A2239" s="7"/>
      <c r="B2239" s="7"/>
      <c r="C2239" s="16"/>
      <c r="D2239" s="26"/>
      <c r="E2239" s="16"/>
      <c r="F2239" s="26"/>
      <c r="G2239" s="85"/>
      <c r="H2239" s="85"/>
      <c r="I2239" s="7"/>
      <c r="J2239" s="7"/>
      <c r="K2239" s="160"/>
    </row>
    <row r="2240" spans="1:11" x14ac:dyDescent="0.25">
      <c r="A2240" s="7"/>
      <c r="B2240" s="7"/>
      <c r="C2240" s="16"/>
      <c r="D2240" s="26"/>
      <c r="E2240" s="16"/>
      <c r="F2240" s="26"/>
      <c r="G2240" s="85"/>
      <c r="H2240" s="85"/>
      <c r="I2240" s="7"/>
      <c r="J2240" s="7"/>
      <c r="K2240" s="160"/>
    </row>
    <row r="2241" spans="1:11" x14ac:dyDescent="0.25">
      <c r="A2241" s="7"/>
      <c r="B2241" s="7"/>
      <c r="C2241" s="16"/>
      <c r="D2241" s="26"/>
      <c r="E2241" s="7"/>
      <c r="F2241" s="26"/>
      <c r="G2241" s="85"/>
      <c r="H2241" s="85"/>
      <c r="I2241" s="7"/>
      <c r="J2241" s="26"/>
      <c r="K2241" s="160"/>
    </row>
    <row r="2242" spans="1:11" x14ac:dyDescent="0.25">
      <c r="A2242" s="7"/>
      <c r="B2242" s="7"/>
      <c r="C2242" s="16"/>
      <c r="D2242" s="26"/>
      <c r="E2242" s="7"/>
      <c r="F2242" s="26"/>
      <c r="G2242" s="85"/>
      <c r="H2242" s="85"/>
      <c r="I2242" s="7"/>
      <c r="J2242" s="26"/>
      <c r="K2242" s="160"/>
    </row>
    <row r="2243" spans="1:11" x14ac:dyDescent="0.25">
      <c r="A2243" s="7"/>
      <c r="B2243" s="7"/>
      <c r="C2243" s="16"/>
      <c r="D2243" s="26"/>
      <c r="E2243" s="7"/>
      <c r="F2243" s="26"/>
      <c r="G2243" s="85"/>
      <c r="H2243" s="85"/>
      <c r="I2243" s="7"/>
      <c r="J2243" s="26"/>
      <c r="K2243" s="160"/>
    </row>
    <row r="2244" spans="1:11" x14ac:dyDescent="0.25">
      <c r="A2244" s="7"/>
      <c r="B2244" s="7"/>
      <c r="C2244" s="16"/>
      <c r="D2244" s="26"/>
      <c r="E2244" s="16"/>
      <c r="F2244" s="26"/>
      <c r="G2244" s="85"/>
      <c r="H2244" s="85"/>
      <c r="I2244" s="7"/>
      <c r="J2244" s="7"/>
      <c r="K2244" s="160"/>
    </row>
    <row r="2245" spans="1:11" x14ac:dyDescent="0.25">
      <c r="A2245" s="7"/>
      <c r="B2245" s="7"/>
      <c r="C2245" s="16"/>
      <c r="D2245" s="26"/>
      <c r="E2245" s="16"/>
      <c r="F2245" s="26"/>
      <c r="G2245" s="85"/>
      <c r="H2245" s="85"/>
      <c r="I2245" s="7"/>
      <c r="J2245" s="7"/>
      <c r="K2245" s="160"/>
    </row>
    <row r="2246" spans="1:11" x14ac:dyDescent="0.25">
      <c r="A2246" s="7"/>
      <c r="B2246" s="7"/>
      <c r="C2246" s="16"/>
      <c r="D2246" s="26"/>
      <c r="E2246" s="16"/>
      <c r="F2246" s="26"/>
      <c r="G2246" s="85"/>
      <c r="H2246" s="85"/>
      <c r="I2246" s="7"/>
      <c r="J2246" s="7"/>
      <c r="K2246" s="160"/>
    </row>
    <row r="2247" spans="1:11" x14ac:dyDescent="0.25">
      <c r="A2247" s="7"/>
      <c r="B2247" s="7"/>
      <c r="C2247" s="16"/>
      <c r="D2247" s="26"/>
      <c r="E2247" s="16"/>
      <c r="F2247" s="26"/>
      <c r="G2247" s="85"/>
      <c r="H2247" s="85"/>
      <c r="I2247" s="7"/>
      <c r="J2247" s="7"/>
      <c r="K2247" s="160"/>
    </row>
    <row r="2248" spans="1:11" x14ac:dyDescent="0.25">
      <c r="A2248" s="7"/>
      <c r="B2248" s="7"/>
      <c r="C2248" s="16"/>
      <c r="D2248" s="26"/>
      <c r="E2248" s="16"/>
      <c r="F2248" s="26"/>
      <c r="G2248" s="85"/>
      <c r="H2248" s="85"/>
      <c r="I2248" s="7"/>
      <c r="J2248" s="7"/>
      <c r="K2248" s="160"/>
    </row>
    <row r="2249" spans="1:11" x14ac:dyDescent="0.25">
      <c r="A2249" s="7"/>
      <c r="B2249" s="7"/>
      <c r="C2249" s="16"/>
      <c r="D2249" s="26"/>
      <c r="E2249" s="16"/>
      <c r="F2249" s="26"/>
      <c r="G2249" s="85"/>
      <c r="H2249" s="85"/>
      <c r="I2249" s="7"/>
      <c r="J2249" s="7"/>
      <c r="K2249" s="160"/>
    </row>
    <row r="2250" spans="1:11" x14ac:dyDescent="0.25">
      <c r="A2250" s="7"/>
      <c r="B2250" s="7"/>
      <c r="C2250" s="16"/>
      <c r="D2250" s="26"/>
      <c r="E2250" s="16"/>
      <c r="F2250" s="26"/>
      <c r="G2250" s="85"/>
      <c r="H2250" s="85"/>
      <c r="I2250" s="7"/>
      <c r="J2250" s="7"/>
      <c r="K2250" s="160"/>
    </row>
    <row r="2251" spans="1:11" x14ac:dyDescent="0.25">
      <c r="A2251" s="7"/>
      <c r="B2251" s="7"/>
      <c r="C2251" s="16"/>
      <c r="D2251" s="26"/>
      <c r="E2251" s="16"/>
      <c r="F2251" s="26"/>
      <c r="G2251" s="85"/>
      <c r="H2251" s="85"/>
      <c r="I2251" s="7"/>
      <c r="J2251" s="7"/>
      <c r="K2251" s="160"/>
    </row>
    <row r="2252" spans="1:11" x14ac:dyDescent="0.25">
      <c r="A2252" s="7"/>
      <c r="B2252" s="7"/>
      <c r="C2252" s="16"/>
      <c r="D2252" s="26"/>
      <c r="E2252" s="16"/>
      <c r="F2252" s="26"/>
      <c r="G2252" s="85"/>
      <c r="H2252" s="85"/>
      <c r="I2252" s="7"/>
      <c r="J2252" s="7"/>
      <c r="K2252" s="160"/>
    </row>
    <row r="2253" spans="1:11" x14ac:dyDescent="0.25">
      <c r="A2253" s="7"/>
      <c r="B2253" s="7"/>
      <c r="C2253" s="16"/>
      <c r="D2253" s="26"/>
      <c r="E2253" s="7"/>
      <c r="F2253" s="26"/>
      <c r="G2253" s="85"/>
      <c r="H2253" s="85"/>
      <c r="I2253" s="7"/>
      <c r="J2253" s="26"/>
      <c r="K2253" s="160"/>
    </row>
    <row r="2254" spans="1:11" x14ac:dyDescent="0.25">
      <c r="A2254" s="7"/>
      <c r="B2254" s="7"/>
      <c r="C2254" s="16"/>
      <c r="D2254" s="26"/>
      <c r="E2254" s="7"/>
      <c r="F2254" s="26"/>
      <c r="G2254" s="85"/>
      <c r="H2254" s="85"/>
      <c r="I2254" s="7"/>
      <c r="J2254" s="26"/>
      <c r="K2254" s="160"/>
    </row>
    <row r="2255" spans="1:11" x14ac:dyDescent="0.25">
      <c r="A2255" s="7"/>
      <c r="B2255" s="7"/>
      <c r="C2255" s="16"/>
      <c r="D2255" s="26"/>
      <c r="E2255" s="16"/>
      <c r="F2255" s="26"/>
      <c r="G2255" s="85"/>
      <c r="H2255" s="85"/>
      <c r="I2255" s="7"/>
      <c r="J2255" s="26"/>
      <c r="K2255" s="160"/>
    </row>
    <row r="2256" spans="1:11" x14ac:dyDescent="0.25">
      <c r="A2256" s="7"/>
      <c r="B2256" s="7"/>
      <c r="C2256" s="16"/>
      <c r="D2256" s="26"/>
      <c r="E2256" s="16"/>
      <c r="F2256" s="26"/>
      <c r="G2256" s="85"/>
      <c r="H2256" s="85"/>
      <c r="I2256" s="7"/>
      <c r="J2256" s="7"/>
      <c r="K2256" s="160"/>
    </row>
    <row r="2257" spans="1:11" x14ac:dyDescent="0.25">
      <c r="A2257" s="7"/>
      <c r="B2257" s="7"/>
      <c r="C2257" s="16"/>
      <c r="D2257" s="26"/>
      <c r="E2257" s="16"/>
      <c r="F2257" s="26"/>
      <c r="G2257" s="85"/>
      <c r="H2257" s="85"/>
      <c r="I2257" s="7"/>
      <c r="J2257" s="7"/>
      <c r="K2257" s="160"/>
    </row>
    <row r="2258" spans="1:11" x14ac:dyDescent="0.25">
      <c r="A2258" s="7"/>
      <c r="B2258" s="7"/>
      <c r="C2258" s="16"/>
      <c r="D2258" s="26"/>
      <c r="E2258" s="7"/>
      <c r="F2258" s="26"/>
      <c r="G2258" s="85"/>
      <c r="H2258" s="85"/>
      <c r="I2258" s="7"/>
      <c r="J2258" s="26"/>
      <c r="K2258" s="160"/>
    </row>
    <row r="2259" spans="1:11" x14ac:dyDescent="0.25">
      <c r="A2259" s="7"/>
      <c r="B2259" s="7"/>
      <c r="C2259" s="16"/>
      <c r="D2259" s="26"/>
      <c r="E2259" s="7"/>
      <c r="F2259" s="26"/>
      <c r="G2259" s="85"/>
      <c r="H2259" s="85"/>
      <c r="I2259" s="7"/>
      <c r="J2259" s="26"/>
      <c r="K2259" s="160"/>
    </row>
    <row r="2260" spans="1:11" x14ac:dyDescent="0.25">
      <c r="A2260" s="7"/>
      <c r="B2260" s="7"/>
      <c r="C2260" s="16"/>
      <c r="D2260" s="26"/>
      <c r="E2260" s="7"/>
      <c r="F2260" s="26"/>
      <c r="G2260" s="85"/>
      <c r="H2260" s="85"/>
      <c r="I2260" s="7"/>
      <c r="J2260" s="26"/>
      <c r="K2260" s="160"/>
    </row>
    <row r="2261" spans="1:11" x14ac:dyDescent="0.25">
      <c r="A2261" s="7"/>
      <c r="B2261" s="7"/>
      <c r="C2261" s="16"/>
      <c r="D2261" s="26"/>
      <c r="E2261" s="7"/>
      <c r="F2261" s="26"/>
      <c r="G2261" s="85"/>
      <c r="H2261" s="85"/>
      <c r="I2261" s="7"/>
      <c r="J2261" s="26"/>
      <c r="K2261" s="160"/>
    </row>
    <row r="2262" spans="1:11" x14ac:dyDescent="0.25">
      <c r="A2262" s="7"/>
      <c r="B2262" s="7"/>
      <c r="C2262" s="16"/>
      <c r="D2262" s="26"/>
      <c r="E2262" s="16"/>
      <c r="F2262" s="26"/>
      <c r="G2262" s="85"/>
      <c r="H2262" s="85"/>
      <c r="I2262" s="7"/>
      <c r="J2262" s="7"/>
      <c r="K2262" s="160"/>
    </row>
    <row r="2263" spans="1:11" x14ac:dyDescent="0.25">
      <c r="A2263" s="7"/>
      <c r="B2263" s="7"/>
      <c r="C2263" s="16"/>
      <c r="D2263" s="26"/>
      <c r="E2263" s="7"/>
      <c r="F2263" s="26"/>
      <c r="G2263" s="85"/>
      <c r="H2263" s="85"/>
      <c r="I2263" s="7"/>
      <c r="J2263" s="26"/>
      <c r="K2263" s="160"/>
    </row>
    <row r="2264" spans="1:11" x14ac:dyDescent="0.25">
      <c r="A2264" s="7"/>
      <c r="B2264" s="7"/>
      <c r="C2264" s="16"/>
      <c r="D2264" s="26"/>
      <c r="E2264" s="16"/>
      <c r="F2264" s="26"/>
      <c r="G2264" s="185"/>
      <c r="H2264" s="85"/>
      <c r="I2264" s="7"/>
      <c r="J2264" s="7"/>
      <c r="K2264" s="160"/>
    </row>
    <row r="2265" spans="1:11" x14ac:dyDescent="0.25">
      <c r="A2265" s="7"/>
      <c r="B2265" s="7"/>
      <c r="C2265" s="16"/>
      <c r="D2265" s="26"/>
      <c r="E2265" s="16"/>
      <c r="F2265" s="26"/>
      <c r="G2265" s="85"/>
      <c r="H2265" s="85"/>
      <c r="I2265" s="7"/>
      <c r="J2265" s="26"/>
      <c r="K2265" s="160"/>
    </row>
    <row r="2266" spans="1:11" x14ac:dyDescent="0.25">
      <c r="A2266" s="7"/>
      <c r="B2266" s="7"/>
      <c r="C2266" s="16"/>
      <c r="D2266" s="26"/>
      <c r="E2266" s="16"/>
      <c r="F2266" s="26"/>
      <c r="G2266" s="85"/>
      <c r="H2266" s="85"/>
      <c r="I2266" s="7"/>
      <c r="J2266" s="7"/>
      <c r="K2266" s="160"/>
    </row>
    <row r="2267" spans="1:11" x14ac:dyDescent="0.25">
      <c r="A2267" s="7"/>
      <c r="B2267" s="7"/>
      <c r="C2267" s="16"/>
      <c r="D2267" s="26"/>
      <c r="E2267" s="16"/>
      <c r="F2267" s="26"/>
      <c r="G2267" s="85"/>
      <c r="H2267" s="85"/>
      <c r="I2267" s="7"/>
      <c r="J2267" s="7"/>
      <c r="K2267" s="160"/>
    </row>
    <row r="2268" spans="1:11" x14ac:dyDescent="0.25">
      <c r="A2268" s="7"/>
      <c r="B2268" s="7"/>
      <c r="C2268" s="16"/>
      <c r="D2268" s="26"/>
      <c r="E2268" s="16"/>
      <c r="F2268" s="26"/>
      <c r="G2268" s="85"/>
      <c r="H2268" s="85"/>
      <c r="I2268" s="7"/>
      <c r="J2268" s="7"/>
      <c r="K2268" s="160"/>
    </row>
    <row r="2269" spans="1:11" x14ac:dyDescent="0.25">
      <c r="A2269" s="7"/>
      <c r="B2269" s="7"/>
      <c r="C2269" s="16"/>
      <c r="D2269" s="26"/>
      <c r="E2269" s="7"/>
      <c r="F2269" s="26"/>
      <c r="G2269" s="85"/>
      <c r="H2269" s="85"/>
      <c r="I2269" s="7"/>
      <c r="J2269" s="26"/>
      <c r="K2269" s="160"/>
    </row>
    <row r="2270" spans="1:11" x14ac:dyDescent="0.25">
      <c r="A2270" s="7"/>
      <c r="B2270" s="7"/>
      <c r="C2270" s="16"/>
      <c r="D2270" s="26"/>
      <c r="E2270" s="16"/>
      <c r="F2270" s="26"/>
      <c r="G2270" s="185"/>
      <c r="H2270" s="85"/>
      <c r="I2270" s="7"/>
      <c r="J2270" s="7"/>
      <c r="K2270" s="160"/>
    </row>
    <row r="2271" spans="1:11" x14ac:dyDescent="0.25">
      <c r="A2271" s="7"/>
      <c r="B2271" s="7"/>
      <c r="C2271" s="16"/>
      <c r="D2271" s="26"/>
      <c r="E2271" s="16"/>
      <c r="F2271" s="26"/>
      <c r="G2271" s="85"/>
      <c r="H2271" s="85"/>
      <c r="I2271" s="7"/>
      <c r="J2271" s="7"/>
      <c r="K2271" s="160"/>
    </row>
    <row r="2272" spans="1:11" x14ac:dyDescent="0.25">
      <c r="A2272" s="7"/>
      <c r="B2272" s="7"/>
      <c r="C2272" s="16"/>
      <c r="D2272" s="26"/>
      <c r="E2272" s="16"/>
      <c r="F2272" s="26"/>
      <c r="G2272" s="85"/>
      <c r="H2272" s="85"/>
      <c r="I2272" s="7"/>
      <c r="J2272" s="7"/>
      <c r="K2272" s="160"/>
    </row>
    <row r="2273" spans="1:11" x14ac:dyDescent="0.25">
      <c r="A2273" s="7"/>
      <c r="B2273" s="7"/>
      <c r="C2273" s="16"/>
      <c r="D2273" s="26"/>
      <c r="E2273" s="7"/>
      <c r="F2273" s="26"/>
      <c r="G2273" s="85"/>
      <c r="H2273" s="85"/>
      <c r="I2273" s="7"/>
      <c r="J2273" s="26"/>
      <c r="K2273" s="160"/>
    </row>
    <row r="2274" spans="1:11" x14ac:dyDescent="0.25">
      <c r="A2274" s="7"/>
      <c r="B2274" s="7"/>
      <c r="C2274" s="16"/>
      <c r="D2274" s="26"/>
      <c r="E2274" s="7"/>
      <c r="F2274" s="26"/>
      <c r="G2274" s="85"/>
      <c r="H2274" s="85"/>
      <c r="I2274" s="7"/>
      <c r="J2274" s="26"/>
      <c r="K2274" s="160"/>
    </row>
    <row r="2275" spans="1:11" x14ac:dyDescent="0.25">
      <c r="A2275" s="7"/>
      <c r="B2275" s="7"/>
      <c r="C2275" s="16"/>
      <c r="D2275" s="26"/>
      <c r="E2275" s="7"/>
      <c r="F2275" s="26"/>
      <c r="G2275" s="85"/>
      <c r="H2275" s="85"/>
      <c r="I2275" s="7"/>
      <c r="J2275" s="26"/>
      <c r="K2275" s="160"/>
    </row>
    <row r="2276" spans="1:11" x14ac:dyDescent="0.25">
      <c r="A2276" s="7"/>
      <c r="B2276" s="7"/>
      <c r="C2276" s="16"/>
      <c r="D2276" s="26"/>
      <c r="E2276" s="7"/>
      <c r="F2276" s="26"/>
      <c r="G2276" s="85"/>
      <c r="H2276" s="85"/>
      <c r="I2276" s="7"/>
      <c r="J2276" s="26"/>
      <c r="K2276" s="160"/>
    </row>
    <row r="2277" spans="1:11" x14ac:dyDescent="0.25">
      <c r="A2277" s="7"/>
      <c r="B2277" s="7"/>
      <c r="C2277" s="16"/>
      <c r="D2277" s="26"/>
      <c r="E2277" s="16"/>
      <c r="F2277" s="26"/>
      <c r="G2277" s="85"/>
      <c r="H2277" s="85"/>
      <c r="I2277" s="7"/>
      <c r="J2277" s="7"/>
      <c r="K2277" s="160"/>
    </row>
    <row r="2278" spans="1:11" x14ac:dyDescent="0.25">
      <c r="A2278" s="7"/>
      <c r="B2278" s="7"/>
      <c r="C2278" s="16"/>
      <c r="D2278" s="26"/>
      <c r="E2278" s="16"/>
      <c r="F2278" s="26"/>
      <c r="G2278" s="85"/>
      <c r="H2278" s="85"/>
      <c r="I2278" s="7"/>
      <c r="J2278" s="7"/>
      <c r="K2278" s="160"/>
    </row>
    <row r="2279" spans="1:11" x14ac:dyDescent="0.25">
      <c r="A2279" s="7"/>
      <c r="B2279" s="7"/>
      <c r="C2279" s="16"/>
      <c r="D2279" s="26"/>
      <c r="E2279" s="16"/>
      <c r="F2279" s="26"/>
      <c r="G2279" s="85"/>
      <c r="H2279" s="85"/>
      <c r="I2279" s="7"/>
      <c r="J2279" s="7"/>
      <c r="K2279" s="160"/>
    </row>
    <row r="2280" spans="1:11" x14ac:dyDescent="0.25">
      <c r="A2280" s="7"/>
      <c r="B2280" s="7"/>
      <c r="C2280" s="16"/>
      <c r="D2280" s="26"/>
      <c r="E2280" s="7"/>
      <c r="F2280" s="26"/>
      <c r="G2280" s="85"/>
      <c r="H2280" s="85"/>
      <c r="I2280" s="7"/>
      <c r="J2280" s="26"/>
      <c r="K2280" s="160"/>
    </row>
    <row r="2281" spans="1:11" x14ac:dyDescent="0.25">
      <c r="A2281" s="7"/>
      <c r="B2281" s="7"/>
      <c r="C2281" s="16"/>
      <c r="D2281" s="26"/>
      <c r="E2281" s="16"/>
      <c r="F2281" s="26"/>
      <c r="G2281" s="85"/>
      <c r="H2281" s="85"/>
      <c r="I2281" s="7"/>
      <c r="J2281" s="7"/>
      <c r="K2281" s="160"/>
    </row>
    <row r="2282" spans="1:11" x14ac:dyDescent="0.25">
      <c r="A2282" s="7"/>
      <c r="B2282" s="7"/>
      <c r="C2282" s="16"/>
      <c r="D2282" s="26"/>
      <c r="E2282" s="7"/>
      <c r="F2282" s="26"/>
      <c r="G2282" s="85"/>
      <c r="H2282" s="85"/>
      <c r="I2282" s="7"/>
      <c r="J2282" s="26"/>
      <c r="K2282" s="160"/>
    </row>
    <row r="2283" spans="1:11" x14ac:dyDescent="0.25">
      <c r="A2283" s="7"/>
      <c r="B2283" s="7"/>
      <c r="C2283" s="16"/>
      <c r="D2283" s="26"/>
      <c r="E2283" s="16"/>
      <c r="F2283" s="26"/>
      <c r="G2283" s="85"/>
      <c r="H2283" s="85"/>
      <c r="I2283" s="7"/>
      <c r="J2283" s="7"/>
      <c r="K2283" s="160"/>
    </row>
    <row r="2284" spans="1:11" x14ac:dyDescent="0.25">
      <c r="A2284" s="7"/>
      <c r="B2284" s="7"/>
      <c r="C2284" s="16"/>
      <c r="D2284" s="26"/>
      <c r="E2284" s="16"/>
      <c r="F2284" s="26"/>
      <c r="G2284" s="85"/>
      <c r="H2284" s="85"/>
      <c r="I2284" s="7"/>
      <c r="J2284" s="7"/>
      <c r="K2284" s="160"/>
    </row>
    <row r="2285" spans="1:11" x14ac:dyDescent="0.25">
      <c r="A2285" s="7"/>
      <c r="B2285" s="7"/>
      <c r="C2285" s="16"/>
      <c r="D2285" s="26"/>
      <c r="E2285" s="16"/>
      <c r="F2285" s="26"/>
      <c r="G2285" s="85"/>
      <c r="H2285" s="85"/>
      <c r="I2285" s="7"/>
      <c r="J2285" s="7"/>
      <c r="K2285" s="160"/>
    </row>
    <row r="2286" spans="1:11" x14ac:dyDescent="0.25">
      <c r="A2286" s="7"/>
      <c r="B2286" s="7"/>
      <c r="C2286" s="16"/>
      <c r="D2286" s="26"/>
      <c r="E2286" s="16"/>
      <c r="F2286" s="26"/>
      <c r="G2286" s="85"/>
      <c r="H2286" s="85"/>
      <c r="I2286" s="7"/>
      <c r="J2286" s="7"/>
      <c r="K2286" s="160"/>
    </row>
    <row r="2287" spans="1:11" x14ac:dyDescent="0.25">
      <c r="A2287" s="7"/>
      <c r="B2287" s="7"/>
      <c r="C2287" s="16"/>
      <c r="D2287" s="26"/>
      <c r="E2287" s="16"/>
      <c r="F2287" s="26"/>
      <c r="G2287" s="85"/>
      <c r="H2287" s="85"/>
      <c r="I2287" s="7"/>
      <c r="J2287" s="7"/>
      <c r="K2287" s="160"/>
    </row>
    <row r="2288" spans="1:11" x14ac:dyDescent="0.25">
      <c r="A2288" s="7"/>
      <c r="B2288" s="7"/>
      <c r="C2288" s="16"/>
      <c r="D2288" s="26"/>
      <c r="E2288" s="16"/>
      <c r="F2288" s="26"/>
      <c r="G2288" s="85"/>
      <c r="H2288" s="85"/>
      <c r="I2288" s="7"/>
      <c r="J2288" s="7"/>
      <c r="K2288" s="160"/>
    </row>
    <row r="2289" spans="1:11" x14ac:dyDescent="0.25">
      <c r="A2289" s="7"/>
      <c r="B2289" s="7"/>
      <c r="C2289" s="16"/>
      <c r="D2289" s="26"/>
      <c r="E2289" s="16"/>
      <c r="F2289" s="26"/>
      <c r="G2289" s="85"/>
      <c r="H2289" s="85"/>
      <c r="I2289" s="7"/>
      <c r="J2289" s="7"/>
      <c r="K2289" s="160"/>
    </row>
    <row r="2290" spans="1:11" x14ac:dyDescent="0.25">
      <c r="A2290" s="7"/>
      <c r="B2290" s="7"/>
      <c r="C2290" s="16"/>
      <c r="D2290" s="26"/>
      <c r="E2290" s="16"/>
      <c r="F2290" s="26"/>
      <c r="G2290" s="85"/>
      <c r="H2290" s="85"/>
      <c r="I2290" s="7"/>
      <c r="J2290" s="7"/>
      <c r="K2290" s="160"/>
    </row>
    <row r="2291" spans="1:11" x14ac:dyDescent="0.25">
      <c r="A2291" s="7"/>
      <c r="B2291" s="7"/>
      <c r="C2291" s="16"/>
      <c r="D2291" s="26"/>
      <c r="E2291" s="16"/>
      <c r="F2291" s="26"/>
      <c r="G2291" s="85"/>
      <c r="H2291" s="85"/>
      <c r="I2291" s="7"/>
      <c r="J2291" s="7"/>
      <c r="K2291" s="160"/>
    </row>
    <row r="2292" spans="1:11" x14ac:dyDescent="0.25">
      <c r="A2292" s="7"/>
      <c r="B2292" s="7"/>
      <c r="C2292" s="16"/>
      <c r="D2292" s="26"/>
      <c r="E2292" s="16"/>
      <c r="F2292" s="26"/>
      <c r="G2292" s="85"/>
      <c r="H2292" s="85"/>
      <c r="I2292" s="7"/>
      <c r="J2292" s="7"/>
      <c r="K2292" s="160"/>
    </row>
    <row r="2293" spans="1:11" x14ac:dyDescent="0.25">
      <c r="A2293" s="7"/>
      <c r="B2293" s="7"/>
      <c r="C2293" s="16"/>
      <c r="D2293" s="26"/>
      <c r="E2293" s="16"/>
      <c r="F2293" s="26"/>
      <c r="G2293" s="85"/>
      <c r="H2293" s="85"/>
      <c r="I2293" s="7"/>
      <c r="J2293" s="7"/>
      <c r="K2293" s="160"/>
    </row>
    <row r="2294" spans="1:11" x14ac:dyDescent="0.25">
      <c r="A2294" s="7"/>
      <c r="B2294" s="7"/>
      <c r="C2294" s="16"/>
      <c r="D2294" s="26"/>
      <c r="E2294" s="16"/>
      <c r="F2294" s="26"/>
      <c r="G2294" s="85"/>
      <c r="H2294" s="85"/>
      <c r="I2294" s="7"/>
      <c r="J2294" s="7"/>
      <c r="K2294" s="160"/>
    </row>
    <row r="2295" spans="1:11" x14ac:dyDescent="0.25">
      <c r="A2295" s="7"/>
      <c r="B2295" s="7"/>
      <c r="C2295" s="16"/>
      <c r="D2295" s="26"/>
      <c r="E2295" s="16"/>
      <c r="F2295" s="26"/>
      <c r="G2295" s="85"/>
      <c r="H2295" s="85"/>
      <c r="I2295" s="7"/>
      <c r="J2295" s="7"/>
      <c r="K2295" s="160"/>
    </row>
    <row r="2296" spans="1:11" x14ac:dyDescent="0.25">
      <c r="A2296" s="7"/>
      <c r="B2296" s="7"/>
      <c r="C2296" s="16"/>
      <c r="D2296" s="26"/>
      <c r="E2296" s="16"/>
      <c r="F2296" s="26"/>
      <c r="G2296" s="85"/>
      <c r="H2296" s="85"/>
      <c r="I2296" s="7"/>
      <c r="J2296" s="7"/>
      <c r="K2296" s="160"/>
    </row>
    <row r="2297" spans="1:11" x14ac:dyDescent="0.25">
      <c r="A2297" s="7"/>
      <c r="B2297" s="7"/>
      <c r="C2297" s="16"/>
      <c r="D2297" s="26"/>
      <c r="E2297" s="16"/>
      <c r="F2297" s="26"/>
      <c r="G2297" s="85"/>
      <c r="H2297" s="85"/>
      <c r="I2297" s="7"/>
      <c r="J2297" s="7"/>
      <c r="K2297" s="160"/>
    </row>
    <row r="2298" spans="1:11" x14ac:dyDescent="0.25">
      <c r="A2298" s="7"/>
      <c r="B2298" s="7"/>
      <c r="C2298" s="16"/>
      <c r="D2298" s="26"/>
      <c r="E2298" s="16"/>
      <c r="F2298" s="26"/>
      <c r="G2298" s="85"/>
      <c r="H2298" s="85"/>
      <c r="I2298" s="7"/>
      <c r="J2298" s="7"/>
      <c r="K2298" s="160"/>
    </row>
    <row r="2299" spans="1:11" x14ac:dyDescent="0.25">
      <c r="A2299" s="7"/>
      <c r="B2299" s="7"/>
      <c r="C2299" s="16"/>
      <c r="D2299" s="26"/>
      <c r="E2299" s="16"/>
      <c r="F2299" s="26"/>
      <c r="G2299" s="85"/>
      <c r="H2299" s="85"/>
      <c r="I2299" s="7"/>
      <c r="J2299" s="7"/>
      <c r="K2299" s="160"/>
    </row>
    <row r="2300" spans="1:11" x14ac:dyDescent="0.25">
      <c r="A2300" s="7"/>
      <c r="B2300" s="7"/>
      <c r="C2300" s="16"/>
      <c r="D2300" s="26"/>
      <c r="E2300" s="16"/>
      <c r="F2300" s="26"/>
      <c r="G2300" s="85"/>
      <c r="H2300" s="85"/>
      <c r="I2300" s="7"/>
      <c r="J2300" s="7"/>
      <c r="K2300" s="160"/>
    </row>
    <row r="2301" spans="1:11" x14ac:dyDescent="0.25">
      <c r="A2301" s="7"/>
      <c r="B2301" s="7"/>
      <c r="C2301" s="16"/>
      <c r="D2301" s="26"/>
      <c r="E2301" s="7"/>
      <c r="F2301" s="26"/>
      <c r="G2301" s="85"/>
      <c r="H2301" s="85"/>
      <c r="I2301" s="7"/>
      <c r="J2301" s="26"/>
      <c r="K2301" s="160"/>
    </row>
    <row r="2302" spans="1:11" x14ac:dyDescent="0.25">
      <c r="A2302" s="7"/>
      <c r="B2302" s="7"/>
      <c r="C2302" s="16"/>
      <c r="D2302" s="26"/>
      <c r="E2302" s="7"/>
      <c r="F2302" s="26"/>
      <c r="G2302" s="185"/>
      <c r="H2302" s="85"/>
      <c r="I2302" s="7"/>
      <c r="J2302" s="26"/>
      <c r="K2302" s="160"/>
    </row>
    <row r="2303" spans="1:11" x14ac:dyDescent="0.25">
      <c r="A2303" s="7"/>
      <c r="B2303" s="7"/>
      <c r="C2303" s="16"/>
      <c r="D2303" s="26"/>
      <c r="E2303" s="7"/>
      <c r="F2303" s="26"/>
      <c r="G2303" s="85"/>
      <c r="H2303" s="85"/>
      <c r="I2303" s="7"/>
      <c r="J2303" s="26"/>
      <c r="K2303" s="160"/>
    </row>
    <row r="2304" spans="1:11" x14ac:dyDescent="0.25">
      <c r="A2304" s="7"/>
      <c r="B2304" s="7"/>
      <c r="C2304" s="16"/>
      <c r="D2304" s="26"/>
      <c r="E2304" s="16"/>
      <c r="F2304" s="26"/>
      <c r="G2304" s="85"/>
      <c r="H2304" s="85"/>
      <c r="I2304" s="7"/>
      <c r="J2304" s="7"/>
      <c r="K2304" s="160"/>
    </row>
    <row r="2305" spans="1:11" x14ac:dyDescent="0.25">
      <c r="A2305" s="7"/>
      <c r="B2305" s="7"/>
      <c r="C2305" s="16"/>
      <c r="D2305" s="26"/>
      <c r="E2305" s="16"/>
      <c r="F2305" s="26"/>
      <c r="G2305" s="85"/>
      <c r="H2305" s="85"/>
      <c r="I2305" s="7"/>
      <c r="J2305" s="7"/>
      <c r="K2305" s="160"/>
    </row>
    <row r="2306" spans="1:11" x14ac:dyDescent="0.25">
      <c r="A2306" s="7"/>
      <c r="B2306" s="7"/>
      <c r="C2306" s="16"/>
      <c r="D2306" s="26"/>
      <c r="E2306" s="16"/>
      <c r="F2306" s="26"/>
      <c r="G2306" s="85"/>
      <c r="H2306" s="85"/>
      <c r="I2306" s="7"/>
      <c r="J2306" s="7"/>
      <c r="K2306" s="160"/>
    </row>
    <row r="2307" spans="1:11" x14ac:dyDescent="0.25">
      <c r="A2307" s="7"/>
      <c r="B2307" s="7"/>
      <c r="C2307" s="16"/>
      <c r="D2307" s="26"/>
      <c r="E2307" s="16"/>
      <c r="F2307" s="26"/>
      <c r="G2307" s="85"/>
      <c r="H2307" s="85"/>
      <c r="I2307" s="7"/>
      <c r="J2307" s="7"/>
      <c r="K2307" s="160"/>
    </row>
    <row r="2308" spans="1:11" x14ac:dyDescent="0.25">
      <c r="A2308" s="7"/>
      <c r="B2308" s="7"/>
      <c r="C2308" s="16"/>
      <c r="D2308" s="26"/>
      <c r="E2308" s="16"/>
      <c r="F2308" s="26"/>
      <c r="G2308" s="85"/>
      <c r="H2308" s="85"/>
      <c r="I2308" s="7"/>
      <c r="J2308" s="7"/>
      <c r="K2308" s="160"/>
    </row>
    <row r="2309" spans="1:11" x14ac:dyDescent="0.25">
      <c r="A2309" s="7"/>
      <c r="B2309" s="7"/>
      <c r="C2309" s="16"/>
      <c r="D2309" s="26"/>
      <c r="E2309" s="7"/>
      <c r="F2309" s="26"/>
      <c r="G2309" s="85"/>
      <c r="H2309" s="85"/>
      <c r="I2309" s="7"/>
      <c r="J2309" s="26"/>
      <c r="K2309" s="160"/>
    </row>
    <row r="2310" spans="1:11" x14ac:dyDescent="0.25">
      <c r="A2310" s="7"/>
      <c r="B2310" s="7"/>
      <c r="C2310" s="16"/>
      <c r="D2310" s="26"/>
      <c r="E2310" s="7"/>
      <c r="F2310" s="26"/>
      <c r="G2310" s="85"/>
      <c r="H2310" s="85"/>
      <c r="I2310" s="7"/>
      <c r="J2310" s="26"/>
      <c r="K2310" s="160"/>
    </row>
    <row r="2311" spans="1:11" x14ac:dyDescent="0.25">
      <c r="A2311" s="7"/>
      <c r="B2311" s="7"/>
      <c r="C2311" s="16"/>
      <c r="D2311" s="26"/>
      <c r="E2311" s="16"/>
      <c r="F2311" s="26"/>
      <c r="G2311" s="85"/>
      <c r="H2311" s="85"/>
      <c r="I2311" s="7"/>
      <c r="J2311" s="7"/>
      <c r="K2311" s="160"/>
    </row>
    <row r="2312" spans="1:11" x14ac:dyDescent="0.25">
      <c r="A2312" s="7"/>
      <c r="B2312" s="7"/>
      <c r="C2312" s="16"/>
      <c r="D2312" s="26"/>
      <c r="E2312" s="16"/>
      <c r="F2312" s="26"/>
      <c r="G2312" s="85"/>
      <c r="H2312" s="85"/>
      <c r="I2312" s="7"/>
      <c r="J2312" s="7"/>
      <c r="K2312" s="160"/>
    </row>
    <row r="2313" spans="1:11" x14ac:dyDescent="0.25">
      <c r="A2313" s="7"/>
      <c r="B2313" s="7"/>
      <c r="C2313" s="16"/>
      <c r="D2313" s="26"/>
      <c r="E2313" s="16"/>
      <c r="F2313" s="26"/>
      <c r="G2313" s="85"/>
      <c r="H2313" s="85"/>
      <c r="I2313" s="7"/>
      <c r="J2313" s="26"/>
      <c r="K2313" s="160"/>
    </row>
    <row r="2314" spans="1:11" x14ac:dyDescent="0.25">
      <c r="A2314" s="7"/>
      <c r="B2314" s="7"/>
      <c r="C2314" s="16"/>
      <c r="D2314" s="26"/>
      <c r="E2314" s="16"/>
      <c r="F2314" s="26"/>
      <c r="G2314" s="85"/>
      <c r="H2314" s="85"/>
      <c r="I2314" s="7"/>
      <c r="J2314" s="7"/>
      <c r="K2314" s="160"/>
    </row>
    <row r="2315" spans="1:11" x14ac:dyDescent="0.25">
      <c r="A2315" s="7"/>
      <c r="B2315" s="7"/>
      <c r="C2315" s="16"/>
      <c r="D2315" s="26"/>
      <c r="E2315" s="16"/>
      <c r="F2315" s="26"/>
      <c r="G2315" s="85"/>
      <c r="H2315" s="85"/>
      <c r="I2315" s="7"/>
      <c r="J2315" s="7"/>
      <c r="K2315" s="160"/>
    </row>
    <row r="2316" spans="1:11" x14ac:dyDescent="0.25">
      <c r="A2316" s="7"/>
      <c r="B2316" s="7"/>
      <c r="C2316" s="16"/>
      <c r="D2316" s="26"/>
      <c r="E2316" s="16"/>
      <c r="F2316" s="26"/>
      <c r="G2316" s="85"/>
      <c r="H2316" s="85"/>
      <c r="I2316" s="7"/>
      <c r="J2316" s="26"/>
      <c r="K2316" s="160"/>
    </row>
    <row r="2317" spans="1:11" x14ac:dyDescent="0.25">
      <c r="A2317" s="7"/>
      <c r="B2317" s="7"/>
      <c r="C2317" s="16"/>
      <c r="D2317" s="26"/>
      <c r="E2317" s="16"/>
      <c r="F2317" s="26"/>
      <c r="G2317" s="85"/>
      <c r="H2317" s="85"/>
      <c r="I2317" s="7"/>
      <c r="J2317" s="7"/>
      <c r="K2317" s="160"/>
    </row>
    <row r="2318" spans="1:11" x14ac:dyDescent="0.25">
      <c r="A2318" s="7"/>
      <c r="B2318" s="7"/>
      <c r="C2318" s="16"/>
      <c r="D2318" s="26"/>
      <c r="E2318" s="16"/>
      <c r="F2318" s="26"/>
      <c r="G2318" s="85"/>
      <c r="H2318" s="85"/>
      <c r="I2318" s="7"/>
      <c r="J2318" s="7"/>
      <c r="K2318" s="160"/>
    </row>
    <row r="2319" spans="1:11" x14ac:dyDescent="0.25">
      <c r="A2319" s="7"/>
      <c r="B2319" s="7"/>
      <c r="C2319" s="16"/>
      <c r="D2319" s="26"/>
      <c r="E2319" s="16"/>
      <c r="F2319" s="26"/>
      <c r="G2319" s="85"/>
      <c r="H2319" s="85"/>
      <c r="I2319" s="7"/>
      <c r="J2319" s="26"/>
      <c r="K2319" s="160"/>
    </row>
    <row r="2320" spans="1:11" x14ac:dyDescent="0.25">
      <c r="A2320" s="7"/>
      <c r="B2320" s="7"/>
      <c r="C2320" s="16"/>
      <c r="D2320" s="26"/>
      <c r="E2320" s="16"/>
      <c r="F2320" s="26"/>
      <c r="G2320" s="85"/>
      <c r="H2320" s="85"/>
      <c r="I2320" s="7"/>
      <c r="J2320" s="7"/>
      <c r="K2320" s="160"/>
    </row>
    <row r="2321" spans="1:11" x14ac:dyDescent="0.25">
      <c r="A2321" s="7"/>
      <c r="B2321" s="7"/>
      <c r="C2321" s="16"/>
      <c r="D2321" s="26"/>
      <c r="E2321" s="7"/>
      <c r="F2321" s="26"/>
      <c r="G2321" s="85"/>
      <c r="H2321" s="85"/>
      <c r="I2321" s="7"/>
      <c r="J2321" s="26"/>
      <c r="K2321" s="160"/>
    </row>
    <row r="2322" spans="1:11" x14ac:dyDescent="0.25">
      <c r="A2322" s="7"/>
      <c r="B2322" s="7"/>
      <c r="C2322" s="16"/>
      <c r="D2322" s="26"/>
      <c r="E2322" s="16"/>
      <c r="F2322" s="26"/>
      <c r="G2322" s="85"/>
      <c r="H2322" s="85"/>
      <c r="I2322" s="7"/>
      <c r="J2322" s="7"/>
      <c r="K2322" s="160"/>
    </row>
    <row r="2323" spans="1:11" x14ac:dyDescent="0.25">
      <c r="A2323" s="7"/>
      <c r="B2323" s="7"/>
      <c r="C2323" s="16"/>
      <c r="D2323" s="26"/>
      <c r="E2323" s="16"/>
      <c r="F2323" s="26"/>
      <c r="G2323" s="85"/>
      <c r="H2323" s="85"/>
      <c r="I2323" s="7"/>
      <c r="J2323" s="7"/>
      <c r="K2323" s="160"/>
    </row>
    <row r="2324" spans="1:11" x14ac:dyDescent="0.25">
      <c r="A2324" s="7"/>
      <c r="B2324" s="7"/>
      <c r="C2324" s="16"/>
      <c r="D2324" s="26"/>
      <c r="E2324" s="16"/>
      <c r="F2324" s="26"/>
      <c r="G2324" s="85"/>
      <c r="H2324" s="85"/>
      <c r="I2324" s="7"/>
      <c r="J2324" s="7"/>
      <c r="K2324" s="160"/>
    </row>
    <row r="2325" spans="1:11" x14ac:dyDescent="0.25">
      <c r="A2325" s="7"/>
      <c r="B2325" s="7"/>
      <c r="C2325" s="16"/>
      <c r="D2325" s="26"/>
      <c r="E2325" s="16"/>
      <c r="F2325" s="26"/>
      <c r="G2325" s="85"/>
      <c r="H2325" s="85"/>
      <c r="I2325" s="7"/>
      <c r="J2325" s="7"/>
      <c r="K2325" s="160"/>
    </row>
    <row r="2326" spans="1:11" x14ac:dyDescent="0.25">
      <c r="A2326" s="7"/>
      <c r="B2326" s="7"/>
      <c r="C2326" s="16"/>
      <c r="D2326" s="26"/>
      <c r="E2326" s="7"/>
      <c r="F2326" s="26"/>
      <c r="G2326" s="85"/>
      <c r="H2326" s="85"/>
      <c r="I2326" s="7"/>
      <c r="J2326" s="26"/>
      <c r="K2326" s="160"/>
    </row>
    <row r="2327" spans="1:11" x14ac:dyDescent="0.25">
      <c r="A2327" s="7"/>
      <c r="B2327" s="7"/>
      <c r="C2327" s="16"/>
      <c r="D2327" s="26"/>
      <c r="E2327" s="16"/>
      <c r="F2327" s="26"/>
      <c r="G2327" s="85"/>
      <c r="H2327" s="85"/>
      <c r="I2327" s="7"/>
      <c r="J2327" s="7"/>
      <c r="K2327" s="160"/>
    </row>
    <row r="2328" spans="1:11" x14ac:dyDescent="0.25">
      <c r="A2328" s="7"/>
      <c r="B2328" s="7"/>
      <c r="C2328" s="16"/>
      <c r="D2328" s="26"/>
      <c r="E2328" s="16"/>
      <c r="F2328" s="26"/>
      <c r="G2328" s="85"/>
      <c r="H2328" s="85"/>
      <c r="I2328" s="7"/>
      <c r="J2328" s="7"/>
      <c r="K2328" s="160"/>
    </row>
    <row r="2329" spans="1:11" x14ac:dyDescent="0.25">
      <c r="A2329" s="7"/>
      <c r="B2329" s="7"/>
      <c r="C2329" s="16"/>
      <c r="D2329" s="26"/>
      <c r="E2329" s="16"/>
      <c r="F2329" s="26"/>
      <c r="G2329" s="85"/>
      <c r="H2329" s="85"/>
      <c r="I2329" s="7"/>
      <c r="J2329" s="7"/>
      <c r="K2329" s="160"/>
    </row>
    <row r="2330" spans="1:11" x14ac:dyDescent="0.25">
      <c r="A2330" s="7"/>
      <c r="B2330" s="7"/>
      <c r="C2330" s="16"/>
      <c r="D2330" s="26"/>
      <c r="E2330" s="16"/>
      <c r="F2330" s="26"/>
      <c r="G2330" s="85"/>
      <c r="H2330" s="85"/>
      <c r="I2330" s="7"/>
      <c r="J2330" s="7"/>
      <c r="K2330" s="160"/>
    </row>
    <row r="2331" spans="1:11" x14ac:dyDescent="0.25">
      <c r="A2331" s="7"/>
      <c r="B2331" s="7"/>
      <c r="C2331" s="16"/>
      <c r="D2331" s="26"/>
      <c r="E2331" s="16"/>
      <c r="F2331" s="26"/>
      <c r="G2331" s="85"/>
      <c r="H2331" s="85"/>
      <c r="I2331" s="7"/>
      <c r="J2331" s="7"/>
      <c r="K2331" s="160"/>
    </row>
    <row r="2332" spans="1:11" x14ac:dyDescent="0.25">
      <c r="A2332" s="7"/>
      <c r="B2332" s="7"/>
      <c r="C2332" s="16"/>
      <c r="D2332" s="26"/>
      <c r="E2332" s="16"/>
      <c r="F2332" s="26"/>
      <c r="G2332" s="85"/>
      <c r="H2332" s="85"/>
      <c r="I2332" s="7"/>
      <c r="J2332" s="7"/>
      <c r="K2332" s="160"/>
    </row>
    <row r="2333" spans="1:11" x14ac:dyDescent="0.25">
      <c r="A2333" s="7"/>
      <c r="B2333" s="7"/>
      <c r="C2333" s="16"/>
      <c r="D2333" s="26"/>
      <c r="E2333" s="16"/>
      <c r="F2333" s="26"/>
      <c r="G2333" s="85"/>
      <c r="H2333" s="85"/>
      <c r="I2333" s="7"/>
      <c r="J2333" s="7"/>
      <c r="K2333" s="160"/>
    </row>
    <row r="2334" spans="1:11" x14ac:dyDescent="0.25">
      <c r="A2334" s="7"/>
      <c r="B2334" s="7"/>
      <c r="C2334" s="16"/>
      <c r="D2334" s="26"/>
      <c r="E2334" s="7"/>
      <c r="F2334" s="26"/>
      <c r="G2334" s="85"/>
      <c r="H2334" s="85"/>
      <c r="I2334" s="7"/>
      <c r="J2334" s="26"/>
      <c r="K2334" s="160"/>
    </row>
    <row r="2335" spans="1:11" x14ac:dyDescent="0.25">
      <c r="A2335" s="7"/>
      <c r="B2335" s="7"/>
      <c r="C2335" s="16"/>
      <c r="D2335" s="26"/>
      <c r="E2335" s="16"/>
      <c r="F2335" s="26"/>
      <c r="G2335" s="85"/>
      <c r="H2335" s="85"/>
      <c r="I2335" s="7"/>
      <c r="J2335" s="26"/>
      <c r="K2335" s="160"/>
    </row>
    <row r="2336" spans="1:11" x14ac:dyDescent="0.25">
      <c r="A2336" s="7"/>
      <c r="B2336" s="7"/>
      <c r="C2336" s="16"/>
      <c r="D2336" s="26"/>
      <c r="E2336" s="16"/>
      <c r="F2336" s="26"/>
      <c r="G2336" s="185"/>
      <c r="H2336" s="85"/>
      <c r="I2336" s="7"/>
      <c r="J2336" s="7"/>
      <c r="K2336" s="160"/>
    </row>
    <row r="2337" spans="1:11" x14ac:dyDescent="0.25">
      <c r="A2337" s="7"/>
      <c r="B2337" s="7"/>
      <c r="C2337" s="16"/>
      <c r="D2337" s="26"/>
      <c r="E2337" s="16"/>
      <c r="F2337" s="26"/>
      <c r="G2337" s="185"/>
      <c r="H2337" s="85"/>
      <c r="I2337" s="7"/>
      <c r="J2337" s="7"/>
      <c r="K2337" s="160"/>
    </row>
    <row r="2338" spans="1:11" x14ac:dyDescent="0.25">
      <c r="A2338" s="7"/>
      <c r="B2338" s="7"/>
      <c r="C2338" s="16"/>
      <c r="D2338" s="26"/>
      <c r="E2338" s="16"/>
      <c r="F2338" s="26"/>
      <c r="G2338" s="85"/>
      <c r="H2338" s="85"/>
      <c r="I2338" s="7"/>
      <c r="J2338" s="26"/>
      <c r="K2338" s="160"/>
    </row>
    <row r="2339" spans="1:11" x14ac:dyDescent="0.25">
      <c r="A2339" s="7"/>
      <c r="B2339" s="7"/>
      <c r="C2339" s="16"/>
      <c r="D2339" s="26"/>
      <c r="E2339" s="16"/>
      <c r="F2339" s="26"/>
      <c r="G2339" s="85"/>
      <c r="H2339" s="85"/>
      <c r="I2339" s="7"/>
      <c r="J2339" s="26"/>
      <c r="K2339" s="160"/>
    </row>
    <row r="2340" spans="1:11" x14ac:dyDescent="0.25">
      <c r="A2340" s="7"/>
      <c r="B2340" s="7"/>
      <c r="C2340" s="16"/>
      <c r="D2340" s="26"/>
      <c r="E2340" s="16"/>
      <c r="F2340" s="26"/>
      <c r="G2340" s="85"/>
      <c r="H2340" s="85"/>
      <c r="I2340" s="7"/>
      <c r="J2340" s="7"/>
      <c r="K2340" s="160"/>
    </row>
    <row r="2341" spans="1:11" x14ac:dyDescent="0.25">
      <c r="A2341" s="7"/>
      <c r="B2341" s="7"/>
      <c r="C2341" s="16"/>
      <c r="D2341" s="26"/>
      <c r="E2341" s="16"/>
      <c r="F2341" s="26"/>
      <c r="G2341" s="85"/>
      <c r="H2341" s="85"/>
      <c r="I2341" s="7"/>
      <c r="J2341" s="7"/>
      <c r="K2341" s="160"/>
    </row>
    <row r="2342" spans="1:11" x14ac:dyDescent="0.25">
      <c r="A2342" s="7"/>
      <c r="B2342" s="7"/>
      <c r="C2342" s="16"/>
      <c r="D2342" s="26"/>
      <c r="E2342" s="7"/>
      <c r="F2342" s="26"/>
      <c r="G2342" s="85"/>
      <c r="H2342" s="85"/>
      <c r="I2342" s="7"/>
      <c r="J2342" s="26"/>
      <c r="K2342" s="160"/>
    </row>
    <row r="2343" spans="1:11" x14ac:dyDescent="0.25">
      <c r="A2343" s="7"/>
      <c r="B2343" s="7"/>
      <c r="C2343" s="16"/>
      <c r="D2343" s="26"/>
      <c r="E2343" s="16"/>
      <c r="F2343" s="26"/>
      <c r="G2343" s="85"/>
      <c r="H2343" s="85"/>
      <c r="I2343" s="7"/>
      <c r="J2343" s="26"/>
      <c r="K2343" s="160"/>
    </row>
    <row r="2344" spans="1:11" x14ac:dyDescent="0.25">
      <c r="A2344" s="7"/>
      <c r="B2344" s="7"/>
      <c r="C2344" s="16"/>
      <c r="D2344" s="26"/>
      <c r="E2344" s="16"/>
      <c r="F2344" s="26"/>
      <c r="G2344" s="85"/>
      <c r="H2344" s="85"/>
      <c r="I2344" s="7"/>
      <c r="J2344" s="26"/>
      <c r="K2344" s="160"/>
    </row>
    <row r="2345" spans="1:11" x14ac:dyDescent="0.25">
      <c r="A2345" s="7"/>
      <c r="B2345" s="7"/>
      <c r="C2345" s="16"/>
      <c r="D2345" s="26"/>
      <c r="E2345" s="16"/>
      <c r="F2345" s="26"/>
      <c r="G2345" s="85"/>
      <c r="H2345" s="85"/>
      <c r="I2345" s="7"/>
      <c r="J2345" s="7"/>
      <c r="K2345" s="160"/>
    </row>
    <row r="2346" spans="1:11" x14ac:dyDescent="0.25">
      <c r="A2346" s="7"/>
      <c r="B2346" s="7"/>
      <c r="C2346" s="16"/>
      <c r="D2346" s="26"/>
      <c r="E2346" s="16"/>
      <c r="F2346" s="26"/>
      <c r="G2346" s="85"/>
      <c r="H2346" s="85"/>
      <c r="I2346" s="7"/>
      <c r="J2346" s="7"/>
      <c r="K2346" s="160"/>
    </row>
    <row r="2347" spans="1:11" x14ac:dyDescent="0.25">
      <c r="A2347" s="7"/>
      <c r="B2347" s="7"/>
      <c r="C2347" s="16"/>
      <c r="D2347" s="26"/>
      <c r="E2347" s="16"/>
      <c r="F2347" s="26"/>
      <c r="G2347" s="85"/>
      <c r="H2347" s="85"/>
      <c r="I2347" s="7"/>
      <c r="J2347" s="7"/>
      <c r="K2347" s="160"/>
    </row>
    <row r="2348" spans="1:11" x14ac:dyDescent="0.25">
      <c r="A2348" s="7"/>
      <c r="B2348" s="7"/>
      <c r="C2348" s="16"/>
      <c r="D2348" s="26"/>
      <c r="E2348" s="16"/>
      <c r="F2348" s="26"/>
      <c r="G2348" s="85"/>
      <c r="H2348" s="85"/>
      <c r="I2348" s="7"/>
      <c r="J2348" s="26"/>
      <c r="K2348" s="160"/>
    </row>
    <row r="2349" spans="1:11" x14ac:dyDescent="0.25">
      <c r="A2349" s="7"/>
      <c r="B2349" s="7"/>
      <c r="C2349" s="16"/>
      <c r="D2349" s="26"/>
      <c r="E2349" s="16"/>
      <c r="F2349" s="26"/>
      <c r="G2349" s="85"/>
      <c r="H2349" s="85"/>
      <c r="I2349" s="7"/>
      <c r="J2349" s="7"/>
      <c r="K2349" s="160"/>
    </row>
    <row r="2350" spans="1:11" x14ac:dyDescent="0.25">
      <c r="A2350" s="7"/>
      <c r="B2350" s="7"/>
      <c r="C2350" s="16"/>
      <c r="D2350" s="26"/>
      <c r="E2350" s="16"/>
      <c r="F2350" s="26"/>
      <c r="G2350" s="85"/>
      <c r="H2350" s="85"/>
      <c r="I2350" s="7"/>
      <c r="J2350" s="26"/>
      <c r="K2350" s="160"/>
    </row>
    <row r="2351" spans="1:11" x14ac:dyDescent="0.25">
      <c r="A2351" s="7"/>
      <c r="B2351" s="7"/>
      <c r="C2351" s="16"/>
      <c r="D2351" s="26"/>
      <c r="E2351" s="16"/>
      <c r="F2351" s="26"/>
      <c r="G2351" s="85"/>
      <c r="H2351" s="85"/>
      <c r="I2351" s="7"/>
      <c r="J2351" s="7"/>
      <c r="K2351" s="160"/>
    </row>
    <row r="2352" spans="1:11" x14ac:dyDescent="0.25">
      <c r="A2352" s="7"/>
      <c r="B2352" s="7"/>
      <c r="C2352" s="16"/>
      <c r="D2352" s="26"/>
      <c r="E2352" s="7"/>
      <c r="F2352" s="26"/>
      <c r="G2352" s="85"/>
      <c r="H2352" s="85"/>
      <c r="I2352" s="7"/>
      <c r="J2352" s="26"/>
      <c r="K2352" s="160"/>
    </row>
    <row r="2353" spans="1:11" x14ac:dyDescent="0.25">
      <c r="A2353" s="7"/>
      <c r="B2353" s="7"/>
      <c r="C2353" s="16"/>
      <c r="D2353" s="26"/>
      <c r="E2353" s="16"/>
      <c r="F2353" s="26"/>
      <c r="G2353" s="85"/>
      <c r="H2353" s="85"/>
      <c r="I2353" s="7"/>
      <c r="J2353" s="7"/>
      <c r="K2353" s="160"/>
    </row>
    <row r="2354" spans="1:11" x14ac:dyDescent="0.25">
      <c r="A2354" s="7"/>
      <c r="B2354" s="7"/>
      <c r="C2354" s="16"/>
      <c r="D2354" s="26"/>
      <c r="E2354" s="16"/>
      <c r="F2354" s="26"/>
      <c r="G2354" s="85"/>
      <c r="H2354" s="85"/>
      <c r="I2354" s="7"/>
      <c r="J2354" s="7"/>
      <c r="K2354" s="160"/>
    </row>
    <row r="2355" spans="1:11" x14ac:dyDescent="0.25">
      <c r="A2355" s="7"/>
      <c r="B2355" s="7"/>
      <c r="C2355" s="16"/>
      <c r="D2355" s="26"/>
      <c r="E2355" s="16"/>
      <c r="F2355" s="26"/>
      <c r="G2355" s="85"/>
      <c r="H2355" s="85"/>
      <c r="I2355" s="7"/>
      <c r="J2355" s="7"/>
      <c r="K2355" s="160"/>
    </row>
    <row r="2356" spans="1:11" x14ac:dyDescent="0.25">
      <c r="A2356" s="7"/>
      <c r="B2356" s="7"/>
      <c r="C2356" s="16"/>
      <c r="D2356" s="26"/>
      <c r="E2356" s="16"/>
      <c r="F2356" s="26"/>
      <c r="G2356" s="85"/>
      <c r="H2356" s="85"/>
      <c r="I2356" s="7"/>
      <c r="J2356" s="7"/>
      <c r="K2356" s="160"/>
    </row>
    <row r="2357" spans="1:11" x14ac:dyDescent="0.25">
      <c r="A2357" s="7"/>
      <c r="B2357" s="7"/>
      <c r="C2357" s="16"/>
      <c r="D2357" s="26"/>
      <c r="E2357" s="16"/>
      <c r="F2357" s="26"/>
      <c r="G2357" s="85"/>
      <c r="H2357" s="85"/>
      <c r="I2357" s="7"/>
      <c r="J2357" s="7"/>
      <c r="K2357" s="160"/>
    </row>
    <row r="2358" spans="1:11" x14ac:dyDescent="0.25">
      <c r="A2358" s="7"/>
      <c r="B2358" s="7"/>
      <c r="C2358" s="16"/>
      <c r="D2358" s="26"/>
      <c r="E2358" s="16"/>
      <c r="F2358" s="26"/>
      <c r="G2358" s="85"/>
      <c r="H2358" s="85"/>
      <c r="I2358" s="7"/>
      <c r="J2358" s="7"/>
      <c r="K2358" s="160"/>
    </row>
    <row r="2359" spans="1:11" x14ac:dyDescent="0.25">
      <c r="A2359" s="7"/>
      <c r="B2359" s="7"/>
      <c r="C2359" s="16"/>
      <c r="D2359" s="26"/>
      <c r="E2359" s="7"/>
      <c r="F2359" s="26"/>
      <c r="G2359" s="85"/>
      <c r="H2359" s="85"/>
      <c r="I2359" s="7"/>
      <c r="J2359" s="26"/>
      <c r="K2359" s="160"/>
    </row>
    <row r="2360" spans="1:11" x14ac:dyDescent="0.25">
      <c r="A2360" s="7"/>
      <c r="B2360" s="7"/>
      <c r="C2360" s="16"/>
      <c r="D2360" s="26"/>
      <c r="E2360" s="7"/>
      <c r="F2360" s="26"/>
      <c r="G2360" s="85"/>
      <c r="H2360" s="85"/>
      <c r="I2360" s="7"/>
      <c r="J2360" s="26"/>
      <c r="K2360" s="160"/>
    </row>
    <row r="2361" spans="1:11" x14ac:dyDescent="0.25">
      <c r="A2361" s="7"/>
      <c r="B2361" s="7"/>
      <c r="C2361" s="16"/>
      <c r="D2361" s="26"/>
      <c r="E2361" s="16"/>
      <c r="F2361" s="26"/>
      <c r="G2361" s="85"/>
      <c r="H2361" s="85"/>
      <c r="I2361" s="7"/>
      <c r="J2361" s="7"/>
      <c r="K2361" s="160"/>
    </row>
    <row r="2362" spans="1:11" x14ac:dyDescent="0.25">
      <c r="A2362" s="7"/>
      <c r="B2362" s="7"/>
      <c r="C2362" s="16"/>
      <c r="D2362" s="26"/>
      <c r="E2362" s="16"/>
      <c r="F2362" s="26"/>
      <c r="G2362" s="85"/>
      <c r="H2362" s="85"/>
      <c r="I2362" s="7"/>
      <c r="J2362" s="7"/>
      <c r="K2362" s="160"/>
    </row>
    <row r="2363" spans="1:11" x14ac:dyDescent="0.25">
      <c r="A2363" s="7"/>
      <c r="B2363" s="7"/>
      <c r="C2363" s="16"/>
      <c r="D2363" s="26"/>
      <c r="E2363" s="16"/>
      <c r="F2363" s="26"/>
      <c r="G2363" s="85"/>
      <c r="H2363" s="85"/>
      <c r="I2363" s="7"/>
      <c r="J2363" s="7"/>
      <c r="K2363" s="160"/>
    </row>
    <row r="2364" spans="1:11" x14ac:dyDescent="0.25">
      <c r="A2364" s="7"/>
      <c r="B2364" s="7"/>
      <c r="C2364" s="16"/>
      <c r="D2364" s="26"/>
      <c r="E2364" s="16"/>
      <c r="F2364" s="26"/>
      <c r="G2364" s="85"/>
      <c r="H2364" s="85"/>
      <c r="I2364" s="7"/>
      <c r="J2364" s="7"/>
      <c r="K2364" s="160"/>
    </row>
    <row r="2365" spans="1:11" x14ac:dyDescent="0.25">
      <c r="A2365" s="7"/>
      <c r="B2365" s="7"/>
      <c r="C2365" s="16"/>
      <c r="D2365" s="26"/>
      <c r="E2365" s="16"/>
      <c r="F2365" s="26"/>
      <c r="G2365" s="85"/>
      <c r="H2365" s="85"/>
      <c r="I2365" s="7"/>
      <c r="J2365" s="7"/>
      <c r="K2365" s="160"/>
    </row>
    <row r="2366" spans="1:11" x14ac:dyDescent="0.25">
      <c r="A2366" s="7"/>
      <c r="B2366" s="7"/>
      <c r="C2366" s="16"/>
      <c r="D2366" s="26"/>
      <c r="E2366" s="7"/>
      <c r="F2366" s="26"/>
      <c r="G2366" s="85"/>
      <c r="H2366" s="85"/>
      <c r="I2366" s="7"/>
      <c r="J2366" s="26"/>
      <c r="K2366" s="160"/>
    </row>
    <row r="2367" spans="1:11" x14ac:dyDescent="0.25">
      <c r="A2367" s="7"/>
      <c r="B2367" s="7"/>
      <c r="C2367" s="16"/>
      <c r="D2367" s="26"/>
      <c r="E2367" s="7"/>
      <c r="F2367" s="26"/>
      <c r="G2367" s="85"/>
      <c r="H2367" s="85"/>
      <c r="I2367" s="7"/>
      <c r="J2367" s="26"/>
      <c r="K2367" s="160"/>
    </row>
    <row r="2368" spans="1:11" x14ac:dyDescent="0.25">
      <c r="A2368" s="7"/>
      <c r="B2368" s="7"/>
      <c r="C2368" s="16"/>
      <c r="D2368" s="26"/>
      <c r="E2368" s="16"/>
      <c r="F2368" s="26"/>
      <c r="G2368" s="85"/>
      <c r="H2368" s="85"/>
      <c r="I2368" s="7"/>
      <c r="J2368" s="7"/>
      <c r="K2368" s="160"/>
    </row>
    <row r="2369" spans="1:11" x14ac:dyDescent="0.25">
      <c r="A2369" s="7"/>
      <c r="B2369" s="7"/>
      <c r="C2369" s="16"/>
      <c r="D2369" s="26"/>
      <c r="E2369" s="16"/>
      <c r="F2369" s="26"/>
      <c r="G2369" s="85"/>
      <c r="H2369" s="85"/>
      <c r="I2369" s="7"/>
      <c r="J2369" s="7"/>
      <c r="K2369" s="160"/>
    </row>
    <row r="2370" spans="1:11" x14ac:dyDescent="0.25">
      <c r="A2370" s="7"/>
      <c r="B2370" s="7"/>
      <c r="C2370" s="16"/>
      <c r="D2370" s="26"/>
      <c r="E2370" s="7"/>
      <c r="F2370" s="26"/>
      <c r="G2370" s="85"/>
      <c r="H2370" s="85"/>
      <c r="I2370" s="7"/>
      <c r="J2370" s="26"/>
      <c r="K2370" s="160"/>
    </row>
    <row r="2371" spans="1:11" x14ac:dyDescent="0.25">
      <c r="A2371" s="7"/>
      <c r="B2371" s="7"/>
      <c r="C2371" s="16"/>
      <c r="D2371" s="26"/>
      <c r="E2371" s="16"/>
      <c r="F2371" s="26"/>
      <c r="G2371" s="185"/>
      <c r="H2371" s="85"/>
      <c r="I2371" s="7"/>
      <c r="J2371" s="7"/>
      <c r="K2371" s="160"/>
    </row>
    <row r="2372" spans="1:11" x14ac:dyDescent="0.25">
      <c r="A2372" s="7"/>
      <c r="B2372" s="7"/>
      <c r="C2372" s="16"/>
      <c r="D2372" s="26"/>
      <c r="E2372" s="16"/>
      <c r="F2372" s="26"/>
      <c r="G2372" s="85"/>
      <c r="H2372" s="85"/>
      <c r="I2372" s="7"/>
      <c r="J2372" s="7"/>
      <c r="K2372" s="16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C5859-46C6-49F8-9034-0308EB8A9AF3}">
  <sheetPr>
    <tabColor rgb="FFFF0000"/>
  </sheetPr>
  <dimension ref="A1:A28"/>
  <sheetViews>
    <sheetView topLeftCell="A4" workbookViewId="0">
      <selection activeCell="D23" sqref="D23"/>
    </sheetView>
  </sheetViews>
  <sheetFormatPr defaultRowHeight="15" x14ac:dyDescent="0.25"/>
  <cols>
    <col min="1" max="1" width="24.5703125" bestFit="1" customWidth="1"/>
  </cols>
  <sheetData>
    <row r="1" spans="1:1" x14ac:dyDescent="0.25">
      <c r="A1" s="2" t="s">
        <v>14</v>
      </c>
    </row>
    <row r="2" spans="1:1" x14ac:dyDescent="0.25">
      <c r="A2" s="5" t="s">
        <v>37</v>
      </c>
    </row>
    <row r="3" spans="1:1" x14ac:dyDescent="0.25">
      <c r="A3" s="5" t="s">
        <v>42</v>
      </c>
    </row>
    <row r="4" spans="1:1" x14ac:dyDescent="0.25">
      <c r="A4" s="5" t="s">
        <v>30</v>
      </c>
    </row>
    <row r="5" spans="1:1" x14ac:dyDescent="0.25">
      <c r="A5" s="5" t="s">
        <v>22</v>
      </c>
    </row>
    <row r="6" spans="1:1" x14ac:dyDescent="0.25">
      <c r="A6" s="8" t="s">
        <v>43</v>
      </c>
    </row>
    <row r="7" spans="1:1" x14ac:dyDescent="0.25">
      <c r="A7" s="5" t="s">
        <v>33</v>
      </c>
    </row>
    <row r="8" spans="1:1" x14ac:dyDescent="0.25">
      <c r="A8" s="9" t="s">
        <v>49</v>
      </c>
    </row>
    <row r="9" spans="1:1" x14ac:dyDescent="0.25">
      <c r="A9" s="5" t="s">
        <v>40</v>
      </c>
    </row>
    <row r="10" spans="1:1" x14ac:dyDescent="0.25">
      <c r="A10" s="5" t="s">
        <v>39</v>
      </c>
    </row>
    <row r="11" spans="1:1" x14ac:dyDescent="0.25">
      <c r="A11" s="5" t="s">
        <v>41</v>
      </c>
    </row>
    <row r="12" spans="1:1" x14ac:dyDescent="0.25">
      <c r="A12" s="5" t="s">
        <v>38</v>
      </c>
    </row>
    <row r="13" spans="1:1" x14ac:dyDescent="0.25">
      <c r="A13" s="6" t="s">
        <v>29</v>
      </c>
    </row>
    <row r="14" spans="1:1" s="7" customFormat="1" x14ac:dyDescent="0.25">
      <c r="A14" s="6" t="s">
        <v>79</v>
      </c>
    </row>
    <row r="15" spans="1:1" s="7" customFormat="1" x14ac:dyDescent="0.25">
      <c r="A15" s="6" t="s">
        <v>61</v>
      </c>
    </row>
    <row r="16" spans="1:1" s="7" customFormat="1" x14ac:dyDescent="0.25">
      <c r="A16" s="6" t="s">
        <v>60</v>
      </c>
    </row>
    <row r="17" spans="1:1" s="7" customFormat="1" x14ac:dyDescent="0.25">
      <c r="A17" s="6" t="s">
        <v>78</v>
      </c>
    </row>
    <row r="18" spans="1:1" x14ac:dyDescent="0.25">
      <c r="A18" s="5" t="s">
        <v>31</v>
      </c>
    </row>
    <row r="19" spans="1:1" x14ac:dyDescent="0.25">
      <c r="A19" s="10" t="s">
        <v>48</v>
      </c>
    </row>
    <row r="20" spans="1:1" x14ac:dyDescent="0.25">
      <c r="A20" s="12" t="s">
        <v>50</v>
      </c>
    </row>
    <row r="21" spans="1:1" x14ac:dyDescent="0.25">
      <c r="A21" s="5" t="s">
        <v>32</v>
      </c>
    </row>
    <row r="22" spans="1:1" x14ac:dyDescent="0.25">
      <c r="A22" s="10" t="s">
        <v>47</v>
      </c>
    </row>
    <row r="23" spans="1:1" x14ac:dyDescent="0.25">
      <c r="A23" s="10" t="s">
        <v>46</v>
      </c>
    </row>
    <row r="24" spans="1:1" x14ac:dyDescent="0.25">
      <c r="A24" s="11" t="s">
        <v>45</v>
      </c>
    </row>
    <row r="25" spans="1:1" x14ac:dyDescent="0.25">
      <c r="A25" s="5" t="s">
        <v>36</v>
      </c>
    </row>
    <row r="26" spans="1:1" x14ac:dyDescent="0.25">
      <c r="A26" s="5" t="s">
        <v>35</v>
      </c>
    </row>
    <row r="27" spans="1:1" x14ac:dyDescent="0.25">
      <c r="A27" s="5" t="s">
        <v>34</v>
      </c>
    </row>
    <row r="28" spans="1:1" x14ac:dyDescent="0.25">
      <c r="A28" s="13" t="s">
        <v>44</v>
      </c>
    </row>
  </sheetData>
  <autoFilter ref="A1:A28" xr:uid="{FF4478F3-66F1-4295-8FF7-29B9608EF82A}"/>
  <sortState xmlns:xlrd2="http://schemas.microsoft.com/office/spreadsheetml/2017/richdata2" ref="A3:A28">
    <sortCondition ref="A2:A28"/>
  </sortState>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C860-0B25-42B2-93F3-A22C603B06C5}">
  <sheetPr filterMode="1"/>
  <dimension ref="B2:V715"/>
  <sheetViews>
    <sheetView topLeftCell="K1" zoomScale="85" zoomScaleNormal="85" workbookViewId="0">
      <selection activeCell="U34" sqref="U34"/>
    </sheetView>
  </sheetViews>
  <sheetFormatPr defaultColWidth="8.7109375" defaultRowHeight="15" x14ac:dyDescent="0.25"/>
  <cols>
    <col min="1" max="1" width="8.7109375" style="7"/>
    <col min="2" max="2" width="14.85546875" style="7" bestFit="1" customWidth="1"/>
    <col min="3" max="3" width="14.85546875" style="22" customWidth="1"/>
    <col min="4" max="4" width="19.28515625" style="7" bestFit="1" customWidth="1"/>
    <col min="5" max="5" width="15.85546875" style="7" customWidth="1"/>
    <col min="6" max="6" width="53.42578125" style="7" bestFit="1" customWidth="1"/>
    <col min="7" max="7" width="19.85546875" style="49" customWidth="1"/>
    <col min="8" max="20" width="15.5703125" style="49" bestFit="1" customWidth="1"/>
    <col min="21" max="21" width="15.140625" style="7" bestFit="1" customWidth="1"/>
    <col min="22" max="22" width="13.28515625" style="7" bestFit="1" customWidth="1"/>
    <col min="23" max="16384" width="8.7109375" style="7"/>
  </cols>
  <sheetData>
    <row r="2" spans="2:22" x14ac:dyDescent="0.25">
      <c r="B2" s="33" t="s">
        <v>80</v>
      </c>
      <c r="C2" s="44"/>
      <c r="D2" s="33" t="s">
        <v>80</v>
      </c>
      <c r="E2" s="33" t="s">
        <v>80</v>
      </c>
      <c r="F2" s="33" t="s">
        <v>81</v>
      </c>
      <c r="G2" s="46" t="s">
        <v>82</v>
      </c>
      <c r="H2" s="46" t="s">
        <v>82</v>
      </c>
      <c r="I2" s="46" t="s">
        <v>83</v>
      </c>
      <c r="J2" s="46" t="s">
        <v>83</v>
      </c>
      <c r="K2" s="46" t="s">
        <v>84</v>
      </c>
      <c r="L2" s="46" t="s">
        <v>84</v>
      </c>
      <c r="M2" s="46" t="s">
        <v>85</v>
      </c>
      <c r="N2" s="46" t="s">
        <v>85</v>
      </c>
      <c r="O2" s="46" t="s">
        <v>86</v>
      </c>
      <c r="P2" s="46" t="s">
        <v>86</v>
      </c>
      <c r="Q2" s="46" t="s">
        <v>87</v>
      </c>
      <c r="R2" s="46" t="s">
        <v>87</v>
      </c>
      <c r="S2" s="46" t="s">
        <v>88</v>
      </c>
      <c r="T2" s="46" t="s">
        <v>88</v>
      </c>
      <c r="U2" s="35" t="s">
        <v>89</v>
      </c>
      <c r="V2" s="35" t="s">
        <v>80</v>
      </c>
    </row>
    <row r="3" spans="2:22" hidden="1" x14ac:dyDescent="0.25">
      <c r="B3" s="33" t="s">
        <v>90</v>
      </c>
      <c r="C3" s="44"/>
      <c r="D3" s="33" t="s">
        <v>80</v>
      </c>
      <c r="E3" s="33" t="s">
        <v>91</v>
      </c>
      <c r="F3" s="33" t="s">
        <v>80</v>
      </c>
      <c r="G3" s="47" t="s">
        <v>92</v>
      </c>
      <c r="H3" s="47" t="s">
        <v>93</v>
      </c>
      <c r="I3" s="47" t="s">
        <v>92</v>
      </c>
      <c r="J3" s="47" t="s">
        <v>93</v>
      </c>
      <c r="K3" s="47" t="s">
        <v>92</v>
      </c>
      <c r="L3" s="47" t="s">
        <v>93</v>
      </c>
      <c r="M3" s="47" t="s">
        <v>92</v>
      </c>
      <c r="N3" s="47" t="s">
        <v>93</v>
      </c>
      <c r="O3" s="47" t="s">
        <v>92</v>
      </c>
      <c r="P3" s="47" t="s">
        <v>93</v>
      </c>
      <c r="Q3" s="47" t="s">
        <v>92</v>
      </c>
      <c r="R3" s="47" t="s">
        <v>93</v>
      </c>
      <c r="S3" s="47" t="s">
        <v>92</v>
      </c>
      <c r="T3" s="47" t="s">
        <v>93</v>
      </c>
      <c r="U3" s="35" t="s">
        <v>92</v>
      </c>
      <c r="V3" s="35" t="s">
        <v>93</v>
      </c>
    </row>
    <row r="4" spans="2:22" hidden="1" x14ac:dyDescent="0.25">
      <c r="B4" s="34" t="s">
        <v>94</v>
      </c>
      <c r="C4" s="45" t="e">
        <v>#N/A</v>
      </c>
      <c r="D4" s="34" t="s">
        <v>95</v>
      </c>
      <c r="E4" s="34">
        <v>400992</v>
      </c>
      <c r="F4" s="34" t="s">
        <v>96</v>
      </c>
      <c r="G4" s="48">
        <v>7122.53</v>
      </c>
      <c r="H4" s="48">
        <v>2</v>
      </c>
      <c r="I4" s="48"/>
      <c r="J4" s="48"/>
      <c r="K4" s="48"/>
      <c r="L4" s="48"/>
      <c r="M4" s="48"/>
      <c r="N4" s="48"/>
      <c r="O4" s="48"/>
      <c r="P4" s="48"/>
      <c r="Q4" s="48">
        <v>5394.69</v>
      </c>
      <c r="R4" s="48">
        <v>1</v>
      </c>
      <c r="S4" s="48"/>
      <c r="T4" s="48"/>
      <c r="U4" s="36">
        <v>12517.22</v>
      </c>
      <c r="V4" s="37">
        <v>3</v>
      </c>
    </row>
    <row r="5" spans="2:22" hidden="1" x14ac:dyDescent="0.25">
      <c r="B5" s="34" t="s">
        <v>94</v>
      </c>
      <c r="C5" s="45" t="s">
        <v>97</v>
      </c>
      <c r="D5" s="34" t="s">
        <v>95</v>
      </c>
      <c r="E5" s="34">
        <v>403867</v>
      </c>
      <c r="F5" s="34" t="s">
        <v>98</v>
      </c>
      <c r="G5" s="48"/>
      <c r="H5" s="48"/>
      <c r="I5" s="48"/>
      <c r="J5" s="48"/>
      <c r="K5" s="48"/>
      <c r="L5" s="48"/>
      <c r="M5" s="48"/>
      <c r="N5" s="48"/>
      <c r="O5" s="48"/>
      <c r="P5" s="48"/>
      <c r="Q5" s="48">
        <v>2277.73</v>
      </c>
      <c r="R5" s="48">
        <v>1</v>
      </c>
      <c r="S5" s="48"/>
      <c r="T5" s="48"/>
      <c r="U5" s="36">
        <v>2277.73</v>
      </c>
      <c r="V5" s="37">
        <v>1</v>
      </c>
    </row>
    <row r="6" spans="2:22" hidden="1" x14ac:dyDescent="0.25">
      <c r="B6" s="34" t="s">
        <v>94</v>
      </c>
      <c r="C6" s="45" t="s">
        <v>101</v>
      </c>
      <c r="D6" s="34" t="s">
        <v>95</v>
      </c>
      <c r="E6" s="34">
        <v>403868</v>
      </c>
      <c r="F6" s="34" t="s">
        <v>99</v>
      </c>
      <c r="G6" s="48"/>
      <c r="H6" s="48"/>
      <c r="I6" s="48"/>
      <c r="J6" s="48"/>
      <c r="K6" s="48"/>
      <c r="L6" s="48"/>
      <c r="M6" s="48"/>
      <c r="N6" s="48"/>
      <c r="O6" s="48"/>
      <c r="P6" s="48"/>
      <c r="Q6" s="48">
        <v>2277.73</v>
      </c>
      <c r="R6" s="48">
        <v>1</v>
      </c>
      <c r="S6" s="48"/>
      <c r="T6" s="48"/>
      <c r="U6" s="36">
        <v>2277.73</v>
      </c>
      <c r="V6" s="37">
        <v>1</v>
      </c>
    </row>
    <row r="7" spans="2:22" hidden="1" x14ac:dyDescent="0.25">
      <c r="B7" s="34" t="s">
        <v>94</v>
      </c>
      <c r="C7" s="45" t="s">
        <v>101</v>
      </c>
      <c r="D7" s="34" t="s">
        <v>95</v>
      </c>
      <c r="E7" s="34">
        <v>403869</v>
      </c>
      <c r="F7" s="34" t="s">
        <v>100</v>
      </c>
      <c r="G7" s="48"/>
      <c r="H7" s="48"/>
      <c r="I7" s="48"/>
      <c r="J7" s="48"/>
      <c r="K7" s="48"/>
      <c r="L7" s="48"/>
      <c r="M7" s="48">
        <v>3275.83</v>
      </c>
      <c r="N7" s="48">
        <v>2</v>
      </c>
      <c r="O7" s="48"/>
      <c r="P7" s="48"/>
      <c r="Q7" s="48"/>
      <c r="R7" s="48"/>
      <c r="S7" s="48"/>
      <c r="T7" s="48"/>
      <c r="U7" s="36">
        <v>3275.83</v>
      </c>
      <c r="V7" s="37">
        <v>2</v>
      </c>
    </row>
    <row r="8" spans="2:22" hidden="1" x14ac:dyDescent="0.25">
      <c r="B8" s="34" t="s">
        <v>94</v>
      </c>
      <c r="C8" s="45" t="s">
        <v>101</v>
      </c>
      <c r="D8" s="34" t="s">
        <v>95</v>
      </c>
      <c r="E8" s="34">
        <v>404076</v>
      </c>
      <c r="F8" s="34" t="s">
        <v>102</v>
      </c>
      <c r="G8" s="48">
        <v>131852.23000000001</v>
      </c>
      <c r="H8" s="48">
        <v>1</v>
      </c>
      <c r="I8" s="48"/>
      <c r="J8" s="48"/>
      <c r="K8" s="48"/>
      <c r="L8" s="48"/>
      <c r="M8" s="48"/>
      <c r="N8" s="48"/>
      <c r="O8" s="48"/>
      <c r="P8" s="48"/>
      <c r="Q8" s="48"/>
      <c r="R8" s="48"/>
      <c r="S8" s="48"/>
      <c r="T8" s="48"/>
      <c r="U8" s="36">
        <v>131852.23000000001</v>
      </c>
      <c r="V8" s="37">
        <v>1</v>
      </c>
    </row>
    <row r="9" spans="2:22" hidden="1" x14ac:dyDescent="0.25">
      <c r="B9" s="34" t="s">
        <v>94</v>
      </c>
      <c r="C9" s="45" t="s">
        <v>97</v>
      </c>
      <c r="D9" s="34" t="s">
        <v>95</v>
      </c>
      <c r="E9" s="34">
        <v>407973</v>
      </c>
      <c r="F9" s="34" t="s">
        <v>103</v>
      </c>
      <c r="G9" s="48"/>
      <c r="H9" s="48"/>
      <c r="I9" s="48"/>
      <c r="J9" s="48"/>
      <c r="K9" s="48">
        <v>664.49</v>
      </c>
      <c r="L9" s="48">
        <v>1</v>
      </c>
      <c r="M9" s="48">
        <v>1325.94</v>
      </c>
      <c r="N9" s="48">
        <v>2</v>
      </c>
      <c r="O9" s="48"/>
      <c r="P9" s="48"/>
      <c r="Q9" s="48"/>
      <c r="R9" s="48"/>
      <c r="S9" s="48"/>
      <c r="T9" s="48"/>
      <c r="U9" s="36">
        <v>1990.43</v>
      </c>
      <c r="V9" s="37">
        <v>3</v>
      </c>
    </row>
    <row r="10" spans="2:22" hidden="1" x14ac:dyDescent="0.25">
      <c r="B10" s="34" t="s">
        <v>94</v>
      </c>
      <c r="C10" s="45" t="s">
        <v>97</v>
      </c>
      <c r="D10" s="34" t="s">
        <v>95</v>
      </c>
      <c r="E10" s="34">
        <v>408006</v>
      </c>
      <c r="F10" s="34" t="s">
        <v>104</v>
      </c>
      <c r="G10" s="48"/>
      <c r="H10" s="48"/>
      <c r="I10" s="48">
        <v>1318.62</v>
      </c>
      <c r="J10" s="48">
        <v>1</v>
      </c>
      <c r="K10" s="48"/>
      <c r="L10" s="48"/>
      <c r="M10" s="48"/>
      <c r="N10" s="48"/>
      <c r="O10" s="48"/>
      <c r="P10" s="48"/>
      <c r="Q10" s="48"/>
      <c r="R10" s="48"/>
      <c r="S10" s="48"/>
      <c r="T10" s="48"/>
      <c r="U10" s="36">
        <v>1318.62</v>
      </c>
      <c r="V10" s="37">
        <v>1</v>
      </c>
    </row>
    <row r="11" spans="2:22" hidden="1" x14ac:dyDescent="0.25">
      <c r="B11" s="34" t="s">
        <v>94</v>
      </c>
      <c r="C11" s="45" t="s">
        <v>97</v>
      </c>
      <c r="D11" s="34" t="s">
        <v>95</v>
      </c>
      <c r="E11" s="34">
        <v>408007</v>
      </c>
      <c r="F11" s="34" t="s">
        <v>105</v>
      </c>
      <c r="G11" s="48"/>
      <c r="H11" s="48"/>
      <c r="I11" s="48">
        <v>1357.92</v>
      </c>
      <c r="J11" s="48">
        <v>1</v>
      </c>
      <c r="K11" s="48"/>
      <c r="L11" s="48"/>
      <c r="M11" s="48"/>
      <c r="N11" s="48"/>
      <c r="O11" s="48">
        <v>4073.76</v>
      </c>
      <c r="P11" s="48">
        <v>3</v>
      </c>
      <c r="Q11" s="48"/>
      <c r="R11" s="48"/>
      <c r="S11" s="48"/>
      <c r="T11" s="48"/>
      <c r="U11" s="36">
        <v>5431.68</v>
      </c>
      <c r="V11" s="37">
        <v>4</v>
      </c>
    </row>
    <row r="12" spans="2:22" hidden="1" x14ac:dyDescent="0.25">
      <c r="B12" s="34" t="s">
        <v>94</v>
      </c>
      <c r="C12" s="45" t="s">
        <v>97</v>
      </c>
      <c r="D12" s="34" t="s">
        <v>95</v>
      </c>
      <c r="E12" s="34">
        <v>408008</v>
      </c>
      <c r="F12" s="34" t="s">
        <v>106</v>
      </c>
      <c r="G12" s="48">
        <v>3780</v>
      </c>
      <c r="H12" s="48">
        <v>1</v>
      </c>
      <c r="I12" s="48">
        <v>6421.94</v>
      </c>
      <c r="J12" s="48">
        <v>3</v>
      </c>
      <c r="K12" s="48">
        <v>4442.63</v>
      </c>
      <c r="L12" s="48">
        <v>2</v>
      </c>
      <c r="M12" s="48">
        <v>6733.12</v>
      </c>
      <c r="N12" s="48">
        <v>2</v>
      </c>
      <c r="O12" s="48">
        <v>7560</v>
      </c>
      <c r="P12" s="48">
        <v>2</v>
      </c>
      <c r="Q12" s="48">
        <v>7217.28</v>
      </c>
      <c r="R12" s="48">
        <v>2</v>
      </c>
      <c r="S12" s="48"/>
      <c r="T12" s="48"/>
      <c r="U12" s="36">
        <v>36154.97</v>
      </c>
      <c r="V12" s="37">
        <v>12</v>
      </c>
    </row>
    <row r="13" spans="2:22" hidden="1" x14ac:dyDescent="0.25">
      <c r="B13" s="34" t="s">
        <v>94</v>
      </c>
      <c r="C13" s="45" t="s">
        <v>97</v>
      </c>
      <c r="D13" s="34" t="s">
        <v>95</v>
      </c>
      <c r="E13" s="34">
        <v>408009</v>
      </c>
      <c r="F13" s="34" t="s">
        <v>107</v>
      </c>
      <c r="G13" s="48"/>
      <c r="H13" s="48"/>
      <c r="I13" s="48"/>
      <c r="J13" s="48"/>
      <c r="K13" s="48">
        <v>2329.1</v>
      </c>
      <c r="L13" s="48">
        <v>1</v>
      </c>
      <c r="M13" s="48"/>
      <c r="N13" s="48"/>
      <c r="O13" s="48"/>
      <c r="P13" s="48"/>
      <c r="Q13" s="48"/>
      <c r="R13" s="48"/>
      <c r="S13" s="48">
        <v>3422.47</v>
      </c>
      <c r="T13" s="48">
        <v>2</v>
      </c>
      <c r="U13" s="36">
        <v>5751.57</v>
      </c>
      <c r="V13" s="37">
        <v>3</v>
      </c>
    </row>
    <row r="14" spans="2:22" hidden="1" x14ac:dyDescent="0.25">
      <c r="B14" s="34" t="s">
        <v>94</v>
      </c>
      <c r="C14" s="45" t="s">
        <v>97</v>
      </c>
      <c r="D14" s="34" t="s">
        <v>95</v>
      </c>
      <c r="E14" s="34">
        <v>408105</v>
      </c>
      <c r="F14" s="34" t="s">
        <v>108</v>
      </c>
      <c r="G14" s="48"/>
      <c r="H14" s="48"/>
      <c r="I14" s="48"/>
      <c r="J14" s="48"/>
      <c r="K14" s="48">
        <v>1433.97</v>
      </c>
      <c r="L14" s="48">
        <v>1</v>
      </c>
      <c r="M14" s="48"/>
      <c r="N14" s="48"/>
      <c r="O14" s="48">
        <v>2865.35</v>
      </c>
      <c r="P14" s="48">
        <v>2</v>
      </c>
      <c r="Q14" s="48">
        <v>2865.35</v>
      </c>
      <c r="R14" s="48">
        <v>2</v>
      </c>
      <c r="S14" s="48"/>
      <c r="T14" s="48"/>
      <c r="U14" s="36">
        <v>7164.67</v>
      </c>
      <c r="V14" s="37">
        <v>5</v>
      </c>
    </row>
    <row r="15" spans="2:22" hidden="1" x14ac:dyDescent="0.25">
      <c r="B15" s="34" t="s">
        <v>94</v>
      </c>
      <c r="C15" s="45" t="s">
        <v>97</v>
      </c>
      <c r="D15" s="34" t="s">
        <v>95</v>
      </c>
      <c r="E15" s="34">
        <v>408111</v>
      </c>
      <c r="F15" s="34" t="s">
        <v>109</v>
      </c>
      <c r="G15" s="48">
        <v>1561.5</v>
      </c>
      <c r="H15" s="48">
        <v>1</v>
      </c>
      <c r="I15" s="48"/>
      <c r="J15" s="48"/>
      <c r="K15" s="48"/>
      <c r="L15" s="48"/>
      <c r="M15" s="48"/>
      <c r="N15" s="48"/>
      <c r="O15" s="48"/>
      <c r="P15" s="48"/>
      <c r="Q15" s="48"/>
      <c r="R15" s="48"/>
      <c r="S15" s="48">
        <v>2085.0300000000002</v>
      </c>
      <c r="T15" s="48">
        <v>1</v>
      </c>
      <c r="U15" s="36">
        <v>3646.53</v>
      </c>
      <c r="V15" s="37">
        <v>2</v>
      </c>
    </row>
    <row r="16" spans="2:22" hidden="1" x14ac:dyDescent="0.25">
      <c r="B16" s="34" t="s">
        <v>94</v>
      </c>
      <c r="C16" s="45" t="s">
        <v>97</v>
      </c>
      <c r="D16" s="34" t="s">
        <v>95</v>
      </c>
      <c r="E16" s="34">
        <v>408112</v>
      </c>
      <c r="F16" s="34" t="s">
        <v>110</v>
      </c>
      <c r="G16" s="48"/>
      <c r="H16" s="48"/>
      <c r="I16" s="48"/>
      <c r="J16" s="48"/>
      <c r="K16" s="48"/>
      <c r="L16" s="48"/>
      <c r="M16" s="48"/>
      <c r="N16" s="48"/>
      <c r="O16" s="48"/>
      <c r="P16" s="48"/>
      <c r="Q16" s="48">
        <v>32782.6</v>
      </c>
      <c r="R16" s="48">
        <v>4</v>
      </c>
      <c r="S16" s="48">
        <v>16391.3</v>
      </c>
      <c r="T16" s="48">
        <v>2</v>
      </c>
      <c r="U16" s="36">
        <v>49173.9</v>
      </c>
      <c r="V16" s="37">
        <v>6</v>
      </c>
    </row>
    <row r="17" spans="2:22" hidden="1" x14ac:dyDescent="0.25">
      <c r="B17" s="34" t="s">
        <v>94</v>
      </c>
      <c r="C17" s="45" t="s">
        <v>97</v>
      </c>
      <c r="D17" s="34" t="s">
        <v>95</v>
      </c>
      <c r="E17" s="34">
        <v>408121</v>
      </c>
      <c r="F17" s="34" t="s">
        <v>111</v>
      </c>
      <c r="G17" s="48"/>
      <c r="H17" s="48"/>
      <c r="I17" s="48"/>
      <c r="J17" s="48"/>
      <c r="K17" s="48"/>
      <c r="L17" s="48"/>
      <c r="M17" s="48"/>
      <c r="N17" s="48"/>
      <c r="O17" s="48"/>
      <c r="P17" s="48"/>
      <c r="Q17" s="48">
        <v>1084.3699999999999</v>
      </c>
      <c r="R17" s="48">
        <v>1</v>
      </c>
      <c r="S17" s="48"/>
      <c r="T17" s="48"/>
      <c r="U17" s="36">
        <v>1084.3699999999999</v>
      </c>
      <c r="V17" s="37">
        <v>1</v>
      </c>
    </row>
    <row r="18" spans="2:22" hidden="1" x14ac:dyDescent="0.25">
      <c r="B18" s="34" t="s">
        <v>94</v>
      </c>
      <c r="C18" s="45" t="s">
        <v>97</v>
      </c>
      <c r="D18" s="34" t="s">
        <v>95</v>
      </c>
      <c r="E18" s="34">
        <v>408127</v>
      </c>
      <c r="F18" s="34" t="s">
        <v>112</v>
      </c>
      <c r="G18" s="48">
        <v>2294.61</v>
      </c>
      <c r="H18" s="48">
        <v>1</v>
      </c>
      <c r="I18" s="48"/>
      <c r="J18" s="48"/>
      <c r="K18" s="48">
        <v>3818.2</v>
      </c>
      <c r="L18" s="48">
        <v>2</v>
      </c>
      <c r="M18" s="48"/>
      <c r="N18" s="48"/>
      <c r="O18" s="48">
        <v>1909.1</v>
      </c>
      <c r="P18" s="48">
        <v>1</v>
      </c>
      <c r="Q18" s="48"/>
      <c r="R18" s="48"/>
      <c r="S18" s="48">
        <v>6200.36</v>
      </c>
      <c r="T18" s="48">
        <v>2</v>
      </c>
      <c r="U18" s="36">
        <v>14222.27</v>
      </c>
      <c r="V18" s="37">
        <v>6</v>
      </c>
    </row>
    <row r="19" spans="2:22" hidden="1" x14ac:dyDescent="0.25">
      <c r="B19" s="34" t="s">
        <v>94</v>
      </c>
      <c r="C19" s="45" t="s">
        <v>97</v>
      </c>
      <c r="D19" s="34" t="s">
        <v>95</v>
      </c>
      <c r="E19" s="34">
        <v>408128</v>
      </c>
      <c r="F19" s="34" t="s">
        <v>113</v>
      </c>
      <c r="G19" s="48"/>
      <c r="H19" s="48"/>
      <c r="I19" s="48"/>
      <c r="J19" s="48"/>
      <c r="K19" s="48"/>
      <c r="L19" s="48"/>
      <c r="M19" s="48">
        <v>2974.79</v>
      </c>
      <c r="N19" s="48">
        <v>1</v>
      </c>
      <c r="O19" s="48">
        <v>11899.2</v>
      </c>
      <c r="P19" s="48">
        <v>4</v>
      </c>
      <c r="Q19" s="48"/>
      <c r="R19" s="48"/>
      <c r="S19" s="48"/>
      <c r="T19" s="48"/>
      <c r="U19" s="36">
        <v>14873.99</v>
      </c>
      <c r="V19" s="37">
        <v>5</v>
      </c>
    </row>
    <row r="20" spans="2:22" hidden="1" x14ac:dyDescent="0.25">
      <c r="B20" s="34" t="s">
        <v>94</v>
      </c>
      <c r="C20" s="45" t="s">
        <v>97</v>
      </c>
      <c r="D20" s="34" t="s">
        <v>95</v>
      </c>
      <c r="E20" s="34">
        <v>408148</v>
      </c>
      <c r="F20" s="34" t="s">
        <v>114</v>
      </c>
      <c r="G20" s="48">
        <v>2862.75</v>
      </c>
      <c r="H20" s="48">
        <v>3</v>
      </c>
      <c r="I20" s="48"/>
      <c r="J20" s="48"/>
      <c r="K20" s="48"/>
      <c r="L20" s="48"/>
      <c r="M20" s="48">
        <v>954.25</v>
      </c>
      <c r="N20" s="48">
        <v>1</v>
      </c>
      <c r="O20" s="48"/>
      <c r="P20" s="48"/>
      <c r="Q20" s="48"/>
      <c r="R20" s="48"/>
      <c r="S20" s="48"/>
      <c r="T20" s="48"/>
      <c r="U20" s="36">
        <v>3817</v>
      </c>
      <c r="V20" s="37">
        <v>4</v>
      </c>
    </row>
    <row r="21" spans="2:22" hidden="1" x14ac:dyDescent="0.25">
      <c r="B21" s="34" t="s">
        <v>94</v>
      </c>
      <c r="C21" s="45" t="s">
        <v>97</v>
      </c>
      <c r="D21" s="34" t="s">
        <v>95</v>
      </c>
      <c r="E21" s="34">
        <v>408171</v>
      </c>
      <c r="F21" s="34" t="s">
        <v>115</v>
      </c>
      <c r="G21" s="48">
        <v>8269.34</v>
      </c>
      <c r="H21" s="48">
        <v>15</v>
      </c>
      <c r="I21" s="48"/>
      <c r="J21" s="48"/>
      <c r="K21" s="48">
        <v>6087.6</v>
      </c>
      <c r="L21" s="48">
        <v>10</v>
      </c>
      <c r="M21" s="48"/>
      <c r="N21" s="48"/>
      <c r="O21" s="48">
        <v>13918.41</v>
      </c>
      <c r="P21" s="48">
        <v>21</v>
      </c>
      <c r="Q21" s="48">
        <v>19210.849999999999</v>
      </c>
      <c r="R21" s="48">
        <v>30</v>
      </c>
      <c r="S21" s="48">
        <v>581.42999999999995</v>
      </c>
      <c r="T21" s="48">
        <v>1</v>
      </c>
      <c r="U21" s="36">
        <v>48067.63</v>
      </c>
      <c r="V21" s="37">
        <v>77</v>
      </c>
    </row>
    <row r="22" spans="2:22" hidden="1" x14ac:dyDescent="0.25">
      <c r="B22" s="34" t="s">
        <v>94</v>
      </c>
      <c r="C22" s="45" t="s">
        <v>97</v>
      </c>
      <c r="D22" s="34" t="s">
        <v>95</v>
      </c>
      <c r="E22" s="34">
        <v>408220</v>
      </c>
      <c r="F22" s="34" t="s">
        <v>116</v>
      </c>
      <c r="G22" s="48"/>
      <c r="H22" s="48"/>
      <c r="I22" s="48"/>
      <c r="J22" s="48"/>
      <c r="K22" s="48">
        <v>8082.65</v>
      </c>
      <c r="L22" s="48">
        <v>3</v>
      </c>
      <c r="M22" s="48"/>
      <c r="N22" s="48"/>
      <c r="O22" s="48"/>
      <c r="P22" s="48"/>
      <c r="Q22" s="48"/>
      <c r="R22" s="48"/>
      <c r="S22" s="48"/>
      <c r="T22" s="48"/>
      <c r="U22" s="36">
        <v>8082.65</v>
      </c>
      <c r="V22" s="38">
        <v>3</v>
      </c>
    </row>
    <row r="23" spans="2:22" hidden="1" x14ac:dyDescent="0.25">
      <c r="B23" s="34" t="s">
        <v>94</v>
      </c>
      <c r="C23" s="45" t="s">
        <v>97</v>
      </c>
      <c r="D23" s="34" t="s">
        <v>95</v>
      </c>
      <c r="E23" s="34">
        <v>408221</v>
      </c>
      <c r="F23" s="34" t="s">
        <v>117</v>
      </c>
      <c r="G23" s="48"/>
      <c r="H23" s="48"/>
      <c r="I23" s="48"/>
      <c r="J23" s="48"/>
      <c r="K23" s="48">
        <v>11778.9</v>
      </c>
      <c r="L23" s="48">
        <v>4</v>
      </c>
      <c r="M23" s="48"/>
      <c r="N23" s="48"/>
      <c r="O23" s="48"/>
      <c r="P23" s="48"/>
      <c r="Q23" s="48"/>
      <c r="R23" s="48"/>
      <c r="S23" s="48"/>
      <c r="T23" s="48"/>
      <c r="U23" s="36">
        <v>11778.9</v>
      </c>
      <c r="V23" s="38">
        <v>4</v>
      </c>
    </row>
    <row r="24" spans="2:22" hidden="1" x14ac:dyDescent="0.25">
      <c r="B24" s="34" t="s">
        <v>94</v>
      </c>
      <c r="C24" s="45" t="s">
        <v>97</v>
      </c>
      <c r="D24" s="34" t="s">
        <v>95</v>
      </c>
      <c r="E24" s="34">
        <v>408257</v>
      </c>
      <c r="F24" s="34" t="s">
        <v>118</v>
      </c>
      <c r="G24" s="48">
        <v>3077.24</v>
      </c>
      <c r="H24" s="48">
        <v>1</v>
      </c>
      <c r="I24" s="48">
        <v>3077.24</v>
      </c>
      <c r="J24" s="48">
        <v>1</v>
      </c>
      <c r="K24" s="48">
        <v>11023.51</v>
      </c>
      <c r="L24" s="48">
        <v>4</v>
      </c>
      <c r="M24" s="48"/>
      <c r="N24" s="48"/>
      <c r="O24" s="48"/>
      <c r="P24" s="48"/>
      <c r="Q24" s="48"/>
      <c r="R24" s="48"/>
      <c r="S24" s="48">
        <v>7546.6</v>
      </c>
      <c r="T24" s="48">
        <v>3</v>
      </c>
      <c r="U24" s="36">
        <v>24724.59</v>
      </c>
      <c r="V24" s="37">
        <v>9</v>
      </c>
    </row>
    <row r="25" spans="2:22" hidden="1" x14ac:dyDescent="0.25">
      <c r="B25" s="34" t="s">
        <v>94</v>
      </c>
      <c r="C25" s="45" t="s">
        <v>97</v>
      </c>
      <c r="D25" s="34" t="s">
        <v>95</v>
      </c>
      <c r="E25" s="34">
        <v>408278</v>
      </c>
      <c r="F25" s="34" t="s">
        <v>119</v>
      </c>
      <c r="G25" s="48"/>
      <c r="H25" s="48"/>
      <c r="I25" s="48">
        <v>3973.15</v>
      </c>
      <c r="J25" s="48">
        <v>2</v>
      </c>
      <c r="K25" s="48">
        <v>1986.57</v>
      </c>
      <c r="L25" s="48">
        <v>1</v>
      </c>
      <c r="M25" s="48"/>
      <c r="N25" s="48"/>
      <c r="O25" s="48"/>
      <c r="P25" s="48"/>
      <c r="Q25" s="48">
        <v>1700.3</v>
      </c>
      <c r="R25" s="48">
        <v>1</v>
      </c>
      <c r="S25" s="48"/>
      <c r="T25" s="48"/>
      <c r="U25" s="36">
        <v>7660.02</v>
      </c>
      <c r="V25" s="37">
        <v>4</v>
      </c>
    </row>
    <row r="26" spans="2:22" hidden="1" x14ac:dyDescent="0.25">
      <c r="B26" s="34" t="s">
        <v>94</v>
      </c>
      <c r="C26" s="45" t="s">
        <v>97</v>
      </c>
      <c r="D26" s="34" t="s">
        <v>95</v>
      </c>
      <c r="E26" s="34">
        <v>408291</v>
      </c>
      <c r="F26" s="34" t="s">
        <v>120</v>
      </c>
      <c r="G26" s="48"/>
      <c r="H26" s="48"/>
      <c r="I26" s="48"/>
      <c r="J26" s="48"/>
      <c r="K26" s="48">
        <v>2546.06</v>
      </c>
      <c r="L26" s="48">
        <v>1</v>
      </c>
      <c r="M26" s="48"/>
      <c r="N26" s="48"/>
      <c r="O26" s="48"/>
      <c r="P26" s="48"/>
      <c r="Q26" s="48"/>
      <c r="R26" s="48"/>
      <c r="S26" s="48"/>
      <c r="T26" s="48"/>
      <c r="U26" s="36">
        <v>2546.06</v>
      </c>
      <c r="V26" s="38">
        <v>1</v>
      </c>
    </row>
    <row r="27" spans="2:22" hidden="1" x14ac:dyDescent="0.25">
      <c r="B27" s="34" t="s">
        <v>94</v>
      </c>
      <c r="C27" s="45" t="s">
        <v>97</v>
      </c>
      <c r="D27" s="34" t="s">
        <v>95</v>
      </c>
      <c r="E27" s="34">
        <v>408303</v>
      </c>
      <c r="F27" s="34" t="s">
        <v>121</v>
      </c>
      <c r="G27" s="48">
        <v>2458.5100000000002</v>
      </c>
      <c r="H27" s="48">
        <v>1</v>
      </c>
      <c r="I27" s="48"/>
      <c r="J27" s="48"/>
      <c r="K27" s="48">
        <v>3108.28</v>
      </c>
      <c r="L27" s="48">
        <v>1</v>
      </c>
      <c r="M27" s="48"/>
      <c r="N27" s="48"/>
      <c r="O27" s="48">
        <v>5950.09</v>
      </c>
      <c r="P27" s="48">
        <v>2</v>
      </c>
      <c r="Q27" s="48"/>
      <c r="R27" s="48"/>
      <c r="S27" s="48"/>
      <c r="T27" s="48"/>
      <c r="U27" s="36">
        <v>11516.88</v>
      </c>
      <c r="V27" s="37">
        <v>4</v>
      </c>
    </row>
    <row r="28" spans="2:22" hidden="1" x14ac:dyDescent="0.25">
      <c r="B28" s="34" t="s">
        <v>94</v>
      </c>
      <c r="C28" s="45" t="s">
        <v>97</v>
      </c>
      <c r="D28" s="34" t="s">
        <v>95</v>
      </c>
      <c r="E28" s="34">
        <v>408310</v>
      </c>
      <c r="F28" s="34" t="s">
        <v>122</v>
      </c>
      <c r="G28" s="48">
        <v>3274.81</v>
      </c>
      <c r="H28" s="48">
        <v>1</v>
      </c>
      <c r="I28" s="48"/>
      <c r="J28" s="48"/>
      <c r="K28" s="48"/>
      <c r="L28" s="48"/>
      <c r="M28" s="48">
        <v>6440.85</v>
      </c>
      <c r="N28" s="48">
        <v>2</v>
      </c>
      <c r="O28" s="48"/>
      <c r="P28" s="48"/>
      <c r="Q28" s="48">
        <v>3897.19</v>
      </c>
      <c r="R28" s="48">
        <v>1</v>
      </c>
      <c r="S28" s="48"/>
      <c r="T28" s="48"/>
      <c r="U28" s="36">
        <v>13612.85</v>
      </c>
      <c r="V28" s="37">
        <v>4</v>
      </c>
    </row>
    <row r="29" spans="2:22" hidden="1" x14ac:dyDescent="0.25">
      <c r="B29" s="34" t="s">
        <v>94</v>
      </c>
      <c r="C29" s="45" t="s">
        <v>97</v>
      </c>
      <c r="D29" s="34" t="s">
        <v>95</v>
      </c>
      <c r="E29" s="34">
        <v>408312</v>
      </c>
      <c r="F29" s="34" t="s">
        <v>123</v>
      </c>
      <c r="G29" s="48"/>
      <c r="H29" s="48"/>
      <c r="I29" s="48"/>
      <c r="J29" s="48"/>
      <c r="K29" s="48"/>
      <c r="L29" s="48"/>
      <c r="M29" s="48">
        <v>1361.35</v>
      </c>
      <c r="N29" s="48">
        <v>1</v>
      </c>
      <c r="O29" s="48"/>
      <c r="P29" s="48"/>
      <c r="Q29" s="48"/>
      <c r="R29" s="48"/>
      <c r="S29" s="48"/>
      <c r="T29" s="48"/>
      <c r="U29" s="36">
        <v>1361.35</v>
      </c>
      <c r="V29" s="37">
        <v>1</v>
      </c>
    </row>
    <row r="30" spans="2:22" hidden="1" x14ac:dyDescent="0.25">
      <c r="B30" s="34" t="s">
        <v>94</v>
      </c>
      <c r="C30" s="45" t="s">
        <v>97</v>
      </c>
      <c r="D30" s="34" t="s">
        <v>95</v>
      </c>
      <c r="E30" s="34">
        <v>408322</v>
      </c>
      <c r="F30" s="34" t="s">
        <v>124</v>
      </c>
      <c r="G30" s="48">
        <v>7402.5</v>
      </c>
      <c r="H30" s="48">
        <v>2</v>
      </c>
      <c r="I30" s="48">
        <v>19681.75</v>
      </c>
      <c r="J30" s="48">
        <v>6</v>
      </c>
      <c r="K30" s="48">
        <v>7402.5</v>
      </c>
      <c r="L30" s="48">
        <v>2</v>
      </c>
      <c r="M30" s="48"/>
      <c r="N30" s="48"/>
      <c r="O30" s="48"/>
      <c r="P30" s="48"/>
      <c r="Q30" s="48">
        <v>14805</v>
      </c>
      <c r="R30" s="48">
        <v>4</v>
      </c>
      <c r="S30" s="48"/>
      <c r="T30" s="48"/>
      <c r="U30" s="36">
        <v>49291.75</v>
      </c>
      <c r="V30" s="38">
        <v>14</v>
      </c>
    </row>
    <row r="31" spans="2:22" hidden="1" x14ac:dyDescent="0.25">
      <c r="B31" s="34" t="s">
        <v>94</v>
      </c>
      <c r="C31" s="45" t="s">
        <v>97</v>
      </c>
      <c r="D31" s="34" t="s">
        <v>95</v>
      </c>
      <c r="E31" s="34">
        <v>408323</v>
      </c>
      <c r="F31" s="34" t="s">
        <v>125</v>
      </c>
      <c r="G31" s="48">
        <v>5474.7</v>
      </c>
      <c r="H31" s="48">
        <v>2</v>
      </c>
      <c r="I31" s="48"/>
      <c r="J31" s="48"/>
      <c r="K31" s="48"/>
      <c r="L31" s="48"/>
      <c r="M31" s="48"/>
      <c r="N31" s="48"/>
      <c r="O31" s="48"/>
      <c r="P31" s="48"/>
      <c r="Q31" s="48">
        <v>6799.56</v>
      </c>
      <c r="R31" s="48">
        <v>2</v>
      </c>
      <c r="S31" s="48"/>
      <c r="T31" s="48"/>
      <c r="U31" s="36">
        <v>12274.26</v>
      </c>
      <c r="V31" s="38">
        <v>4</v>
      </c>
    </row>
    <row r="32" spans="2:22" hidden="1" x14ac:dyDescent="0.25">
      <c r="B32" s="34" t="s">
        <v>94</v>
      </c>
      <c r="C32" s="45" t="s">
        <v>97</v>
      </c>
      <c r="D32" s="34" t="s">
        <v>95</v>
      </c>
      <c r="E32" s="34">
        <v>408326</v>
      </c>
      <c r="F32" s="34" t="s">
        <v>126</v>
      </c>
      <c r="G32" s="48"/>
      <c r="H32" s="48"/>
      <c r="I32" s="48"/>
      <c r="J32" s="48"/>
      <c r="K32" s="48"/>
      <c r="L32" s="48"/>
      <c r="M32" s="48"/>
      <c r="N32" s="48"/>
      <c r="O32" s="48">
        <v>2756.25</v>
      </c>
      <c r="P32" s="48">
        <v>1</v>
      </c>
      <c r="Q32" s="48"/>
      <c r="R32" s="48"/>
      <c r="S32" s="48"/>
      <c r="T32" s="48"/>
      <c r="U32" s="36">
        <v>2756.25</v>
      </c>
      <c r="V32" s="37">
        <v>1</v>
      </c>
    </row>
    <row r="33" spans="2:22" hidden="1" x14ac:dyDescent="0.25">
      <c r="B33" s="34" t="s">
        <v>94</v>
      </c>
      <c r="C33" s="45" t="s">
        <v>97</v>
      </c>
      <c r="D33" s="34" t="s">
        <v>95</v>
      </c>
      <c r="E33" s="34">
        <v>408343</v>
      </c>
      <c r="F33" s="34" t="s">
        <v>127</v>
      </c>
      <c r="G33" s="48">
        <v>2940.19</v>
      </c>
      <c r="H33" s="48">
        <v>1</v>
      </c>
      <c r="I33" s="48">
        <v>3266.87</v>
      </c>
      <c r="J33" s="48">
        <v>1</v>
      </c>
      <c r="K33" s="48"/>
      <c r="L33" s="48"/>
      <c r="M33" s="48"/>
      <c r="N33" s="48"/>
      <c r="O33" s="48"/>
      <c r="P33" s="48"/>
      <c r="Q33" s="48">
        <v>3430.22</v>
      </c>
      <c r="R33" s="48">
        <v>1</v>
      </c>
      <c r="S33" s="48">
        <v>3430.22</v>
      </c>
      <c r="T33" s="48">
        <v>1</v>
      </c>
      <c r="U33" s="36">
        <v>13067.5</v>
      </c>
      <c r="V33" s="38">
        <v>4</v>
      </c>
    </row>
    <row r="34" spans="2:22" x14ac:dyDescent="0.25">
      <c r="B34" s="34" t="s">
        <v>94</v>
      </c>
      <c r="C34" s="45" t="s">
        <v>128</v>
      </c>
      <c r="D34" s="34" t="s">
        <v>95</v>
      </c>
      <c r="E34" s="34">
        <v>408680</v>
      </c>
      <c r="F34" s="34" t="s">
        <v>129</v>
      </c>
      <c r="G34" s="48">
        <v>47562.07</v>
      </c>
      <c r="H34" s="48">
        <v>1</v>
      </c>
      <c r="I34" s="48"/>
      <c r="J34" s="48"/>
      <c r="K34" s="48">
        <v>53605.43</v>
      </c>
      <c r="L34" s="48">
        <v>1</v>
      </c>
      <c r="M34" s="48"/>
      <c r="N34" s="48"/>
      <c r="O34" s="48"/>
      <c r="P34" s="48"/>
      <c r="Q34" s="48"/>
      <c r="R34" s="48"/>
      <c r="S34" s="48"/>
      <c r="T34" s="48"/>
      <c r="U34" s="36">
        <v>101167.5</v>
      </c>
      <c r="V34" s="38">
        <v>2</v>
      </c>
    </row>
    <row r="35" spans="2:22" x14ac:dyDescent="0.25">
      <c r="B35" s="34" t="s">
        <v>94</v>
      </c>
      <c r="C35" s="45" t="s">
        <v>128</v>
      </c>
      <c r="D35" s="34" t="s">
        <v>95</v>
      </c>
      <c r="E35" s="34">
        <v>408715</v>
      </c>
      <c r="F35" s="34" t="s">
        <v>130</v>
      </c>
      <c r="G35" s="48">
        <v>46656.49</v>
      </c>
      <c r="H35" s="48">
        <v>1</v>
      </c>
      <c r="I35" s="48">
        <v>47712.5</v>
      </c>
      <c r="J35" s="48">
        <v>1</v>
      </c>
      <c r="K35" s="48"/>
      <c r="L35" s="48"/>
      <c r="M35" s="48"/>
      <c r="N35" s="48"/>
      <c r="O35" s="48"/>
      <c r="P35" s="48"/>
      <c r="Q35" s="48"/>
      <c r="R35" s="48"/>
      <c r="S35" s="48"/>
      <c r="T35" s="48"/>
      <c r="U35" s="36">
        <v>94368.99</v>
      </c>
      <c r="V35" s="37">
        <v>2</v>
      </c>
    </row>
    <row r="36" spans="2:22" hidden="1" x14ac:dyDescent="0.25">
      <c r="B36" s="34" t="s">
        <v>94</v>
      </c>
      <c r="C36" s="45" t="s">
        <v>97</v>
      </c>
      <c r="D36" s="34" t="s">
        <v>95</v>
      </c>
      <c r="E36" s="34">
        <v>408781</v>
      </c>
      <c r="F36" s="34" t="s">
        <v>131</v>
      </c>
      <c r="G36" s="48"/>
      <c r="H36" s="48"/>
      <c r="I36" s="48">
        <v>2122.0500000000002</v>
      </c>
      <c r="J36" s="48">
        <v>2</v>
      </c>
      <c r="K36" s="48"/>
      <c r="L36" s="48"/>
      <c r="M36" s="48"/>
      <c r="N36" s="48"/>
      <c r="O36" s="48"/>
      <c r="P36" s="48"/>
      <c r="Q36" s="48"/>
      <c r="R36" s="48"/>
      <c r="S36" s="48"/>
      <c r="T36" s="48"/>
      <c r="U36" s="36">
        <v>2122.0500000000002</v>
      </c>
      <c r="V36" s="37">
        <v>2</v>
      </c>
    </row>
    <row r="37" spans="2:22" hidden="1" x14ac:dyDescent="0.25">
      <c r="B37" s="34" t="s">
        <v>94</v>
      </c>
      <c r="C37" s="45" t="s">
        <v>97</v>
      </c>
      <c r="D37" s="34" t="s">
        <v>95</v>
      </c>
      <c r="E37" s="34">
        <v>408861</v>
      </c>
      <c r="F37" s="34" t="s">
        <v>132</v>
      </c>
      <c r="G37" s="48"/>
      <c r="H37" s="48"/>
      <c r="I37" s="48">
        <v>2009.42</v>
      </c>
      <c r="J37" s="48">
        <v>1</v>
      </c>
      <c r="K37" s="48">
        <v>5393.96</v>
      </c>
      <c r="L37" s="48">
        <v>2</v>
      </c>
      <c r="M37" s="48"/>
      <c r="N37" s="48"/>
      <c r="O37" s="48"/>
      <c r="P37" s="48"/>
      <c r="Q37" s="48"/>
      <c r="R37" s="48"/>
      <c r="S37" s="48"/>
      <c r="T37" s="48"/>
      <c r="U37" s="36">
        <v>7403.38</v>
      </c>
      <c r="V37" s="37">
        <v>3</v>
      </c>
    </row>
    <row r="38" spans="2:22" hidden="1" x14ac:dyDescent="0.25">
      <c r="B38" s="34" t="s">
        <v>94</v>
      </c>
      <c r="C38" s="45" t="s">
        <v>97</v>
      </c>
      <c r="D38" s="34" t="s">
        <v>95</v>
      </c>
      <c r="E38" s="34">
        <v>408979</v>
      </c>
      <c r="F38" s="34" t="s">
        <v>133</v>
      </c>
      <c r="G38" s="48">
        <v>1847.83</v>
      </c>
      <c r="H38" s="48">
        <v>1</v>
      </c>
      <c r="I38" s="48"/>
      <c r="J38" s="48"/>
      <c r="K38" s="48"/>
      <c r="L38" s="48"/>
      <c r="M38" s="48"/>
      <c r="N38" s="48"/>
      <c r="O38" s="48"/>
      <c r="P38" s="48"/>
      <c r="Q38" s="48"/>
      <c r="R38" s="48"/>
      <c r="S38" s="48"/>
      <c r="T38" s="48"/>
      <c r="U38" s="36">
        <v>1847.83</v>
      </c>
      <c r="V38" s="38">
        <v>1</v>
      </c>
    </row>
    <row r="39" spans="2:22" hidden="1" x14ac:dyDescent="0.25">
      <c r="B39" s="34" t="s">
        <v>94</v>
      </c>
      <c r="C39" s="45" t="s">
        <v>97</v>
      </c>
      <c r="D39" s="34" t="s">
        <v>95</v>
      </c>
      <c r="E39" s="34">
        <v>408992</v>
      </c>
      <c r="F39" s="34" t="s">
        <v>134</v>
      </c>
      <c r="G39" s="48"/>
      <c r="H39" s="48"/>
      <c r="I39" s="48"/>
      <c r="J39" s="48"/>
      <c r="K39" s="48"/>
      <c r="L39" s="48"/>
      <c r="M39" s="48"/>
      <c r="N39" s="48"/>
      <c r="O39" s="48"/>
      <c r="P39" s="48"/>
      <c r="Q39" s="48"/>
      <c r="R39" s="48"/>
      <c r="S39" s="48">
        <v>2972.81</v>
      </c>
      <c r="T39" s="48">
        <v>1</v>
      </c>
      <c r="U39" s="36">
        <v>2972.81</v>
      </c>
      <c r="V39" s="37">
        <v>1</v>
      </c>
    </row>
    <row r="40" spans="2:22" hidden="1" x14ac:dyDescent="0.25">
      <c r="B40" s="34" t="s">
        <v>94</v>
      </c>
      <c r="C40" s="45" t="s">
        <v>97</v>
      </c>
      <c r="D40" s="34" t="s">
        <v>95</v>
      </c>
      <c r="E40" s="34">
        <v>409196</v>
      </c>
      <c r="F40" s="34" t="s">
        <v>135</v>
      </c>
      <c r="G40" s="48"/>
      <c r="H40" s="48"/>
      <c r="I40" s="48"/>
      <c r="J40" s="48"/>
      <c r="K40" s="48">
        <v>4997.6000000000004</v>
      </c>
      <c r="L40" s="48">
        <v>2</v>
      </c>
      <c r="M40" s="48"/>
      <c r="N40" s="48"/>
      <c r="O40" s="48"/>
      <c r="P40" s="48"/>
      <c r="Q40" s="48"/>
      <c r="R40" s="48"/>
      <c r="S40" s="48"/>
      <c r="T40" s="48"/>
      <c r="U40" s="36">
        <v>4997.6000000000004</v>
      </c>
      <c r="V40" s="37">
        <v>2</v>
      </c>
    </row>
    <row r="41" spans="2:22" x14ac:dyDescent="0.25">
      <c r="B41" s="34" t="s">
        <v>94</v>
      </c>
      <c r="C41" s="45" t="s">
        <v>128</v>
      </c>
      <c r="D41" s="34" t="s">
        <v>95</v>
      </c>
      <c r="E41" s="34">
        <v>409583</v>
      </c>
      <c r="F41" s="34" t="s">
        <v>136</v>
      </c>
      <c r="G41" s="48">
        <v>87999.99</v>
      </c>
      <c r="H41" s="48">
        <v>2</v>
      </c>
      <c r="I41" s="48">
        <v>87999.99</v>
      </c>
      <c r="J41" s="48">
        <v>2</v>
      </c>
      <c r="K41" s="48"/>
      <c r="L41" s="48"/>
      <c r="M41" s="48"/>
      <c r="N41" s="48"/>
      <c r="O41" s="48"/>
      <c r="P41" s="48"/>
      <c r="Q41" s="48"/>
      <c r="R41" s="48"/>
      <c r="S41" s="48"/>
      <c r="T41" s="48"/>
      <c r="U41" s="36">
        <v>175999.98</v>
      </c>
      <c r="V41" s="38">
        <v>4</v>
      </c>
    </row>
    <row r="42" spans="2:22" hidden="1" x14ac:dyDescent="0.25">
      <c r="B42" s="34" t="s">
        <v>94</v>
      </c>
      <c r="C42" s="45" t="s">
        <v>97</v>
      </c>
      <c r="D42" s="34" t="s">
        <v>95</v>
      </c>
      <c r="E42" s="34">
        <v>409612</v>
      </c>
      <c r="F42" s="34" t="s">
        <v>137</v>
      </c>
      <c r="G42" s="48"/>
      <c r="H42" s="48"/>
      <c r="I42" s="48"/>
      <c r="J42" s="48"/>
      <c r="K42" s="48"/>
      <c r="L42" s="48"/>
      <c r="M42" s="48">
        <v>12759.86</v>
      </c>
      <c r="N42" s="48">
        <v>1</v>
      </c>
      <c r="O42" s="48"/>
      <c r="P42" s="48"/>
      <c r="Q42" s="48"/>
      <c r="R42" s="48"/>
      <c r="S42" s="48"/>
      <c r="T42" s="48"/>
      <c r="U42" s="36">
        <v>12759.86</v>
      </c>
      <c r="V42" s="37">
        <v>1</v>
      </c>
    </row>
    <row r="43" spans="2:22" hidden="1" x14ac:dyDescent="0.25">
      <c r="B43" s="34" t="s">
        <v>94</v>
      </c>
      <c r="C43" s="45" t="s">
        <v>97</v>
      </c>
      <c r="D43" s="34" t="s">
        <v>95</v>
      </c>
      <c r="E43" s="34">
        <v>409630</v>
      </c>
      <c r="F43" s="34" t="s">
        <v>138</v>
      </c>
      <c r="G43" s="48"/>
      <c r="H43" s="48"/>
      <c r="I43" s="48"/>
      <c r="J43" s="48"/>
      <c r="K43" s="48"/>
      <c r="L43" s="48"/>
      <c r="M43" s="48">
        <v>28928.35</v>
      </c>
      <c r="N43" s="48">
        <v>3</v>
      </c>
      <c r="O43" s="48"/>
      <c r="P43" s="48"/>
      <c r="Q43" s="48"/>
      <c r="R43" s="48"/>
      <c r="S43" s="48">
        <v>8249.02</v>
      </c>
      <c r="T43" s="48">
        <v>1</v>
      </c>
      <c r="U43" s="36">
        <v>37177.370000000003</v>
      </c>
      <c r="V43" s="37">
        <v>4</v>
      </c>
    </row>
    <row r="44" spans="2:22" hidden="1" x14ac:dyDescent="0.25">
      <c r="B44" s="34" t="s">
        <v>94</v>
      </c>
      <c r="C44" s="45" t="s">
        <v>97</v>
      </c>
      <c r="D44" s="34" t="s">
        <v>95</v>
      </c>
      <c r="E44" s="34">
        <v>409640</v>
      </c>
      <c r="F44" s="34" t="s">
        <v>139</v>
      </c>
      <c r="G44" s="48"/>
      <c r="H44" s="48"/>
      <c r="I44" s="48"/>
      <c r="J44" s="48"/>
      <c r="K44" s="48"/>
      <c r="L44" s="48"/>
      <c r="M44" s="48">
        <v>4671.1499999999996</v>
      </c>
      <c r="N44" s="48">
        <v>2</v>
      </c>
      <c r="O44" s="48">
        <v>0.01</v>
      </c>
      <c r="P44" s="48">
        <v>0</v>
      </c>
      <c r="Q44" s="48"/>
      <c r="R44" s="48"/>
      <c r="S44" s="48"/>
      <c r="T44" s="48"/>
      <c r="U44" s="36">
        <v>4671.16</v>
      </c>
      <c r="V44" s="38">
        <v>2</v>
      </c>
    </row>
    <row r="45" spans="2:22" hidden="1" x14ac:dyDescent="0.25">
      <c r="B45" s="34" t="s">
        <v>94</v>
      </c>
      <c r="C45" s="45" t="s">
        <v>97</v>
      </c>
      <c r="D45" s="34" t="s">
        <v>95</v>
      </c>
      <c r="E45" s="34">
        <v>409698</v>
      </c>
      <c r="F45" s="34" t="s">
        <v>140</v>
      </c>
      <c r="G45" s="48"/>
      <c r="H45" s="48"/>
      <c r="I45" s="48"/>
      <c r="J45" s="48"/>
      <c r="K45" s="48">
        <v>5465.25</v>
      </c>
      <c r="L45" s="48">
        <v>1</v>
      </c>
      <c r="M45" s="48"/>
      <c r="N45" s="48"/>
      <c r="O45" s="48"/>
      <c r="P45" s="48"/>
      <c r="Q45" s="48"/>
      <c r="R45" s="48"/>
      <c r="S45" s="48"/>
      <c r="T45" s="48"/>
      <c r="U45" s="36">
        <v>5465.25</v>
      </c>
      <c r="V45" s="37">
        <v>1</v>
      </c>
    </row>
    <row r="46" spans="2:22" hidden="1" x14ac:dyDescent="0.25">
      <c r="B46" s="34" t="s">
        <v>94</v>
      </c>
      <c r="C46" s="45" t="s">
        <v>97</v>
      </c>
      <c r="D46" s="34" t="s">
        <v>95</v>
      </c>
      <c r="E46" s="34">
        <v>409699</v>
      </c>
      <c r="F46" s="34" t="s">
        <v>141</v>
      </c>
      <c r="G46" s="48"/>
      <c r="H46" s="48"/>
      <c r="I46" s="48"/>
      <c r="J46" s="48"/>
      <c r="K46" s="48"/>
      <c r="L46" s="48"/>
      <c r="M46" s="48">
        <v>5465.25</v>
      </c>
      <c r="N46" s="48">
        <v>1</v>
      </c>
      <c r="O46" s="48"/>
      <c r="P46" s="48"/>
      <c r="Q46" s="48"/>
      <c r="R46" s="48"/>
      <c r="S46" s="48"/>
      <c r="T46" s="48"/>
      <c r="U46" s="36">
        <v>5465.25</v>
      </c>
      <c r="V46" s="37">
        <v>1</v>
      </c>
    </row>
    <row r="47" spans="2:22" hidden="1" x14ac:dyDescent="0.25">
      <c r="B47" s="34" t="s">
        <v>94</v>
      </c>
      <c r="C47" s="45" t="s">
        <v>97</v>
      </c>
      <c r="D47" s="34" t="s">
        <v>95</v>
      </c>
      <c r="E47" s="34">
        <v>409700</v>
      </c>
      <c r="F47" s="34" t="s">
        <v>142</v>
      </c>
      <c r="G47" s="48"/>
      <c r="H47" s="48"/>
      <c r="I47" s="48"/>
      <c r="J47" s="48"/>
      <c r="K47" s="48"/>
      <c r="L47" s="48"/>
      <c r="M47" s="48"/>
      <c r="N47" s="48"/>
      <c r="O47" s="48">
        <v>17295.21</v>
      </c>
      <c r="P47" s="48">
        <v>1</v>
      </c>
      <c r="Q47" s="48"/>
      <c r="R47" s="48"/>
      <c r="S47" s="48"/>
      <c r="T47" s="48"/>
      <c r="U47" s="36">
        <v>17295.21</v>
      </c>
      <c r="V47" s="37">
        <v>1</v>
      </c>
    </row>
    <row r="48" spans="2:22" hidden="1" x14ac:dyDescent="0.25">
      <c r="B48" s="34" t="s">
        <v>94</v>
      </c>
      <c r="C48" s="45" t="s">
        <v>97</v>
      </c>
      <c r="D48" s="34" t="s">
        <v>95</v>
      </c>
      <c r="E48" s="34">
        <v>409735</v>
      </c>
      <c r="F48" s="34" t="s">
        <v>143</v>
      </c>
      <c r="G48" s="48"/>
      <c r="H48" s="48"/>
      <c r="I48" s="48"/>
      <c r="J48" s="48"/>
      <c r="K48" s="48"/>
      <c r="L48" s="48"/>
      <c r="M48" s="48"/>
      <c r="N48" s="48"/>
      <c r="O48" s="48"/>
      <c r="P48" s="48"/>
      <c r="Q48" s="48">
        <v>18682.48</v>
      </c>
      <c r="R48" s="48">
        <v>1</v>
      </c>
      <c r="S48" s="48"/>
      <c r="T48" s="48"/>
      <c r="U48" s="36">
        <v>18682.48</v>
      </c>
      <c r="V48" s="37">
        <v>1</v>
      </c>
    </row>
    <row r="49" spans="2:22" hidden="1" x14ac:dyDescent="0.25">
      <c r="B49" s="34" t="s">
        <v>94</v>
      </c>
      <c r="C49" s="45" t="s">
        <v>97</v>
      </c>
      <c r="D49" s="34" t="s">
        <v>95</v>
      </c>
      <c r="E49" s="34">
        <v>409751</v>
      </c>
      <c r="F49" s="34" t="s">
        <v>144</v>
      </c>
      <c r="G49" s="48"/>
      <c r="H49" s="48"/>
      <c r="I49" s="48"/>
      <c r="J49" s="48"/>
      <c r="K49" s="48"/>
      <c r="L49" s="48"/>
      <c r="M49" s="48"/>
      <c r="N49" s="48"/>
      <c r="O49" s="48"/>
      <c r="P49" s="48"/>
      <c r="Q49" s="48"/>
      <c r="R49" s="48"/>
      <c r="S49" s="48">
        <v>14084.73</v>
      </c>
      <c r="T49" s="48">
        <v>1</v>
      </c>
      <c r="U49" s="36">
        <v>14084.73</v>
      </c>
      <c r="V49" s="37">
        <v>1</v>
      </c>
    </row>
    <row r="50" spans="2:22" hidden="1" x14ac:dyDescent="0.25">
      <c r="B50" s="34" t="s">
        <v>94</v>
      </c>
      <c r="C50" s="45" t="s">
        <v>101</v>
      </c>
      <c r="D50" s="34" t="s">
        <v>95</v>
      </c>
      <c r="E50" s="34">
        <v>700294</v>
      </c>
      <c r="F50" s="34" t="s">
        <v>145</v>
      </c>
      <c r="G50" s="48">
        <v>228.24</v>
      </c>
      <c r="H50" s="48">
        <v>7</v>
      </c>
      <c r="I50" s="48">
        <v>357.12</v>
      </c>
      <c r="J50" s="48">
        <v>14</v>
      </c>
      <c r="K50" s="48">
        <v>310.7</v>
      </c>
      <c r="L50" s="48">
        <v>12</v>
      </c>
      <c r="M50" s="48">
        <v>649.75</v>
      </c>
      <c r="N50" s="48">
        <v>22</v>
      </c>
      <c r="O50" s="48">
        <v>150.57</v>
      </c>
      <c r="P50" s="48">
        <v>6</v>
      </c>
      <c r="Q50" s="48">
        <v>301.14</v>
      </c>
      <c r="R50" s="48">
        <v>12</v>
      </c>
      <c r="S50" s="48">
        <v>720.32</v>
      </c>
      <c r="T50" s="48">
        <v>12</v>
      </c>
      <c r="U50" s="36">
        <v>2717.84</v>
      </c>
      <c r="V50" s="38">
        <v>85</v>
      </c>
    </row>
    <row r="51" spans="2:22" hidden="1" x14ac:dyDescent="0.25">
      <c r="B51" s="34" t="s">
        <v>94</v>
      </c>
      <c r="C51" s="45" t="s">
        <v>101</v>
      </c>
      <c r="D51" s="34" t="s">
        <v>95</v>
      </c>
      <c r="E51" s="34">
        <v>700325</v>
      </c>
      <c r="F51" s="34" t="s">
        <v>146</v>
      </c>
      <c r="G51" s="48">
        <v>4298.2700000000004</v>
      </c>
      <c r="H51" s="48">
        <v>49</v>
      </c>
      <c r="I51" s="48">
        <v>18322.490000000002</v>
      </c>
      <c r="J51" s="48">
        <v>204</v>
      </c>
      <c r="K51" s="48">
        <v>2091.62</v>
      </c>
      <c r="L51" s="48">
        <v>26</v>
      </c>
      <c r="M51" s="48">
        <v>11584.35</v>
      </c>
      <c r="N51" s="48">
        <v>144</v>
      </c>
      <c r="O51" s="48">
        <v>482.68</v>
      </c>
      <c r="P51" s="48">
        <v>6</v>
      </c>
      <c r="Q51" s="48"/>
      <c r="R51" s="48"/>
      <c r="S51" s="48">
        <v>8604.2999999999993</v>
      </c>
      <c r="T51" s="48">
        <v>93</v>
      </c>
      <c r="U51" s="36">
        <v>45383.71</v>
      </c>
      <c r="V51" s="38">
        <v>522</v>
      </c>
    </row>
    <row r="52" spans="2:22" hidden="1" x14ac:dyDescent="0.25">
      <c r="B52" s="34" t="s">
        <v>94</v>
      </c>
      <c r="C52" s="45" t="s">
        <v>101</v>
      </c>
      <c r="D52" s="34" t="s">
        <v>95</v>
      </c>
      <c r="E52" s="34">
        <v>700403</v>
      </c>
      <c r="F52" s="34" t="s">
        <v>147</v>
      </c>
      <c r="G52" s="48">
        <v>-476.98</v>
      </c>
      <c r="H52" s="48">
        <v>-5</v>
      </c>
      <c r="I52" s="48">
        <v>915.96</v>
      </c>
      <c r="J52" s="48">
        <v>8</v>
      </c>
      <c r="K52" s="48">
        <v>476.98</v>
      </c>
      <c r="L52" s="48">
        <v>5</v>
      </c>
      <c r="M52" s="48"/>
      <c r="N52" s="48"/>
      <c r="O52" s="48">
        <v>457.95</v>
      </c>
      <c r="P52" s="48">
        <v>4</v>
      </c>
      <c r="Q52" s="48">
        <v>1172.55</v>
      </c>
      <c r="R52" s="48">
        <v>4</v>
      </c>
      <c r="S52" s="48"/>
      <c r="T52" s="48"/>
      <c r="U52" s="36">
        <v>2546.46</v>
      </c>
      <c r="V52" s="38">
        <v>16</v>
      </c>
    </row>
    <row r="53" spans="2:22" hidden="1" x14ac:dyDescent="0.25">
      <c r="B53" s="34" t="s">
        <v>94</v>
      </c>
      <c r="C53" s="45" t="s">
        <v>101</v>
      </c>
      <c r="D53" s="34" t="s">
        <v>95</v>
      </c>
      <c r="E53" s="34">
        <v>700548</v>
      </c>
      <c r="F53" s="34" t="s">
        <v>148</v>
      </c>
      <c r="G53" s="48">
        <v>1915.04</v>
      </c>
      <c r="H53" s="48">
        <v>44</v>
      </c>
      <c r="I53" s="48"/>
      <c r="J53" s="48"/>
      <c r="K53" s="48"/>
      <c r="L53" s="48"/>
      <c r="M53" s="48">
        <v>7844.51</v>
      </c>
      <c r="N53" s="48">
        <v>211</v>
      </c>
      <c r="O53" s="48">
        <v>3876.59</v>
      </c>
      <c r="P53" s="48">
        <v>89</v>
      </c>
      <c r="Q53" s="48"/>
      <c r="R53" s="48"/>
      <c r="S53" s="48">
        <v>227.62</v>
      </c>
      <c r="T53" s="48">
        <v>3</v>
      </c>
      <c r="U53" s="36">
        <v>13863.76</v>
      </c>
      <c r="V53" s="38">
        <v>347</v>
      </c>
    </row>
    <row r="54" spans="2:22" hidden="1" x14ac:dyDescent="0.25">
      <c r="B54" s="34" t="s">
        <v>94</v>
      </c>
      <c r="C54" s="45" t="s">
        <v>101</v>
      </c>
      <c r="D54" s="34" t="s">
        <v>95</v>
      </c>
      <c r="E54" s="34">
        <v>700803</v>
      </c>
      <c r="F54" s="34" t="s">
        <v>149</v>
      </c>
      <c r="G54" s="48">
        <v>5007.47</v>
      </c>
      <c r="H54" s="48">
        <v>98</v>
      </c>
      <c r="I54" s="48"/>
      <c r="J54" s="48"/>
      <c r="K54" s="48">
        <v>13882.46</v>
      </c>
      <c r="L54" s="48">
        <v>305</v>
      </c>
      <c r="M54" s="48">
        <v>80.97</v>
      </c>
      <c r="N54" s="48">
        <v>2</v>
      </c>
      <c r="O54" s="48">
        <v>2866.81</v>
      </c>
      <c r="P54" s="48">
        <v>65</v>
      </c>
      <c r="Q54" s="48">
        <v>1260.21</v>
      </c>
      <c r="R54" s="48">
        <v>20</v>
      </c>
      <c r="S54" s="48"/>
      <c r="T54" s="48"/>
      <c r="U54" s="36">
        <v>23097.919999999998</v>
      </c>
      <c r="V54" s="38">
        <v>490</v>
      </c>
    </row>
    <row r="55" spans="2:22" hidden="1" x14ac:dyDescent="0.25">
      <c r="B55" s="34" t="s">
        <v>94</v>
      </c>
      <c r="C55" s="45" t="s">
        <v>101</v>
      </c>
      <c r="D55" s="34" t="s">
        <v>95</v>
      </c>
      <c r="E55" s="34">
        <v>701184</v>
      </c>
      <c r="F55" s="34" t="s">
        <v>150</v>
      </c>
      <c r="G55" s="48">
        <v>3991.65</v>
      </c>
      <c r="H55" s="48">
        <v>65</v>
      </c>
      <c r="I55" s="48">
        <v>2230.7399999999998</v>
      </c>
      <c r="J55" s="48">
        <v>37</v>
      </c>
      <c r="K55" s="48">
        <v>990.15</v>
      </c>
      <c r="L55" s="48">
        <v>15</v>
      </c>
      <c r="M55" s="48">
        <v>1782.3</v>
      </c>
      <c r="N55" s="48">
        <v>50</v>
      </c>
      <c r="O55" s="48">
        <v>924.14</v>
      </c>
      <c r="P55" s="48">
        <v>14</v>
      </c>
      <c r="Q55" s="48">
        <v>1425.85</v>
      </c>
      <c r="R55" s="48">
        <v>40</v>
      </c>
      <c r="S55" s="48">
        <v>1067.28</v>
      </c>
      <c r="T55" s="48">
        <v>19</v>
      </c>
      <c r="U55" s="36">
        <v>12412.11</v>
      </c>
      <c r="V55" s="38">
        <v>240</v>
      </c>
    </row>
    <row r="56" spans="2:22" hidden="1" x14ac:dyDescent="0.25">
      <c r="B56" s="34" t="s">
        <v>94</v>
      </c>
      <c r="C56" s="45" t="s">
        <v>101</v>
      </c>
      <c r="D56" s="34" t="s">
        <v>95</v>
      </c>
      <c r="E56" s="34">
        <v>704168</v>
      </c>
      <c r="F56" s="34" t="s">
        <v>151</v>
      </c>
      <c r="G56" s="48">
        <v>472.22</v>
      </c>
      <c r="H56" s="48">
        <v>5</v>
      </c>
      <c r="I56" s="48"/>
      <c r="J56" s="48"/>
      <c r="K56" s="48">
        <v>206.07</v>
      </c>
      <c r="L56" s="48">
        <v>3</v>
      </c>
      <c r="M56" s="48">
        <v>137.4</v>
      </c>
      <c r="N56" s="48">
        <v>2</v>
      </c>
      <c r="O56" s="48"/>
      <c r="P56" s="48"/>
      <c r="Q56" s="48">
        <v>686.89</v>
      </c>
      <c r="R56" s="48">
        <v>10</v>
      </c>
      <c r="S56" s="48">
        <v>274.76</v>
      </c>
      <c r="T56" s="48">
        <v>4</v>
      </c>
      <c r="U56" s="36">
        <v>1777.34</v>
      </c>
      <c r="V56" s="38">
        <v>24</v>
      </c>
    </row>
    <row r="57" spans="2:22" hidden="1" x14ac:dyDescent="0.25">
      <c r="B57" s="34" t="s">
        <v>94</v>
      </c>
      <c r="C57" s="45" t="s">
        <v>101</v>
      </c>
      <c r="D57" s="34" t="s">
        <v>95</v>
      </c>
      <c r="E57" s="34">
        <v>704997</v>
      </c>
      <c r="F57" s="34" t="s">
        <v>152</v>
      </c>
      <c r="G57" s="48"/>
      <c r="H57" s="48"/>
      <c r="I57" s="48">
        <v>4740.63</v>
      </c>
      <c r="J57" s="48">
        <v>1</v>
      </c>
      <c r="K57" s="48"/>
      <c r="L57" s="48"/>
      <c r="M57" s="48"/>
      <c r="N57" s="48"/>
      <c r="O57" s="48"/>
      <c r="P57" s="48"/>
      <c r="Q57" s="48">
        <v>6922.39</v>
      </c>
      <c r="R57" s="48">
        <v>1</v>
      </c>
      <c r="S57" s="48"/>
      <c r="T57" s="48"/>
      <c r="U57" s="36">
        <v>11663.02</v>
      </c>
      <c r="V57" s="37">
        <v>2</v>
      </c>
    </row>
    <row r="58" spans="2:22" hidden="1" x14ac:dyDescent="0.25">
      <c r="B58" s="34" t="s">
        <v>94</v>
      </c>
      <c r="C58" s="45" t="s">
        <v>101</v>
      </c>
      <c r="D58" s="34" t="s">
        <v>95</v>
      </c>
      <c r="E58" s="34">
        <v>704998</v>
      </c>
      <c r="F58" s="34" t="s">
        <v>153</v>
      </c>
      <c r="G58" s="48">
        <v>299.05</v>
      </c>
      <c r="H58" s="48">
        <v>2</v>
      </c>
      <c r="I58" s="48"/>
      <c r="J58" s="48"/>
      <c r="K58" s="48">
        <v>224.28</v>
      </c>
      <c r="L58" s="48">
        <v>1</v>
      </c>
      <c r="M58" s="48"/>
      <c r="N58" s="48"/>
      <c r="O58" s="48"/>
      <c r="P58" s="48"/>
      <c r="Q58" s="48"/>
      <c r="R58" s="48"/>
      <c r="S58" s="48"/>
      <c r="T58" s="48"/>
      <c r="U58" s="36">
        <v>523.33000000000004</v>
      </c>
      <c r="V58" s="37">
        <v>3</v>
      </c>
    </row>
    <row r="59" spans="2:22" hidden="1" x14ac:dyDescent="0.25">
      <c r="B59" s="34" t="s">
        <v>94</v>
      </c>
      <c r="C59" s="45" t="s">
        <v>101</v>
      </c>
      <c r="D59" s="34" t="s">
        <v>95</v>
      </c>
      <c r="E59" s="34">
        <v>704999</v>
      </c>
      <c r="F59" s="34" t="s">
        <v>154</v>
      </c>
      <c r="G59" s="48">
        <v>272.89</v>
      </c>
      <c r="H59" s="48">
        <v>1</v>
      </c>
      <c r="I59" s="48"/>
      <c r="J59" s="48"/>
      <c r="K59" s="48"/>
      <c r="L59" s="48"/>
      <c r="M59" s="48"/>
      <c r="N59" s="48"/>
      <c r="O59" s="48">
        <v>238.99</v>
      </c>
      <c r="P59" s="48">
        <v>1</v>
      </c>
      <c r="Q59" s="48">
        <v>220.42</v>
      </c>
      <c r="R59" s="48">
        <v>1</v>
      </c>
      <c r="S59" s="48"/>
      <c r="T59" s="48"/>
      <c r="U59" s="36">
        <v>732.3</v>
      </c>
      <c r="V59" s="37">
        <v>3</v>
      </c>
    </row>
    <row r="60" spans="2:22" hidden="1" x14ac:dyDescent="0.25">
      <c r="B60" s="34" t="s">
        <v>94</v>
      </c>
      <c r="C60" s="45" t="s">
        <v>101</v>
      </c>
      <c r="D60" s="34" t="s">
        <v>95</v>
      </c>
      <c r="E60" s="34">
        <v>705000</v>
      </c>
      <c r="F60" s="34" t="s">
        <v>155</v>
      </c>
      <c r="G60" s="48">
        <v>2271.8200000000002</v>
      </c>
      <c r="H60" s="48">
        <v>15</v>
      </c>
      <c r="I60" s="48">
        <v>7725.28</v>
      </c>
      <c r="J60" s="48">
        <v>51</v>
      </c>
      <c r="K60" s="48"/>
      <c r="L60" s="48"/>
      <c r="M60" s="48"/>
      <c r="N60" s="48"/>
      <c r="O60" s="48"/>
      <c r="P60" s="48"/>
      <c r="Q60" s="48">
        <v>3804.58</v>
      </c>
      <c r="R60" s="48">
        <v>22</v>
      </c>
      <c r="S60" s="48"/>
      <c r="T60" s="48"/>
      <c r="U60" s="36">
        <v>13801.68</v>
      </c>
      <c r="V60" s="37">
        <v>88</v>
      </c>
    </row>
    <row r="61" spans="2:22" hidden="1" x14ac:dyDescent="0.25">
      <c r="B61" s="34" t="s">
        <v>94</v>
      </c>
      <c r="C61" s="45" t="s">
        <v>101</v>
      </c>
      <c r="D61" s="34" t="s">
        <v>95</v>
      </c>
      <c r="E61" s="34">
        <v>705002</v>
      </c>
      <c r="F61" s="34" t="s">
        <v>156</v>
      </c>
      <c r="G61" s="48">
        <v>3939.78</v>
      </c>
      <c r="H61" s="48">
        <v>90</v>
      </c>
      <c r="I61" s="48">
        <v>598.76</v>
      </c>
      <c r="J61" s="48">
        <v>15</v>
      </c>
      <c r="K61" s="48">
        <v>1890.62</v>
      </c>
      <c r="L61" s="48">
        <v>50</v>
      </c>
      <c r="M61" s="48">
        <v>961.28</v>
      </c>
      <c r="N61" s="48">
        <v>20</v>
      </c>
      <c r="O61" s="48"/>
      <c r="P61" s="48"/>
      <c r="Q61" s="48">
        <v>86.54</v>
      </c>
      <c r="R61" s="48">
        <v>3</v>
      </c>
      <c r="S61" s="48">
        <v>2989.93</v>
      </c>
      <c r="T61" s="48">
        <v>85</v>
      </c>
      <c r="U61" s="36">
        <v>10466.91</v>
      </c>
      <c r="V61" s="37">
        <v>263</v>
      </c>
    </row>
    <row r="62" spans="2:22" hidden="1" x14ac:dyDescent="0.25">
      <c r="B62" s="34" t="s">
        <v>94</v>
      </c>
      <c r="C62" s="45" t="s">
        <v>101</v>
      </c>
      <c r="D62" s="34" t="s">
        <v>95</v>
      </c>
      <c r="E62" s="34">
        <v>705083</v>
      </c>
      <c r="F62" s="34" t="s">
        <v>157</v>
      </c>
      <c r="G62" s="48">
        <v>9607.83</v>
      </c>
      <c r="H62" s="48">
        <v>2</v>
      </c>
      <c r="I62" s="48"/>
      <c r="J62" s="48"/>
      <c r="K62" s="48"/>
      <c r="L62" s="48"/>
      <c r="M62" s="48"/>
      <c r="N62" s="48"/>
      <c r="O62" s="48"/>
      <c r="P62" s="48"/>
      <c r="Q62" s="48"/>
      <c r="R62" s="48"/>
      <c r="S62" s="48"/>
      <c r="T62" s="48"/>
      <c r="U62" s="36">
        <v>9607.83</v>
      </c>
      <c r="V62" s="38">
        <v>2</v>
      </c>
    </row>
    <row r="63" spans="2:22" hidden="1" x14ac:dyDescent="0.25">
      <c r="B63" s="34" t="s">
        <v>94</v>
      </c>
      <c r="C63" s="45" t="s">
        <v>101</v>
      </c>
      <c r="D63" s="34" t="s">
        <v>95</v>
      </c>
      <c r="E63" s="34">
        <v>705090</v>
      </c>
      <c r="F63" s="34" t="s">
        <v>158</v>
      </c>
      <c r="G63" s="48"/>
      <c r="H63" s="48"/>
      <c r="I63" s="48">
        <v>362.88</v>
      </c>
      <c r="J63" s="48">
        <v>10</v>
      </c>
      <c r="K63" s="48"/>
      <c r="L63" s="48"/>
      <c r="M63" s="48">
        <v>629.29</v>
      </c>
      <c r="N63" s="48">
        <v>10</v>
      </c>
      <c r="O63" s="48">
        <v>391.7</v>
      </c>
      <c r="P63" s="48">
        <v>15</v>
      </c>
      <c r="Q63" s="48"/>
      <c r="R63" s="48"/>
      <c r="S63" s="48">
        <v>629.37</v>
      </c>
      <c r="T63" s="48">
        <v>10</v>
      </c>
      <c r="U63" s="36">
        <v>2013.24</v>
      </c>
      <c r="V63" s="38">
        <v>45</v>
      </c>
    </row>
    <row r="64" spans="2:22" hidden="1" x14ac:dyDescent="0.25">
      <c r="B64" s="34" t="s">
        <v>94</v>
      </c>
      <c r="C64" s="45" t="s">
        <v>101</v>
      </c>
      <c r="D64" s="34" t="s">
        <v>95</v>
      </c>
      <c r="E64" s="34">
        <v>705095</v>
      </c>
      <c r="F64" s="34" t="s">
        <v>159</v>
      </c>
      <c r="G64" s="48">
        <v>388.35</v>
      </c>
      <c r="H64" s="48">
        <v>3</v>
      </c>
      <c r="I64" s="48"/>
      <c r="J64" s="48"/>
      <c r="K64" s="48"/>
      <c r="L64" s="48"/>
      <c r="M64" s="48"/>
      <c r="N64" s="48"/>
      <c r="O64" s="48"/>
      <c r="P64" s="48"/>
      <c r="Q64" s="48"/>
      <c r="R64" s="48"/>
      <c r="S64" s="48"/>
      <c r="T64" s="48"/>
      <c r="U64" s="36">
        <v>388.35</v>
      </c>
      <c r="V64" s="38">
        <v>3</v>
      </c>
    </row>
    <row r="65" spans="2:22" hidden="1" x14ac:dyDescent="0.25">
      <c r="B65" s="34" t="s">
        <v>94</v>
      </c>
      <c r="C65" s="45" t="s">
        <v>101</v>
      </c>
      <c r="D65" s="34" t="s">
        <v>95</v>
      </c>
      <c r="E65" s="34">
        <v>705096</v>
      </c>
      <c r="F65" s="34" t="s">
        <v>160</v>
      </c>
      <c r="G65" s="48">
        <v>8187.25</v>
      </c>
      <c r="H65" s="48">
        <v>61</v>
      </c>
      <c r="I65" s="48"/>
      <c r="J65" s="48"/>
      <c r="K65" s="48">
        <v>25366.92</v>
      </c>
      <c r="L65" s="48">
        <v>189</v>
      </c>
      <c r="M65" s="48"/>
      <c r="N65" s="48"/>
      <c r="O65" s="48"/>
      <c r="P65" s="48"/>
      <c r="Q65" s="48"/>
      <c r="R65" s="48"/>
      <c r="S65" s="48">
        <v>247.49</v>
      </c>
      <c r="T65" s="48">
        <v>2</v>
      </c>
      <c r="U65" s="36">
        <v>33801.660000000003</v>
      </c>
      <c r="V65" s="38">
        <v>252</v>
      </c>
    </row>
    <row r="66" spans="2:22" hidden="1" x14ac:dyDescent="0.25">
      <c r="B66" s="34" t="s">
        <v>94</v>
      </c>
      <c r="C66" s="45" t="s">
        <v>101</v>
      </c>
      <c r="D66" s="34" t="s">
        <v>95</v>
      </c>
      <c r="E66" s="34">
        <v>706234</v>
      </c>
      <c r="F66" s="34" t="s">
        <v>161</v>
      </c>
      <c r="G66" s="48">
        <v>7533.53</v>
      </c>
      <c r="H66" s="48">
        <v>109</v>
      </c>
      <c r="I66" s="48"/>
      <c r="J66" s="48"/>
      <c r="K66" s="48">
        <v>561.15</v>
      </c>
      <c r="L66" s="48">
        <v>5</v>
      </c>
      <c r="M66" s="48">
        <v>2742.84</v>
      </c>
      <c r="N66" s="48">
        <v>60</v>
      </c>
      <c r="O66" s="48"/>
      <c r="P66" s="48"/>
      <c r="Q66" s="48">
        <v>1262.25</v>
      </c>
      <c r="R66" s="48">
        <v>10</v>
      </c>
      <c r="S66" s="48">
        <v>1922.13</v>
      </c>
      <c r="T66" s="48">
        <v>15</v>
      </c>
      <c r="U66" s="36">
        <v>14021.9</v>
      </c>
      <c r="V66" s="38">
        <v>199</v>
      </c>
    </row>
    <row r="67" spans="2:22" hidden="1" x14ac:dyDescent="0.25">
      <c r="B67" s="34" t="s">
        <v>94</v>
      </c>
      <c r="C67" s="45" t="s">
        <v>101</v>
      </c>
      <c r="D67" s="34" t="s">
        <v>95</v>
      </c>
      <c r="E67" s="34">
        <v>706483</v>
      </c>
      <c r="F67" s="34" t="s">
        <v>162</v>
      </c>
      <c r="G67" s="48">
        <v>1047.3399999999999</v>
      </c>
      <c r="H67" s="48">
        <v>6</v>
      </c>
      <c r="I67" s="48"/>
      <c r="J67" s="48"/>
      <c r="K67" s="48"/>
      <c r="L67" s="48"/>
      <c r="M67" s="48"/>
      <c r="N67" s="48"/>
      <c r="O67" s="48">
        <v>411.3</v>
      </c>
      <c r="P67" s="48">
        <v>2</v>
      </c>
      <c r="Q67" s="48"/>
      <c r="R67" s="48"/>
      <c r="S67" s="48"/>
      <c r="T67" s="48"/>
      <c r="U67" s="36">
        <v>1458.64</v>
      </c>
      <c r="V67" s="37">
        <v>8</v>
      </c>
    </row>
    <row r="68" spans="2:22" hidden="1" x14ac:dyDescent="0.25">
      <c r="B68" s="34" t="s">
        <v>94</v>
      </c>
      <c r="C68" s="45" t="s">
        <v>101</v>
      </c>
      <c r="D68" s="34" t="s">
        <v>95</v>
      </c>
      <c r="E68" s="34">
        <v>706519</v>
      </c>
      <c r="F68" s="34" t="s">
        <v>163</v>
      </c>
      <c r="G68" s="48">
        <v>654.95000000000005</v>
      </c>
      <c r="H68" s="48">
        <v>1</v>
      </c>
      <c r="I68" s="48"/>
      <c r="J68" s="48"/>
      <c r="K68" s="48"/>
      <c r="L68" s="48"/>
      <c r="M68" s="48"/>
      <c r="N68" s="48"/>
      <c r="O68" s="48"/>
      <c r="P68" s="48"/>
      <c r="Q68" s="48">
        <v>1637.39</v>
      </c>
      <c r="R68" s="48">
        <v>2</v>
      </c>
      <c r="S68" s="48"/>
      <c r="T68" s="48"/>
      <c r="U68" s="36">
        <v>2292.34</v>
      </c>
      <c r="V68" s="38">
        <v>3</v>
      </c>
    </row>
    <row r="69" spans="2:22" hidden="1" x14ac:dyDescent="0.25">
      <c r="B69" s="34" t="s">
        <v>94</v>
      </c>
      <c r="C69" s="45" t="s">
        <v>101</v>
      </c>
      <c r="D69" s="34" t="s">
        <v>95</v>
      </c>
      <c r="E69" s="34">
        <v>706562</v>
      </c>
      <c r="F69" s="34" t="s">
        <v>164</v>
      </c>
      <c r="G69" s="48">
        <v>214.79</v>
      </c>
      <c r="H69" s="48">
        <v>1</v>
      </c>
      <c r="I69" s="48">
        <v>206.2</v>
      </c>
      <c r="J69" s="48">
        <v>1</v>
      </c>
      <c r="K69" s="48"/>
      <c r="L69" s="48"/>
      <c r="M69" s="48"/>
      <c r="N69" s="48"/>
      <c r="O69" s="48">
        <v>1276.3499999999999</v>
      </c>
      <c r="P69" s="48">
        <v>4</v>
      </c>
      <c r="Q69" s="48"/>
      <c r="R69" s="48"/>
      <c r="S69" s="48"/>
      <c r="T69" s="48"/>
      <c r="U69" s="36">
        <v>1697.34</v>
      </c>
      <c r="V69" s="38">
        <v>6</v>
      </c>
    </row>
    <row r="70" spans="2:22" hidden="1" x14ac:dyDescent="0.25">
      <c r="B70" s="34" t="s">
        <v>94</v>
      </c>
      <c r="C70" s="45" t="s">
        <v>101</v>
      </c>
      <c r="D70" s="34" t="s">
        <v>95</v>
      </c>
      <c r="E70" s="34">
        <v>708876</v>
      </c>
      <c r="F70" s="34" t="s">
        <v>165</v>
      </c>
      <c r="G70" s="48">
        <v>186.88</v>
      </c>
      <c r="H70" s="48">
        <v>6</v>
      </c>
      <c r="I70" s="48">
        <v>34.85</v>
      </c>
      <c r="J70" s="48">
        <v>1</v>
      </c>
      <c r="K70" s="48">
        <v>577.62</v>
      </c>
      <c r="L70" s="48">
        <v>30</v>
      </c>
      <c r="M70" s="48"/>
      <c r="N70" s="48"/>
      <c r="O70" s="48"/>
      <c r="P70" s="48"/>
      <c r="Q70" s="48">
        <v>99.39</v>
      </c>
      <c r="R70" s="48">
        <v>5</v>
      </c>
      <c r="S70" s="48">
        <v>307.01</v>
      </c>
      <c r="T70" s="48">
        <v>10</v>
      </c>
      <c r="U70" s="36">
        <v>1205.75</v>
      </c>
      <c r="V70" s="38">
        <v>52</v>
      </c>
    </row>
    <row r="71" spans="2:22" hidden="1" x14ac:dyDescent="0.25">
      <c r="B71" s="34" t="s">
        <v>94</v>
      </c>
      <c r="C71" s="45" t="s">
        <v>101</v>
      </c>
      <c r="D71" s="34" t="s">
        <v>95</v>
      </c>
      <c r="E71" s="34">
        <v>709752</v>
      </c>
      <c r="F71" s="34" t="s">
        <v>166</v>
      </c>
      <c r="G71" s="48">
        <v>18712.37</v>
      </c>
      <c r="H71" s="48">
        <v>60</v>
      </c>
      <c r="I71" s="48">
        <v>25397.9</v>
      </c>
      <c r="J71" s="48">
        <v>114</v>
      </c>
      <c r="K71" s="48">
        <v>1271.08</v>
      </c>
      <c r="L71" s="48">
        <v>5</v>
      </c>
      <c r="M71" s="48">
        <v>15266.34</v>
      </c>
      <c r="N71" s="48">
        <v>85</v>
      </c>
      <c r="O71" s="48">
        <v>12569.63</v>
      </c>
      <c r="P71" s="48">
        <v>65</v>
      </c>
      <c r="Q71" s="48">
        <v>16022.9</v>
      </c>
      <c r="R71" s="48">
        <v>76</v>
      </c>
      <c r="S71" s="48">
        <v>1459.02</v>
      </c>
      <c r="T71" s="48">
        <v>5</v>
      </c>
      <c r="U71" s="36">
        <v>90699.24</v>
      </c>
      <c r="V71" s="38">
        <v>410</v>
      </c>
    </row>
    <row r="72" spans="2:22" hidden="1" x14ac:dyDescent="0.25">
      <c r="B72" s="34" t="s">
        <v>94</v>
      </c>
      <c r="C72" s="45" t="s">
        <v>97</v>
      </c>
      <c r="D72" s="34" t="s">
        <v>95</v>
      </c>
      <c r="E72" s="34">
        <v>710088</v>
      </c>
      <c r="F72" s="34" t="s">
        <v>167</v>
      </c>
      <c r="G72" s="48">
        <v>10.46</v>
      </c>
      <c r="H72" s="48">
        <v>1</v>
      </c>
      <c r="I72" s="48"/>
      <c r="J72" s="48"/>
      <c r="K72" s="48"/>
      <c r="L72" s="48"/>
      <c r="M72" s="48"/>
      <c r="N72" s="48"/>
      <c r="O72" s="48"/>
      <c r="P72" s="48"/>
      <c r="Q72" s="48"/>
      <c r="R72" s="48"/>
      <c r="S72" s="48"/>
      <c r="T72" s="48"/>
      <c r="U72" s="36">
        <v>10.46</v>
      </c>
      <c r="V72" s="38">
        <v>1</v>
      </c>
    </row>
    <row r="73" spans="2:22" hidden="1" x14ac:dyDescent="0.25">
      <c r="B73" s="34" t="s">
        <v>94</v>
      </c>
      <c r="C73" s="45" t="s">
        <v>101</v>
      </c>
      <c r="D73" s="34" t="s">
        <v>95</v>
      </c>
      <c r="E73" s="34">
        <v>710292</v>
      </c>
      <c r="F73" s="34" t="s">
        <v>168</v>
      </c>
      <c r="G73" s="48">
        <v>2482.35</v>
      </c>
      <c r="H73" s="48">
        <v>59</v>
      </c>
      <c r="I73" s="48">
        <v>4402.08</v>
      </c>
      <c r="J73" s="48">
        <v>103</v>
      </c>
      <c r="K73" s="48">
        <v>825.7</v>
      </c>
      <c r="L73" s="48">
        <v>17</v>
      </c>
      <c r="M73" s="48">
        <v>1893.09</v>
      </c>
      <c r="N73" s="48">
        <v>42</v>
      </c>
      <c r="O73" s="48">
        <v>3460.93</v>
      </c>
      <c r="P73" s="48">
        <v>75</v>
      </c>
      <c r="Q73" s="48"/>
      <c r="R73" s="48"/>
      <c r="S73" s="48">
        <v>2318.98</v>
      </c>
      <c r="T73" s="48">
        <v>44</v>
      </c>
      <c r="U73" s="36">
        <v>15383.13</v>
      </c>
      <c r="V73" s="38">
        <v>340</v>
      </c>
    </row>
    <row r="74" spans="2:22" hidden="1" x14ac:dyDescent="0.25">
      <c r="B74" s="34" t="s">
        <v>94</v>
      </c>
      <c r="C74" s="45" t="s">
        <v>101</v>
      </c>
      <c r="D74" s="34" t="s">
        <v>95</v>
      </c>
      <c r="E74" s="34">
        <v>710294</v>
      </c>
      <c r="F74" s="34" t="s">
        <v>169</v>
      </c>
      <c r="G74" s="48">
        <v>4866.03</v>
      </c>
      <c r="H74" s="48">
        <v>7</v>
      </c>
      <c r="I74" s="48"/>
      <c r="J74" s="48"/>
      <c r="K74" s="48">
        <v>8341.76</v>
      </c>
      <c r="L74" s="48">
        <v>12</v>
      </c>
      <c r="M74" s="48"/>
      <c r="N74" s="48"/>
      <c r="O74" s="48"/>
      <c r="P74" s="48"/>
      <c r="Q74" s="48">
        <v>1390.28</v>
      </c>
      <c r="R74" s="48">
        <v>2</v>
      </c>
      <c r="S74" s="48">
        <v>14597.73</v>
      </c>
      <c r="T74" s="48">
        <v>21</v>
      </c>
      <c r="U74" s="36">
        <v>29195.8</v>
      </c>
      <c r="V74" s="38">
        <v>42</v>
      </c>
    </row>
    <row r="75" spans="2:22" hidden="1" x14ac:dyDescent="0.25">
      <c r="B75" s="34" t="s">
        <v>94</v>
      </c>
      <c r="C75" s="45" t="s">
        <v>101</v>
      </c>
      <c r="D75" s="34" t="s">
        <v>95</v>
      </c>
      <c r="E75" s="34">
        <v>710295</v>
      </c>
      <c r="F75" s="34" t="s">
        <v>170</v>
      </c>
      <c r="G75" s="48">
        <v>462.79</v>
      </c>
      <c r="H75" s="48">
        <v>2</v>
      </c>
      <c r="I75" s="48">
        <v>2776.72</v>
      </c>
      <c r="J75" s="48">
        <v>12</v>
      </c>
      <c r="K75" s="48">
        <v>1851.13</v>
      </c>
      <c r="L75" s="48">
        <v>8</v>
      </c>
      <c r="M75" s="48">
        <v>462.79</v>
      </c>
      <c r="N75" s="48">
        <v>2</v>
      </c>
      <c r="O75" s="48"/>
      <c r="P75" s="48"/>
      <c r="Q75" s="48">
        <v>2313.6799999999998</v>
      </c>
      <c r="R75" s="48">
        <v>10</v>
      </c>
      <c r="S75" s="48">
        <v>1850.94</v>
      </c>
      <c r="T75" s="48">
        <v>8</v>
      </c>
      <c r="U75" s="36">
        <v>9718.0499999999993</v>
      </c>
      <c r="V75" s="38">
        <v>42</v>
      </c>
    </row>
    <row r="76" spans="2:22" hidden="1" x14ac:dyDescent="0.25">
      <c r="B76" s="34" t="s">
        <v>94</v>
      </c>
      <c r="C76" s="45" t="s">
        <v>101</v>
      </c>
      <c r="D76" s="34" t="s">
        <v>95</v>
      </c>
      <c r="E76" s="34">
        <v>710297</v>
      </c>
      <c r="F76" s="34" t="s">
        <v>171</v>
      </c>
      <c r="G76" s="48">
        <v>2012.72</v>
      </c>
      <c r="H76" s="48">
        <v>9</v>
      </c>
      <c r="I76" s="48"/>
      <c r="J76" s="48"/>
      <c r="K76" s="48"/>
      <c r="L76" s="48"/>
      <c r="M76" s="48"/>
      <c r="N76" s="48"/>
      <c r="O76" s="48"/>
      <c r="P76" s="48"/>
      <c r="Q76" s="48">
        <v>9839.86</v>
      </c>
      <c r="R76" s="48">
        <v>44</v>
      </c>
      <c r="S76" s="48">
        <v>4489.09</v>
      </c>
      <c r="T76" s="48">
        <v>13</v>
      </c>
      <c r="U76" s="36">
        <v>16341.67</v>
      </c>
      <c r="V76" s="38">
        <v>66</v>
      </c>
    </row>
    <row r="77" spans="2:22" hidden="1" x14ac:dyDescent="0.25">
      <c r="B77" s="34" t="s">
        <v>94</v>
      </c>
      <c r="C77" s="45" t="s">
        <v>101</v>
      </c>
      <c r="D77" s="34" t="s">
        <v>95</v>
      </c>
      <c r="E77" s="34">
        <v>710299</v>
      </c>
      <c r="F77" s="34" t="s">
        <v>172</v>
      </c>
      <c r="G77" s="48">
        <v>403.85</v>
      </c>
      <c r="H77" s="48">
        <v>3</v>
      </c>
      <c r="I77" s="48"/>
      <c r="J77" s="48"/>
      <c r="K77" s="48">
        <v>269.23</v>
      </c>
      <c r="L77" s="48">
        <v>2</v>
      </c>
      <c r="M77" s="48">
        <v>134.62</v>
      </c>
      <c r="N77" s="48">
        <v>1</v>
      </c>
      <c r="O77" s="48"/>
      <c r="P77" s="48"/>
      <c r="Q77" s="48">
        <v>511.88</v>
      </c>
      <c r="R77" s="48">
        <v>4</v>
      </c>
      <c r="S77" s="48">
        <v>902.43</v>
      </c>
      <c r="T77" s="48">
        <v>7</v>
      </c>
      <c r="U77" s="36">
        <v>2222.0100000000002</v>
      </c>
      <c r="V77" s="38">
        <v>17</v>
      </c>
    </row>
    <row r="78" spans="2:22" hidden="1" x14ac:dyDescent="0.25">
      <c r="B78" s="34" t="s">
        <v>94</v>
      </c>
      <c r="C78" s="45" t="s">
        <v>101</v>
      </c>
      <c r="D78" s="34" t="s">
        <v>95</v>
      </c>
      <c r="E78" s="34">
        <v>710301</v>
      </c>
      <c r="F78" s="34" t="s">
        <v>173</v>
      </c>
      <c r="G78" s="48"/>
      <c r="H78" s="48"/>
      <c r="I78" s="48"/>
      <c r="J78" s="48"/>
      <c r="K78" s="48"/>
      <c r="L78" s="48"/>
      <c r="M78" s="48"/>
      <c r="N78" s="48"/>
      <c r="O78" s="48"/>
      <c r="P78" s="48"/>
      <c r="Q78" s="48">
        <v>209.11</v>
      </c>
      <c r="R78" s="48">
        <v>1</v>
      </c>
      <c r="S78" s="48">
        <v>-209.11</v>
      </c>
      <c r="T78" s="48">
        <v>-1</v>
      </c>
      <c r="U78" s="39">
        <v>0</v>
      </c>
      <c r="V78" s="40">
        <v>0</v>
      </c>
    </row>
    <row r="79" spans="2:22" hidden="1" x14ac:dyDescent="0.25">
      <c r="B79" s="34" t="s">
        <v>94</v>
      </c>
      <c r="C79" s="45" t="s">
        <v>101</v>
      </c>
      <c r="D79" s="34" t="s">
        <v>95</v>
      </c>
      <c r="E79" s="34">
        <v>711614</v>
      </c>
      <c r="F79" s="34" t="s">
        <v>174</v>
      </c>
      <c r="G79" s="48"/>
      <c r="H79" s="48"/>
      <c r="I79" s="48"/>
      <c r="J79" s="48"/>
      <c r="K79" s="48">
        <v>40245.919999999998</v>
      </c>
      <c r="L79" s="48">
        <v>13</v>
      </c>
      <c r="M79" s="48"/>
      <c r="N79" s="48"/>
      <c r="O79" s="48"/>
      <c r="P79" s="48"/>
      <c r="Q79" s="48"/>
      <c r="R79" s="48"/>
      <c r="S79" s="48">
        <v>6191.68</v>
      </c>
      <c r="T79" s="48">
        <v>2</v>
      </c>
      <c r="U79" s="36">
        <v>46437.599999999999</v>
      </c>
      <c r="V79" s="38">
        <v>15</v>
      </c>
    </row>
    <row r="80" spans="2:22" hidden="1" x14ac:dyDescent="0.25">
      <c r="B80" s="34" t="s">
        <v>94</v>
      </c>
      <c r="C80" s="45" t="s">
        <v>101</v>
      </c>
      <c r="D80" s="34" t="s">
        <v>95</v>
      </c>
      <c r="E80" s="34">
        <v>712238</v>
      </c>
      <c r="F80" s="34" t="s">
        <v>175</v>
      </c>
      <c r="G80" s="48">
        <v>4443.97</v>
      </c>
      <c r="H80" s="48">
        <v>7</v>
      </c>
      <c r="I80" s="48"/>
      <c r="J80" s="48"/>
      <c r="K80" s="48"/>
      <c r="L80" s="48"/>
      <c r="M80" s="48"/>
      <c r="N80" s="48"/>
      <c r="O80" s="48"/>
      <c r="P80" s="48"/>
      <c r="Q80" s="48">
        <v>3174.61</v>
      </c>
      <c r="R80" s="48">
        <v>5</v>
      </c>
      <c r="S80" s="48">
        <v>31742.25</v>
      </c>
      <c r="T80" s="48">
        <v>50</v>
      </c>
      <c r="U80" s="36">
        <v>39360.83</v>
      </c>
      <c r="V80" s="38">
        <v>62</v>
      </c>
    </row>
    <row r="81" spans="2:22" hidden="1" x14ac:dyDescent="0.25">
      <c r="B81" s="34" t="s">
        <v>94</v>
      </c>
      <c r="C81" s="45" t="s">
        <v>101</v>
      </c>
      <c r="D81" s="34" t="s">
        <v>95</v>
      </c>
      <c r="E81" s="34">
        <v>712239</v>
      </c>
      <c r="F81" s="34" t="s">
        <v>176</v>
      </c>
      <c r="G81" s="48">
        <v>1282.81</v>
      </c>
      <c r="H81" s="48">
        <v>3</v>
      </c>
      <c r="I81" s="48"/>
      <c r="J81" s="48"/>
      <c r="K81" s="48"/>
      <c r="L81" s="48"/>
      <c r="M81" s="48"/>
      <c r="N81" s="48"/>
      <c r="O81" s="48"/>
      <c r="P81" s="48"/>
      <c r="Q81" s="48">
        <v>427.6</v>
      </c>
      <c r="R81" s="48">
        <v>1</v>
      </c>
      <c r="S81" s="48">
        <v>427.6</v>
      </c>
      <c r="T81" s="48">
        <v>1</v>
      </c>
      <c r="U81" s="36">
        <v>2138.0100000000002</v>
      </c>
      <c r="V81" s="38">
        <v>5</v>
      </c>
    </row>
    <row r="82" spans="2:22" hidden="1" x14ac:dyDescent="0.25">
      <c r="B82" s="34" t="s">
        <v>94</v>
      </c>
      <c r="C82" s="45" t="s">
        <v>101</v>
      </c>
      <c r="D82" s="34" t="s">
        <v>95</v>
      </c>
      <c r="E82" s="34">
        <v>712386</v>
      </c>
      <c r="F82" s="34" t="s">
        <v>177</v>
      </c>
      <c r="G82" s="48"/>
      <c r="H82" s="48"/>
      <c r="I82" s="48"/>
      <c r="J82" s="48"/>
      <c r="K82" s="48"/>
      <c r="L82" s="48"/>
      <c r="M82" s="48">
        <v>124.87</v>
      </c>
      <c r="N82" s="48">
        <v>1</v>
      </c>
      <c r="O82" s="48"/>
      <c r="P82" s="48"/>
      <c r="Q82" s="48"/>
      <c r="R82" s="48"/>
      <c r="S82" s="48"/>
      <c r="T82" s="48"/>
      <c r="U82" s="36">
        <v>124.87</v>
      </c>
      <c r="V82" s="38">
        <v>1</v>
      </c>
    </row>
    <row r="83" spans="2:22" hidden="1" x14ac:dyDescent="0.25">
      <c r="B83" s="34" t="s">
        <v>94</v>
      </c>
      <c r="C83" s="45" t="s">
        <v>101</v>
      </c>
      <c r="D83" s="34" t="s">
        <v>95</v>
      </c>
      <c r="E83" s="34">
        <v>713772</v>
      </c>
      <c r="F83" s="34" t="s">
        <v>178</v>
      </c>
      <c r="G83" s="48">
        <v>2207.7199999999998</v>
      </c>
      <c r="H83" s="48">
        <v>5</v>
      </c>
      <c r="I83" s="48"/>
      <c r="J83" s="48"/>
      <c r="K83" s="48"/>
      <c r="L83" s="48"/>
      <c r="M83" s="48"/>
      <c r="N83" s="48"/>
      <c r="O83" s="48"/>
      <c r="P83" s="48"/>
      <c r="Q83" s="48"/>
      <c r="R83" s="48"/>
      <c r="S83" s="48">
        <v>2207.6999999999998</v>
      </c>
      <c r="T83" s="48">
        <v>5</v>
      </c>
      <c r="U83" s="36">
        <v>4415.42</v>
      </c>
      <c r="V83" s="38">
        <v>10</v>
      </c>
    </row>
    <row r="84" spans="2:22" hidden="1" x14ac:dyDescent="0.25">
      <c r="B84" s="34" t="s">
        <v>94</v>
      </c>
      <c r="C84" s="45" t="e">
        <v>#N/A</v>
      </c>
      <c r="D84" s="34" t="s">
        <v>95</v>
      </c>
      <c r="E84" s="34">
        <v>714982</v>
      </c>
      <c r="F84" s="34" t="s">
        <v>179</v>
      </c>
      <c r="G84" s="48">
        <v>2459.46</v>
      </c>
      <c r="H84" s="48">
        <v>2</v>
      </c>
      <c r="I84" s="48"/>
      <c r="J84" s="48"/>
      <c r="K84" s="48"/>
      <c r="L84" s="48"/>
      <c r="M84" s="48"/>
      <c r="N84" s="48"/>
      <c r="O84" s="48"/>
      <c r="P84" s="48"/>
      <c r="Q84" s="48"/>
      <c r="R84" s="48"/>
      <c r="S84" s="48"/>
      <c r="T84" s="48"/>
      <c r="U84" s="36">
        <v>2459.46</v>
      </c>
      <c r="V84" s="38">
        <v>2</v>
      </c>
    </row>
    <row r="85" spans="2:22" hidden="1" x14ac:dyDescent="0.25">
      <c r="B85" s="34" t="s">
        <v>94</v>
      </c>
      <c r="C85" s="45" t="s">
        <v>101</v>
      </c>
      <c r="D85" s="34" t="s">
        <v>95</v>
      </c>
      <c r="E85" s="34">
        <v>715231</v>
      </c>
      <c r="F85" s="34" t="s">
        <v>180</v>
      </c>
      <c r="G85" s="48"/>
      <c r="H85" s="48"/>
      <c r="I85" s="48"/>
      <c r="J85" s="48"/>
      <c r="K85" s="48">
        <v>5917.28</v>
      </c>
      <c r="L85" s="48">
        <v>52</v>
      </c>
      <c r="M85" s="48">
        <v>483.8</v>
      </c>
      <c r="N85" s="48">
        <v>5</v>
      </c>
      <c r="O85" s="48"/>
      <c r="P85" s="48"/>
      <c r="Q85" s="48"/>
      <c r="R85" s="48"/>
      <c r="S85" s="48"/>
      <c r="T85" s="48"/>
      <c r="U85" s="36">
        <v>6401.08</v>
      </c>
      <c r="V85" s="38">
        <v>57</v>
      </c>
    </row>
    <row r="86" spans="2:22" hidden="1" x14ac:dyDescent="0.25">
      <c r="B86" s="34" t="s">
        <v>94</v>
      </c>
      <c r="C86" s="45" t="s">
        <v>101</v>
      </c>
      <c r="D86" s="34" t="s">
        <v>95</v>
      </c>
      <c r="E86" s="34">
        <v>715232</v>
      </c>
      <c r="F86" s="34" t="s">
        <v>181</v>
      </c>
      <c r="G86" s="48">
        <v>56.24</v>
      </c>
      <c r="H86" s="48">
        <v>9</v>
      </c>
      <c r="I86" s="48">
        <v>23.01</v>
      </c>
      <c r="J86" s="48">
        <v>4</v>
      </c>
      <c r="K86" s="48"/>
      <c r="L86" s="48"/>
      <c r="M86" s="48">
        <v>60.49</v>
      </c>
      <c r="N86" s="48">
        <v>10</v>
      </c>
      <c r="O86" s="48">
        <v>42.34</v>
      </c>
      <c r="P86" s="48">
        <v>7</v>
      </c>
      <c r="Q86" s="48"/>
      <c r="R86" s="48"/>
      <c r="S86" s="48"/>
      <c r="T86" s="48"/>
      <c r="U86" s="36">
        <v>182.08</v>
      </c>
      <c r="V86" s="38">
        <v>30</v>
      </c>
    </row>
    <row r="87" spans="2:22" hidden="1" x14ac:dyDescent="0.25">
      <c r="B87" s="34" t="s">
        <v>94</v>
      </c>
      <c r="C87" s="45" t="s">
        <v>101</v>
      </c>
      <c r="D87" s="34" t="s">
        <v>95</v>
      </c>
      <c r="E87" s="34">
        <v>720778</v>
      </c>
      <c r="F87" s="34" t="s">
        <v>182</v>
      </c>
      <c r="G87" s="48"/>
      <c r="H87" s="48"/>
      <c r="I87" s="48"/>
      <c r="J87" s="48"/>
      <c r="K87" s="48"/>
      <c r="L87" s="48"/>
      <c r="M87" s="48"/>
      <c r="N87" s="48"/>
      <c r="O87" s="48">
        <v>1545.93</v>
      </c>
      <c r="P87" s="48">
        <v>3</v>
      </c>
      <c r="Q87" s="48"/>
      <c r="R87" s="48"/>
      <c r="S87" s="48"/>
      <c r="T87" s="48"/>
      <c r="U87" s="36">
        <v>1545.93</v>
      </c>
      <c r="V87" s="37">
        <v>3</v>
      </c>
    </row>
    <row r="88" spans="2:22" hidden="1" x14ac:dyDescent="0.25">
      <c r="B88" s="34" t="s">
        <v>94</v>
      </c>
      <c r="C88" s="45" t="s">
        <v>101</v>
      </c>
      <c r="D88" s="34" t="s">
        <v>95</v>
      </c>
      <c r="E88" s="34">
        <v>722239</v>
      </c>
      <c r="F88" s="34" t="s">
        <v>183</v>
      </c>
      <c r="G88" s="48">
        <v>1379.5</v>
      </c>
      <c r="H88" s="48">
        <v>1</v>
      </c>
      <c r="I88" s="48"/>
      <c r="J88" s="48"/>
      <c r="K88" s="48"/>
      <c r="L88" s="48"/>
      <c r="M88" s="48"/>
      <c r="N88" s="48"/>
      <c r="O88" s="48">
        <v>770.35</v>
      </c>
      <c r="P88" s="48">
        <v>1</v>
      </c>
      <c r="Q88" s="48"/>
      <c r="R88" s="48"/>
      <c r="S88" s="48">
        <v>894.14</v>
      </c>
      <c r="T88" s="48">
        <v>1</v>
      </c>
      <c r="U88" s="36">
        <v>3043.99</v>
      </c>
      <c r="V88" s="37">
        <v>3</v>
      </c>
    </row>
    <row r="89" spans="2:22" hidden="1" x14ac:dyDescent="0.25">
      <c r="B89" s="34" t="s">
        <v>94</v>
      </c>
      <c r="C89" s="45" t="s">
        <v>101</v>
      </c>
      <c r="D89" s="34" t="s">
        <v>95</v>
      </c>
      <c r="E89" s="34">
        <v>722241</v>
      </c>
      <c r="F89" s="34" t="s">
        <v>184</v>
      </c>
      <c r="G89" s="48">
        <v>1617.85</v>
      </c>
      <c r="H89" s="48">
        <v>3</v>
      </c>
      <c r="I89" s="48"/>
      <c r="J89" s="48"/>
      <c r="K89" s="48"/>
      <c r="L89" s="48"/>
      <c r="M89" s="48">
        <v>2884.07</v>
      </c>
      <c r="N89" s="48">
        <v>5</v>
      </c>
      <c r="O89" s="48">
        <v>2874.19</v>
      </c>
      <c r="P89" s="48">
        <v>2</v>
      </c>
      <c r="Q89" s="48"/>
      <c r="R89" s="48"/>
      <c r="S89" s="48">
        <v>1719.65</v>
      </c>
      <c r="T89" s="48">
        <v>3</v>
      </c>
      <c r="U89" s="36">
        <v>9095.76</v>
      </c>
      <c r="V89" s="38">
        <v>13</v>
      </c>
    </row>
    <row r="90" spans="2:22" hidden="1" x14ac:dyDescent="0.25">
      <c r="B90" s="34" t="s">
        <v>94</v>
      </c>
      <c r="C90" s="45" t="s">
        <v>101</v>
      </c>
      <c r="D90" s="34" t="s">
        <v>95</v>
      </c>
      <c r="E90" s="34">
        <v>722677</v>
      </c>
      <c r="F90" s="34" t="s">
        <v>185</v>
      </c>
      <c r="G90" s="48"/>
      <c r="H90" s="48"/>
      <c r="I90" s="48"/>
      <c r="J90" s="48"/>
      <c r="K90" s="48"/>
      <c r="L90" s="48"/>
      <c r="M90" s="48"/>
      <c r="N90" s="48"/>
      <c r="O90" s="48"/>
      <c r="P90" s="48"/>
      <c r="Q90" s="48"/>
      <c r="R90" s="48"/>
      <c r="S90" s="48">
        <v>709.91</v>
      </c>
      <c r="T90" s="48">
        <v>1</v>
      </c>
      <c r="U90" s="36">
        <v>709.91</v>
      </c>
      <c r="V90" s="37">
        <v>1</v>
      </c>
    </row>
    <row r="91" spans="2:22" hidden="1" x14ac:dyDescent="0.25">
      <c r="B91" s="34" t="s">
        <v>94</v>
      </c>
      <c r="C91" s="45" t="s">
        <v>101</v>
      </c>
      <c r="D91" s="34" t="s">
        <v>95</v>
      </c>
      <c r="E91" s="34">
        <v>723336</v>
      </c>
      <c r="F91" s="34" t="s">
        <v>186</v>
      </c>
      <c r="G91" s="48">
        <v>1174.92</v>
      </c>
      <c r="H91" s="48">
        <v>1</v>
      </c>
      <c r="I91" s="48"/>
      <c r="J91" s="48"/>
      <c r="K91" s="48"/>
      <c r="L91" s="48"/>
      <c r="M91" s="48"/>
      <c r="N91" s="48"/>
      <c r="O91" s="48"/>
      <c r="P91" s="48"/>
      <c r="Q91" s="48">
        <v>634.98</v>
      </c>
      <c r="R91" s="48">
        <v>1</v>
      </c>
      <c r="S91" s="48"/>
      <c r="T91" s="48"/>
      <c r="U91" s="36">
        <v>1809.9</v>
      </c>
      <c r="V91" s="37">
        <v>2</v>
      </c>
    </row>
    <row r="92" spans="2:22" hidden="1" x14ac:dyDescent="0.25">
      <c r="B92" s="34" t="s">
        <v>94</v>
      </c>
      <c r="C92" s="45" t="s">
        <v>101</v>
      </c>
      <c r="D92" s="34" t="s">
        <v>95</v>
      </c>
      <c r="E92" s="34">
        <v>723346</v>
      </c>
      <c r="F92" s="34" t="s">
        <v>187</v>
      </c>
      <c r="G92" s="48"/>
      <c r="H92" s="48"/>
      <c r="I92" s="48">
        <v>883.24</v>
      </c>
      <c r="J92" s="48">
        <v>1</v>
      </c>
      <c r="K92" s="48"/>
      <c r="L92" s="48"/>
      <c r="M92" s="48"/>
      <c r="N92" s="48"/>
      <c r="O92" s="48">
        <v>2509.8000000000002</v>
      </c>
      <c r="P92" s="48">
        <v>1</v>
      </c>
      <c r="Q92" s="48">
        <v>17568.599999999999</v>
      </c>
      <c r="R92" s="48">
        <v>7</v>
      </c>
      <c r="S92" s="48">
        <v>820.16</v>
      </c>
      <c r="T92" s="48">
        <v>1</v>
      </c>
      <c r="U92" s="36">
        <v>21781.8</v>
      </c>
      <c r="V92" s="37">
        <v>10</v>
      </c>
    </row>
    <row r="93" spans="2:22" hidden="1" x14ac:dyDescent="0.25">
      <c r="B93" s="34" t="s">
        <v>94</v>
      </c>
      <c r="C93" s="45" t="s">
        <v>101</v>
      </c>
      <c r="D93" s="34" t="s">
        <v>95</v>
      </c>
      <c r="E93" s="34">
        <v>723367</v>
      </c>
      <c r="F93" s="34" t="s">
        <v>188</v>
      </c>
      <c r="G93" s="48"/>
      <c r="H93" s="48"/>
      <c r="I93" s="48">
        <v>744.39</v>
      </c>
      <c r="J93" s="48">
        <v>1</v>
      </c>
      <c r="K93" s="48"/>
      <c r="L93" s="48"/>
      <c r="M93" s="48"/>
      <c r="N93" s="48"/>
      <c r="O93" s="48"/>
      <c r="P93" s="48"/>
      <c r="Q93" s="48"/>
      <c r="R93" s="48"/>
      <c r="S93" s="48"/>
      <c r="T93" s="48"/>
      <c r="U93" s="36">
        <v>744.39</v>
      </c>
      <c r="V93" s="37">
        <v>1</v>
      </c>
    </row>
    <row r="94" spans="2:22" hidden="1" x14ac:dyDescent="0.25">
      <c r="B94" s="34" t="s">
        <v>94</v>
      </c>
      <c r="C94" s="45" t="s">
        <v>101</v>
      </c>
      <c r="D94" s="34" t="s">
        <v>95</v>
      </c>
      <c r="E94" s="34">
        <v>723708</v>
      </c>
      <c r="F94" s="34" t="s">
        <v>189</v>
      </c>
      <c r="G94" s="48"/>
      <c r="H94" s="48"/>
      <c r="I94" s="48"/>
      <c r="J94" s="48"/>
      <c r="K94" s="48">
        <v>33.840000000000003</v>
      </c>
      <c r="L94" s="48">
        <v>1</v>
      </c>
      <c r="M94" s="48"/>
      <c r="N94" s="48"/>
      <c r="O94" s="48"/>
      <c r="P94" s="48"/>
      <c r="Q94" s="48"/>
      <c r="R94" s="48"/>
      <c r="S94" s="48"/>
      <c r="T94" s="48"/>
      <c r="U94" s="36">
        <v>33.840000000000003</v>
      </c>
      <c r="V94" s="37">
        <v>1</v>
      </c>
    </row>
    <row r="95" spans="2:22" hidden="1" x14ac:dyDescent="0.25">
      <c r="B95" s="34" t="s">
        <v>94</v>
      </c>
      <c r="C95" s="45" t="e">
        <v>#N/A</v>
      </c>
      <c r="D95" s="34" t="s">
        <v>95</v>
      </c>
      <c r="E95" s="34">
        <v>724738</v>
      </c>
      <c r="F95" s="34" t="s">
        <v>190</v>
      </c>
      <c r="G95" s="48"/>
      <c r="H95" s="48"/>
      <c r="I95" s="48"/>
      <c r="J95" s="48"/>
      <c r="K95" s="48">
        <v>12188.44</v>
      </c>
      <c r="L95" s="48">
        <v>20</v>
      </c>
      <c r="M95" s="48"/>
      <c r="N95" s="48"/>
      <c r="O95" s="48"/>
      <c r="P95" s="48"/>
      <c r="Q95" s="48"/>
      <c r="R95" s="48"/>
      <c r="S95" s="48"/>
      <c r="T95" s="48"/>
      <c r="U95" s="36">
        <v>12188.44</v>
      </c>
      <c r="V95" s="37">
        <v>20</v>
      </c>
    </row>
    <row r="96" spans="2:22" hidden="1" x14ac:dyDescent="0.25">
      <c r="B96" s="34" t="s">
        <v>94</v>
      </c>
      <c r="C96" s="45" t="e">
        <v>#N/A</v>
      </c>
      <c r="D96" s="34" t="s">
        <v>95</v>
      </c>
      <c r="E96" s="34">
        <v>725288</v>
      </c>
      <c r="F96" s="34" t="s">
        <v>191</v>
      </c>
      <c r="G96" s="48">
        <v>6933.18</v>
      </c>
      <c r="H96" s="48">
        <v>2</v>
      </c>
      <c r="I96" s="48"/>
      <c r="J96" s="48"/>
      <c r="K96" s="48"/>
      <c r="L96" s="48"/>
      <c r="M96" s="48">
        <v>9606.4699999999993</v>
      </c>
      <c r="N96" s="48">
        <v>3</v>
      </c>
      <c r="O96" s="48"/>
      <c r="P96" s="48"/>
      <c r="Q96" s="48"/>
      <c r="R96" s="48"/>
      <c r="S96" s="48"/>
      <c r="T96" s="48"/>
      <c r="U96" s="36">
        <v>16539.650000000001</v>
      </c>
      <c r="V96" s="37">
        <v>5</v>
      </c>
    </row>
    <row r="97" spans="2:22" hidden="1" x14ac:dyDescent="0.25">
      <c r="B97" s="34" t="s">
        <v>94</v>
      </c>
      <c r="C97" s="45" t="e">
        <v>#N/A</v>
      </c>
      <c r="D97" s="34" t="s">
        <v>95</v>
      </c>
      <c r="E97" s="34">
        <v>726203</v>
      </c>
      <c r="F97" s="34" t="s">
        <v>192</v>
      </c>
      <c r="G97" s="48"/>
      <c r="H97" s="48"/>
      <c r="I97" s="48"/>
      <c r="J97" s="48"/>
      <c r="K97" s="48"/>
      <c r="L97" s="48"/>
      <c r="M97" s="48">
        <v>6268.51</v>
      </c>
      <c r="N97" s="48">
        <v>2</v>
      </c>
      <c r="O97" s="48"/>
      <c r="P97" s="48"/>
      <c r="Q97" s="48">
        <v>4692.24</v>
      </c>
      <c r="R97" s="48">
        <v>1</v>
      </c>
      <c r="S97" s="48"/>
      <c r="T97" s="48"/>
      <c r="U97" s="36">
        <v>10960.75</v>
      </c>
      <c r="V97" s="37">
        <v>3</v>
      </c>
    </row>
    <row r="98" spans="2:22" hidden="1" x14ac:dyDescent="0.25">
      <c r="B98" s="34" t="s">
        <v>94</v>
      </c>
      <c r="C98" s="45" t="e">
        <v>#N/A</v>
      </c>
      <c r="D98" s="34" t="s">
        <v>95</v>
      </c>
      <c r="E98" s="34">
        <v>726205</v>
      </c>
      <c r="F98" s="34" t="s">
        <v>193</v>
      </c>
      <c r="G98" s="48"/>
      <c r="H98" s="48"/>
      <c r="I98" s="48"/>
      <c r="J98" s="48"/>
      <c r="K98" s="48"/>
      <c r="L98" s="48"/>
      <c r="M98" s="48">
        <v>258629.81</v>
      </c>
      <c r="N98" s="48">
        <v>2</v>
      </c>
      <c r="O98" s="48"/>
      <c r="P98" s="48"/>
      <c r="Q98" s="48"/>
      <c r="R98" s="48"/>
      <c r="S98" s="48"/>
      <c r="T98" s="48"/>
      <c r="U98" s="36">
        <v>258629.81</v>
      </c>
      <c r="V98" s="37">
        <v>2</v>
      </c>
    </row>
    <row r="99" spans="2:22" hidden="1" x14ac:dyDescent="0.25">
      <c r="B99" s="34" t="s">
        <v>94</v>
      </c>
      <c r="C99" s="45" t="e">
        <v>#N/A</v>
      </c>
      <c r="D99" s="34" t="s">
        <v>95</v>
      </c>
      <c r="E99" s="34">
        <v>726976</v>
      </c>
      <c r="F99" s="34" t="s">
        <v>194</v>
      </c>
      <c r="G99" s="48"/>
      <c r="H99" s="48"/>
      <c r="I99" s="48"/>
      <c r="J99" s="48"/>
      <c r="K99" s="48"/>
      <c r="L99" s="48"/>
      <c r="M99" s="48"/>
      <c r="N99" s="48"/>
      <c r="O99" s="48"/>
      <c r="P99" s="48"/>
      <c r="Q99" s="48">
        <v>3378.22</v>
      </c>
      <c r="R99" s="48">
        <v>1</v>
      </c>
      <c r="S99" s="48"/>
      <c r="T99" s="48"/>
      <c r="U99" s="36">
        <v>3378.22</v>
      </c>
      <c r="V99" s="37">
        <v>1</v>
      </c>
    </row>
    <row r="100" spans="2:22" hidden="1" x14ac:dyDescent="0.25">
      <c r="B100" s="34" t="s">
        <v>94</v>
      </c>
      <c r="C100" s="45" t="e">
        <v>#N/A</v>
      </c>
      <c r="D100" s="34" t="s">
        <v>95</v>
      </c>
      <c r="E100" s="34">
        <v>727006</v>
      </c>
      <c r="F100" s="34" t="s">
        <v>195</v>
      </c>
      <c r="G100" s="48"/>
      <c r="H100" s="48"/>
      <c r="I100" s="48"/>
      <c r="J100" s="48"/>
      <c r="K100" s="48"/>
      <c r="L100" s="48"/>
      <c r="M100" s="48"/>
      <c r="N100" s="48"/>
      <c r="O100" s="48"/>
      <c r="P100" s="48"/>
      <c r="Q100" s="48">
        <v>3438.32</v>
      </c>
      <c r="R100" s="48">
        <v>10</v>
      </c>
      <c r="S100" s="48">
        <v>35595.620000000003</v>
      </c>
      <c r="T100" s="48">
        <v>100</v>
      </c>
      <c r="U100" s="36">
        <v>39033.94</v>
      </c>
      <c r="V100" s="37">
        <v>110</v>
      </c>
    </row>
    <row r="101" spans="2:22" hidden="1" x14ac:dyDescent="0.25">
      <c r="B101" s="34" t="s">
        <v>94</v>
      </c>
      <c r="C101" s="45" t="s">
        <v>101</v>
      </c>
      <c r="D101" s="34" t="s">
        <v>95</v>
      </c>
      <c r="E101" s="34">
        <v>730422</v>
      </c>
      <c r="F101" s="34" t="s">
        <v>196</v>
      </c>
      <c r="G101" s="48"/>
      <c r="H101" s="48"/>
      <c r="I101" s="48"/>
      <c r="J101" s="48"/>
      <c r="K101" s="48"/>
      <c r="L101" s="48"/>
      <c r="M101" s="48">
        <v>8022.56</v>
      </c>
      <c r="N101" s="48">
        <v>31</v>
      </c>
      <c r="O101" s="48"/>
      <c r="P101" s="48"/>
      <c r="Q101" s="48"/>
      <c r="R101" s="48"/>
      <c r="S101" s="48"/>
      <c r="T101" s="48"/>
      <c r="U101" s="36">
        <v>8022.56</v>
      </c>
      <c r="V101" s="38">
        <v>31</v>
      </c>
    </row>
    <row r="102" spans="2:22" hidden="1" x14ac:dyDescent="0.25">
      <c r="B102" s="34" t="s">
        <v>94</v>
      </c>
      <c r="C102" s="45" t="s">
        <v>101</v>
      </c>
      <c r="D102" s="34" t="s">
        <v>95</v>
      </c>
      <c r="E102" s="34">
        <v>731696</v>
      </c>
      <c r="F102" s="34" t="s">
        <v>197</v>
      </c>
      <c r="G102" s="48"/>
      <c r="H102" s="48"/>
      <c r="I102" s="48"/>
      <c r="J102" s="48"/>
      <c r="K102" s="48"/>
      <c r="L102" s="48"/>
      <c r="M102" s="48"/>
      <c r="N102" s="48"/>
      <c r="O102" s="48"/>
      <c r="P102" s="48"/>
      <c r="Q102" s="48">
        <v>9787.7900000000009</v>
      </c>
      <c r="R102" s="48">
        <v>20</v>
      </c>
      <c r="S102" s="48"/>
      <c r="T102" s="48"/>
      <c r="U102" s="36">
        <v>9787.7900000000009</v>
      </c>
      <c r="V102" s="38">
        <v>20</v>
      </c>
    </row>
    <row r="103" spans="2:22" hidden="1" x14ac:dyDescent="0.25">
      <c r="B103" s="34" t="s">
        <v>94</v>
      </c>
      <c r="C103" s="45" t="e">
        <v>#N/A</v>
      </c>
      <c r="D103" s="34" t="s">
        <v>95</v>
      </c>
      <c r="E103" s="34">
        <v>734908</v>
      </c>
      <c r="F103" s="34" t="s">
        <v>198</v>
      </c>
      <c r="G103" s="48"/>
      <c r="H103" s="48"/>
      <c r="I103" s="48"/>
      <c r="J103" s="48"/>
      <c r="K103" s="48"/>
      <c r="L103" s="48"/>
      <c r="M103" s="48">
        <v>9260.35</v>
      </c>
      <c r="N103" s="48">
        <v>3</v>
      </c>
      <c r="O103" s="48"/>
      <c r="P103" s="48"/>
      <c r="Q103" s="48"/>
      <c r="R103" s="48"/>
      <c r="S103" s="48"/>
      <c r="T103" s="48"/>
      <c r="U103" s="36">
        <v>9260.35</v>
      </c>
      <c r="V103" s="37">
        <v>3</v>
      </c>
    </row>
    <row r="104" spans="2:22" hidden="1" x14ac:dyDescent="0.25">
      <c r="B104" s="34" t="s">
        <v>94</v>
      </c>
      <c r="C104" s="45" t="s">
        <v>80</v>
      </c>
      <c r="D104" s="34" t="s">
        <v>95</v>
      </c>
      <c r="E104" s="34">
        <v>735696</v>
      </c>
      <c r="F104" s="34" t="s">
        <v>199</v>
      </c>
      <c r="G104" s="48"/>
      <c r="H104" s="48"/>
      <c r="I104" s="48">
        <v>2438.71</v>
      </c>
      <c r="J104" s="48">
        <v>5</v>
      </c>
      <c r="K104" s="48"/>
      <c r="L104" s="48"/>
      <c r="M104" s="48"/>
      <c r="N104" s="48"/>
      <c r="O104" s="48"/>
      <c r="P104" s="48"/>
      <c r="Q104" s="48"/>
      <c r="R104" s="48"/>
      <c r="S104" s="48"/>
      <c r="T104" s="48"/>
      <c r="U104" s="36">
        <v>2438.71</v>
      </c>
      <c r="V104" s="38">
        <v>5</v>
      </c>
    </row>
    <row r="105" spans="2:22" hidden="1" x14ac:dyDescent="0.25">
      <c r="B105" s="34" t="s">
        <v>94</v>
      </c>
      <c r="C105" s="45" t="s">
        <v>97</v>
      </c>
      <c r="D105" s="34" t="s">
        <v>95</v>
      </c>
      <c r="E105" s="34">
        <v>735776</v>
      </c>
      <c r="F105" s="34" t="s">
        <v>200</v>
      </c>
      <c r="G105" s="48">
        <v>-390</v>
      </c>
      <c r="H105" s="48">
        <v>-1</v>
      </c>
      <c r="I105" s="48"/>
      <c r="J105" s="48"/>
      <c r="K105" s="48">
        <v>1187.45</v>
      </c>
      <c r="L105" s="48">
        <v>3</v>
      </c>
      <c r="M105" s="48"/>
      <c r="N105" s="48"/>
      <c r="O105" s="48">
        <v>368.77</v>
      </c>
      <c r="P105" s="48">
        <v>1</v>
      </c>
      <c r="Q105" s="48"/>
      <c r="R105" s="48"/>
      <c r="S105" s="48"/>
      <c r="T105" s="48"/>
      <c r="U105" s="36">
        <v>1166.22</v>
      </c>
      <c r="V105" s="37">
        <v>3</v>
      </c>
    </row>
    <row r="106" spans="2:22" hidden="1" x14ac:dyDescent="0.25">
      <c r="B106" s="34" t="s">
        <v>94</v>
      </c>
      <c r="C106" s="45" t="s">
        <v>97</v>
      </c>
      <c r="D106" s="34" t="s">
        <v>95</v>
      </c>
      <c r="E106" s="34">
        <v>735778</v>
      </c>
      <c r="F106" s="34" t="s">
        <v>201</v>
      </c>
      <c r="G106" s="48"/>
      <c r="H106" s="48"/>
      <c r="I106" s="48"/>
      <c r="J106" s="48"/>
      <c r="K106" s="48"/>
      <c r="L106" s="48"/>
      <c r="M106" s="48"/>
      <c r="N106" s="48"/>
      <c r="O106" s="48"/>
      <c r="P106" s="48"/>
      <c r="Q106" s="48"/>
      <c r="R106" s="48"/>
      <c r="S106" s="48">
        <v>1078.4000000000001</v>
      </c>
      <c r="T106" s="48">
        <v>400</v>
      </c>
      <c r="U106" s="36">
        <v>1078.4000000000001</v>
      </c>
      <c r="V106" s="37">
        <v>400</v>
      </c>
    </row>
    <row r="107" spans="2:22" hidden="1" x14ac:dyDescent="0.25">
      <c r="B107" s="34" t="s">
        <v>94</v>
      </c>
      <c r="C107" s="45" t="s">
        <v>97</v>
      </c>
      <c r="D107" s="34" t="s">
        <v>95</v>
      </c>
      <c r="E107" s="34">
        <v>735862</v>
      </c>
      <c r="F107" s="34" t="s">
        <v>202</v>
      </c>
      <c r="G107" s="48"/>
      <c r="H107" s="48"/>
      <c r="I107" s="48"/>
      <c r="J107" s="48"/>
      <c r="K107" s="48">
        <v>3378.42</v>
      </c>
      <c r="L107" s="48">
        <v>1</v>
      </c>
      <c r="M107" s="48">
        <v>6740</v>
      </c>
      <c r="N107" s="48">
        <v>2</v>
      </c>
      <c r="O107" s="48">
        <v>3716.26</v>
      </c>
      <c r="P107" s="48">
        <v>1</v>
      </c>
      <c r="Q107" s="48">
        <v>3716.26</v>
      </c>
      <c r="R107" s="48">
        <v>1</v>
      </c>
      <c r="S107" s="48">
        <v>12531.8</v>
      </c>
      <c r="T107" s="48">
        <v>7</v>
      </c>
      <c r="U107" s="36">
        <v>30082.74</v>
      </c>
      <c r="V107" s="37">
        <v>12</v>
      </c>
    </row>
    <row r="108" spans="2:22" hidden="1" x14ac:dyDescent="0.25">
      <c r="B108" s="34" t="s">
        <v>94</v>
      </c>
      <c r="C108" s="45" t="s">
        <v>97</v>
      </c>
      <c r="D108" s="34" t="s">
        <v>95</v>
      </c>
      <c r="E108" s="34">
        <v>736522</v>
      </c>
      <c r="F108" s="34" t="s">
        <v>203</v>
      </c>
      <c r="G108" s="48"/>
      <c r="H108" s="48"/>
      <c r="I108" s="48">
        <v>2492.1</v>
      </c>
      <c r="J108" s="48">
        <v>1</v>
      </c>
      <c r="K108" s="48">
        <v>2103.85</v>
      </c>
      <c r="L108" s="48">
        <v>1</v>
      </c>
      <c r="M108" s="48"/>
      <c r="N108" s="48"/>
      <c r="O108" s="48"/>
      <c r="P108" s="48"/>
      <c r="Q108" s="48"/>
      <c r="R108" s="48"/>
      <c r="S108" s="48"/>
      <c r="T108" s="48"/>
      <c r="U108" s="36">
        <v>4595.95</v>
      </c>
      <c r="V108" s="38">
        <v>2</v>
      </c>
    </row>
    <row r="109" spans="2:22" hidden="1" x14ac:dyDescent="0.25">
      <c r="B109" s="34" t="s">
        <v>94</v>
      </c>
      <c r="C109" s="45" t="s">
        <v>97</v>
      </c>
      <c r="D109" s="34" t="s">
        <v>95</v>
      </c>
      <c r="E109" s="34">
        <v>736523</v>
      </c>
      <c r="F109" s="34" t="s">
        <v>204</v>
      </c>
      <c r="G109" s="48"/>
      <c r="H109" s="48"/>
      <c r="I109" s="48"/>
      <c r="J109" s="48"/>
      <c r="K109" s="48">
        <v>2666.26</v>
      </c>
      <c r="L109" s="48">
        <v>1</v>
      </c>
      <c r="M109" s="48">
        <v>3567.98</v>
      </c>
      <c r="N109" s="48">
        <v>1</v>
      </c>
      <c r="O109" s="48">
        <v>3567.98</v>
      </c>
      <c r="P109" s="48">
        <v>1</v>
      </c>
      <c r="Q109" s="48">
        <v>-2122.1</v>
      </c>
      <c r="R109" s="48">
        <v>0</v>
      </c>
      <c r="S109" s="48"/>
      <c r="T109" s="48"/>
      <c r="U109" s="36">
        <v>7680.12</v>
      </c>
      <c r="V109" s="38">
        <v>3</v>
      </c>
    </row>
    <row r="110" spans="2:22" hidden="1" x14ac:dyDescent="0.25">
      <c r="B110" s="34" t="s">
        <v>94</v>
      </c>
      <c r="C110" s="45" t="s">
        <v>97</v>
      </c>
      <c r="D110" s="34" t="s">
        <v>95</v>
      </c>
      <c r="E110" s="34">
        <v>736524</v>
      </c>
      <c r="F110" s="34" t="s">
        <v>205</v>
      </c>
      <c r="G110" s="48"/>
      <c r="H110" s="48"/>
      <c r="I110" s="48">
        <v>3585.68</v>
      </c>
      <c r="J110" s="48">
        <v>2</v>
      </c>
      <c r="K110" s="48"/>
      <c r="L110" s="48"/>
      <c r="M110" s="48"/>
      <c r="N110" s="48"/>
      <c r="O110" s="48"/>
      <c r="P110" s="48"/>
      <c r="Q110" s="48">
        <v>3944.25</v>
      </c>
      <c r="R110" s="48">
        <v>2</v>
      </c>
      <c r="S110" s="48"/>
      <c r="T110" s="48"/>
      <c r="U110" s="36">
        <v>7529.93</v>
      </c>
      <c r="V110" s="38">
        <v>4</v>
      </c>
    </row>
    <row r="111" spans="2:22" hidden="1" x14ac:dyDescent="0.25">
      <c r="B111" s="34" t="s">
        <v>94</v>
      </c>
      <c r="C111" s="45" t="s">
        <v>97</v>
      </c>
      <c r="D111" s="34" t="s">
        <v>95</v>
      </c>
      <c r="E111" s="34">
        <v>736529</v>
      </c>
      <c r="F111" s="34" t="s">
        <v>206</v>
      </c>
      <c r="G111" s="48">
        <v>117.95</v>
      </c>
      <c r="H111" s="48">
        <v>5</v>
      </c>
      <c r="I111" s="48">
        <v>2463.5100000000002</v>
      </c>
      <c r="J111" s="48">
        <v>65</v>
      </c>
      <c r="K111" s="48">
        <v>1561.47</v>
      </c>
      <c r="L111" s="48">
        <v>46</v>
      </c>
      <c r="M111" s="48"/>
      <c r="N111" s="48"/>
      <c r="O111" s="48">
        <v>4966.99</v>
      </c>
      <c r="P111" s="48">
        <v>120</v>
      </c>
      <c r="Q111" s="48">
        <v>1566.25</v>
      </c>
      <c r="R111" s="48">
        <v>40</v>
      </c>
      <c r="S111" s="48">
        <v>1133.83</v>
      </c>
      <c r="T111" s="48">
        <v>30</v>
      </c>
      <c r="U111" s="36">
        <v>11810</v>
      </c>
      <c r="V111" s="38">
        <v>306</v>
      </c>
    </row>
    <row r="112" spans="2:22" hidden="1" x14ac:dyDescent="0.25">
      <c r="B112" s="34" t="s">
        <v>94</v>
      </c>
      <c r="C112" s="45" t="s">
        <v>97</v>
      </c>
      <c r="D112" s="34" t="s">
        <v>95</v>
      </c>
      <c r="E112" s="34">
        <v>736530</v>
      </c>
      <c r="F112" s="34" t="s">
        <v>207</v>
      </c>
      <c r="G112" s="48">
        <v>84.51</v>
      </c>
      <c r="H112" s="48">
        <v>10</v>
      </c>
      <c r="I112" s="48"/>
      <c r="J112" s="48"/>
      <c r="K112" s="48">
        <v>2026.22</v>
      </c>
      <c r="L112" s="48">
        <v>101</v>
      </c>
      <c r="M112" s="48">
        <v>712.27</v>
      </c>
      <c r="N112" s="48">
        <v>42</v>
      </c>
      <c r="O112" s="48">
        <v>871.79</v>
      </c>
      <c r="P112" s="48">
        <v>61</v>
      </c>
      <c r="Q112" s="48">
        <v>342.74</v>
      </c>
      <c r="R112" s="48">
        <v>29</v>
      </c>
      <c r="S112" s="48">
        <v>2010.96</v>
      </c>
      <c r="T112" s="48">
        <v>100</v>
      </c>
      <c r="U112" s="36">
        <v>6048.49</v>
      </c>
      <c r="V112" s="38">
        <v>343</v>
      </c>
    </row>
    <row r="113" spans="2:22" hidden="1" x14ac:dyDescent="0.25">
      <c r="B113" s="34" t="s">
        <v>94</v>
      </c>
      <c r="C113" s="45" t="s">
        <v>97</v>
      </c>
      <c r="D113" s="34" t="s">
        <v>95</v>
      </c>
      <c r="E113" s="34">
        <v>736531</v>
      </c>
      <c r="F113" s="34" t="s">
        <v>208</v>
      </c>
      <c r="G113" s="48">
        <v>4717.09</v>
      </c>
      <c r="H113" s="48">
        <v>86</v>
      </c>
      <c r="I113" s="48">
        <v>901.03</v>
      </c>
      <c r="J113" s="48">
        <v>18</v>
      </c>
      <c r="K113" s="48">
        <v>65.61</v>
      </c>
      <c r="L113" s="48">
        <v>1</v>
      </c>
      <c r="M113" s="48">
        <v>3782.04</v>
      </c>
      <c r="N113" s="48">
        <v>56</v>
      </c>
      <c r="O113" s="48">
        <v>2643.26</v>
      </c>
      <c r="P113" s="48">
        <v>45</v>
      </c>
      <c r="Q113" s="48"/>
      <c r="R113" s="48"/>
      <c r="S113" s="48">
        <v>1362.49</v>
      </c>
      <c r="T113" s="48">
        <v>25</v>
      </c>
      <c r="U113" s="36">
        <v>13471.52</v>
      </c>
      <c r="V113" s="38">
        <v>231</v>
      </c>
    </row>
    <row r="114" spans="2:22" hidden="1" x14ac:dyDescent="0.25">
      <c r="B114" s="34" t="s">
        <v>94</v>
      </c>
      <c r="C114" s="45" t="s">
        <v>97</v>
      </c>
      <c r="D114" s="34" t="s">
        <v>95</v>
      </c>
      <c r="E114" s="34">
        <v>736532</v>
      </c>
      <c r="F114" s="34" t="s">
        <v>209</v>
      </c>
      <c r="G114" s="48"/>
      <c r="H114" s="48"/>
      <c r="I114" s="48"/>
      <c r="J114" s="48"/>
      <c r="K114" s="48"/>
      <c r="L114" s="48"/>
      <c r="M114" s="48">
        <v>404.4</v>
      </c>
      <c r="N114" s="48">
        <v>2</v>
      </c>
      <c r="O114" s="48"/>
      <c r="P114" s="48"/>
      <c r="Q114" s="48"/>
      <c r="R114" s="48"/>
      <c r="S114" s="48"/>
      <c r="T114" s="48"/>
      <c r="U114" s="36">
        <v>404.4</v>
      </c>
      <c r="V114" s="38">
        <v>2</v>
      </c>
    </row>
    <row r="115" spans="2:22" hidden="1" x14ac:dyDescent="0.25">
      <c r="B115" s="34" t="s">
        <v>94</v>
      </c>
      <c r="C115" s="45" t="s">
        <v>97</v>
      </c>
      <c r="D115" s="34" t="s">
        <v>95</v>
      </c>
      <c r="E115" s="34">
        <v>736533</v>
      </c>
      <c r="F115" s="34" t="s">
        <v>210</v>
      </c>
      <c r="G115" s="48"/>
      <c r="H115" s="48"/>
      <c r="I115" s="48"/>
      <c r="J115" s="48"/>
      <c r="K115" s="48"/>
      <c r="L115" s="48"/>
      <c r="M115" s="48">
        <v>790.31</v>
      </c>
      <c r="N115" s="48">
        <v>6</v>
      </c>
      <c r="O115" s="48">
        <v>208.94</v>
      </c>
      <c r="P115" s="48">
        <v>1</v>
      </c>
      <c r="Q115" s="48">
        <v>-21.6</v>
      </c>
      <c r="R115" s="48">
        <v>1</v>
      </c>
      <c r="S115" s="48"/>
      <c r="T115" s="48"/>
      <c r="U115" s="36">
        <v>977.65</v>
      </c>
      <c r="V115" s="38">
        <v>8</v>
      </c>
    </row>
    <row r="116" spans="2:22" hidden="1" x14ac:dyDescent="0.25">
      <c r="B116" s="34" t="s">
        <v>94</v>
      </c>
      <c r="C116" s="45" t="s">
        <v>97</v>
      </c>
      <c r="D116" s="34" t="s">
        <v>95</v>
      </c>
      <c r="E116" s="34">
        <v>736534</v>
      </c>
      <c r="F116" s="34" t="s">
        <v>211</v>
      </c>
      <c r="G116" s="48">
        <v>76.11</v>
      </c>
      <c r="H116" s="48">
        <v>6</v>
      </c>
      <c r="I116" s="48"/>
      <c r="J116" s="48"/>
      <c r="K116" s="48"/>
      <c r="L116" s="48"/>
      <c r="M116" s="48"/>
      <c r="N116" s="48"/>
      <c r="O116" s="48"/>
      <c r="P116" s="48"/>
      <c r="Q116" s="48">
        <v>124.85</v>
      </c>
      <c r="R116" s="48">
        <v>10</v>
      </c>
      <c r="S116" s="48"/>
      <c r="T116" s="48"/>
      <c r="U116" s="36">
        <v>200.96</v>
      </c>
      <c r="V116" s="38">
        <v>16</v>
      </c>
    </row>
    <row r="117" spans="2:22" hidden="1" x14ac:dyDescent="0.25">
      <c r="B117" s="34" t="s">
        <v>94</v>
      </c>
      <c r="C117" s="45" t="s">
        <v>97</v>
      </c>
      <c r="D117" s="34" t="s">
        <v>95</v>
      </c>
      <c r="E117" s="34">
        <v>736535</v>
      </c>
      <c r="F117" s="34" t="s">
        <v>212</v>
      </c>
      <c r="G117" s="48">
        <v>60.05</v>
      </c>
      <c r="H117" s="48">
        <v>2</v>
      </c>
      <c r="I117" s="48">
        <v>294.87</v>
      </c>
      <c r="J117" s="48">
        <v>10</v>
      </c>
      <c r="K117" s="48">
        <v>94.45</v>
      </c>
      <c r="L117" s="48">
        <v>4</v>
      </c>
      <c r="M117" s="48"/>
      <c r="N117" s="48"/>
      <c r="O117" s="48">
        <v>356.79</v>
      </c>
      <c r="P117" s="48">
        <v>12</v>
      </c>
      <c r="Q117" s="48"/>
      <c r="R117" s="48"/>
      <c r="S117" s="48"/>
      <c r="T117" s="48"/>
      <c r="U117" s="36">
        <v>806.16</v>
      </c>
      <c r="V117" s="38">
        <v>28</v>
      </c>
    </row>
    <row r="118" spans="2:22" hidden="1" x14ac:dyDescent="0.25">
      <c r="B118" s="34" t="s">
        <v>94</v>
      </c>
      <c r="C118" s="45" t="s">
        <v>97</v>
      </c>
      <c r="D118" s="34" t="s">
        <v>95</v>
      </c>
      <c r="E118" s="34">
        <v>736536</v>
      </c>
      <c r="F118" s="34" t="s">
        <v>213</v>
      </c>
      <c r="G118" s="48"/>
      <c r="H118" s="48"/>
      <c r="I118" s="48"/>
      <c r="J118" s="48"/>
      <c r="K118" s="48">
        <v>3.37</v>
      </c>
      <c r="L118" s="48">
        <v>1</v>
      </c>
      <c r="M118" s="48"/>
      <c r="N118" s="48"/>
      <c r="O118" s="48"/>
      <c r="P118" s="48"/>
      <c r="Q118" s="48"/>
      <c r="R118" s="48"/>
      <c r="S118" s="48"/>
      <c r="T118" s="48"/>
      <c r="U118" s="36">
        <v>3.37</v>
      </c>
      <c r="V118" s="38">
        <v>1</v>
      </c>
    </row>
    <row r="119" spans="2:22" hidden="1" x14ac:dyDescent="0.25">
      <c r="B119" s="34" t="s">
        <v>94</v>
      </c>
      <c r="C119" s="45" t="s">
        <v>97</v>
      </c>
      <c r="D119" s="34" t="s">
        <v>95</v>
      </c>
      <c r="E119" s="34">
        <v>736537</v>
      </c>
      <c r="F119" s="34" t="s">
        <v>214</v>
      </c>
      <c r="G119" s="48"/>
      <c r="H119" s="48"/>
      <c r="I119" s="48">
        <v>66.569999999999993</v>
      </c>
      <c r="J119" s="48">
        <v>3</v>
      </c>
      <c r="K119" s="48">
        <v>73.37</v>
      </c>
      <c r="L119" s="48">
        <v>3</v>
      </c>
      <c r="M119" s="48">
        <v>63.18</v>
      </c>
      <c r="N119" s="48">
        <v>3</v>
      </c>
      <c r="O119" s="48">
        <v>146.79</v>
      </c>
      <c r="P119" s="48">
        <v>6</v>
      </c>
      <c r="Q119" s="48"/>
      <c r="R119" s="48"/>
      <c r="S119" s="48">
        <v>101.13</v>
      </c>
      <c r="T119" s="48">
        <v>4</v>
      </c>
      <c r="U119" s="36">
        <v>451.04</v>
      </c>
      <c r="V119" s="38">
        <v>19</v>
      </c>
    </row>
    <row r="120" spans="2:22" hidden="1" x14ac:dyDescent="0.25">
      <c r="B120" s="34" t="s">
        <v>94</v>
      </c>
      <c r="C120" s="45" t="e">
        <v>#N/A</v>
      </c>
      <c r="D120" s="34" t="s">
        <v>95</v>
      </c>
      <c r="E120" s="34">
        <v>736538</v>
      </c>
      <c r="F120" s="34" t="s">
        <v>215</v>
      </c>
      <c r="G120" s="48"/>
      <c r="H120" s="48"/>
      <c r="I120" s="48"/>
      <c r="J120" s="48"/>
      <c r="K120" s="48"/>
      <c r="L120" s="48"/>
      <c r="M120" s="48"/>
      <c r="N120" s="48"/>
      <c r="O120" s="48"/>
      <c r="P120" s="48"/>
      <c r="Q120" s="48">
        <v>101.1</v>
      </c>
      <c r="R120" s="48">
        <v>2</v>
      </c>
      <c r="S120" s="48"/>
      <c r="T120" s="48"/>
      <c r="U120" s="36">
        <v>101.1</v>
      </c>
      <c r="V120" s="38">
        <v>2</v>
      </c>
    </row>
    <row r="121" spans="2:22" hidden="1" x14ac:dyDescent="0.25">
      <c r="B121" s="34" t="s">
        <v>94</v>
      </c>
      <c r="C121" s="45" t="s">
        <v>80</v>
      </c>
      <c r="D121" s="34" t="s">
        <v>95</v>
      </c>
      <c r="E121" s="34">
        <v>736540</v>
      </c>
      <c r="F121" s="34" t="s">
        <v>216</v>
      </c>
      <c r="G121" s="48">
        <v>92.67</v>
      </c>
      <c r="H121" s="48">
        <v>2</v>
      </c>
      <c r="I121" s="48"/>
      <c r="J121" s="48"/>
      <c r="K121" s="48">
        <v>101.1</v>
      </c>
      <c r="L121" s="48">
        <v>2</v>
      </c>
      <c r="M121" s="48"/>
      <c r="N121" s="48"/>
      <c r="O121" s="48"/>
      <c r="P121" s="48"/>
      <c r="Q121" s="48"/>
      <c r="R121" s="48"/>
      <c r="S121" s="48"/>
      <c r="T121" s="48"/>
      <c r="U121" s="36">
        <v>193.77</v>
      </c>
      <c r="V121" s="38">
        <v>4</v>
      </c>
    </row>
    <row r="122" spans="2:22" hidden="1" x14ac:dyDescent="0.25">
      <c r="B122" s="34" t="s">
        <v>94</v>
      </c>
      <c r="C122" s="45" t="s">
        <v>97</v>
      </c>
      <c r="D122" s="34" t="s">
        <v>95</v>
      </c>
      <c r="E122" s="34">
        <v>736548</v>
      </c>
      <c r="F122" s="34" t="s">
        <v>217</v>
      </c>
      <c r="G122" s="48"/>
      <c r="H122" s="48"/>
      <c r="I122" s="48">
        <v>1432.25</v>
      </c>
      <c r="J122" s="48">
        <v>1</v>
      </c>
      <c r="K122" s="48"/>
      <c r="L122" s="48"/>
      <c r="M122" s="48"/>
      <c r="N122" s="48"/>
      <c r="O122" s="48"/>
      <c r="P122" s="48"/>
      <c r="Q122" s="48"/>
      <c r="R122" s="48"/>
      <c r="S122" s="48"/>
      <c r="T122" s="48"/>
      <c r="U122" s="36">
        <v>1432.25</v>
      </c>
      <c r="V122" s="38">
        <v>1</v>
      </c>
    </row>
    <row r="123" spans="2:22" hidden="1" x14ac:dyDescent="0.25">
      <c r="B123" s="34" t="s">
        <v>94</v>
      </c>
      <c r="C123" s="45" t="s">
        <v>97</v>
      </c>
      <c r="D123" s="34" t="s">
        <v>95</v>
      </c>
      <c r="E123" s="34">
        <v>736549</v>
      </c>
      <c r="F123" s="34" t="s">
        <v>218</v>
      </c>
      <c r="G123" s="48">
        <v>5384.74</v>
      </c>
      <c r="H123" s="48">
        <v>3</v>
      </c>
      <c r="I123" s="48">
        <v>2519.91</v>
      </c>
      <c r="J123" s="48">
        <v>1</v>
      </c>
      <c r="K123" s="48">
        <v>7910.63</v>
      </c>
      <c r="L123" s="48">
        <v>4</v>
      </c>
      <c r="M123" s="48"/>
      <c r="N123" s="48"/>
      <c r="O123" s="48"/>
      <c r="P123" s="48"/>
      <c r="Q123" s="48">
        <v>3884.74</v>
      </c>
      <c r="R123" s="48">
        <v>2</v>
      </c>
      <c r="S123" s="48"/>
      <c r="T123" s="48"/>
      <c r="U123" s="36">
        <v>19700.02</v>
      </c>
      <c r="V123" s="38">
        <v>10</v>
      </c>
    </row>
    <row r="124" spans="2:22" hidden="1" x14ac:dyDescent="0.25">
      <c r="B124" s="34" t="s">
        <v>94</v>
      </c>
      <c r="C124" s="45" t="s">
        <v>97</v>
      </c>
      <c r="D124" s="34" t="s">
        <v>95</v>
      </c>
      <c r="E124" s="34">
        <v>736551</v>
      </c>
      <c r="F124" s="34" t="s">
        <v>219</v>
      </c>
      <c r="G124" s="48">
        <v>3654.77</v>
      </c>
      <c r="H124" s="48">
        <v>2</v>
      </c>
      <c r="I124" s="48">
        <v>12081.45</v>
      </c>
      <c r="J124" s="48">
        <v>5</v>
      </c>
      <c r="K124" s="48"/>
      <c r="L124" s="48"/>
      <c r="M124" s="48">
        <v>7638.22</v>
      </c>
      <c r="N124" s="48">
        <v>3</v>
      </c>
      <c r="O124" s="48"/>
      <c r="P124" s="48"/>
      <c r="Q124" s="48">
        <v>7169.7</v>
      </c>
      <c r="R124" s="48">
        <v>3</v>
      </c>
      <c r="S124" s="48"/>
      <c r="T124" s="48"/>
      <c r="U124" s="36">
        <v>30544.14</v>
      </c>
      <c r="V124" s="38">
        <v>13</v>
      </c>
    </row>
    <row r="125" spans="2:22" hidden="1" x14ac:dyDescent="0.25">
      <c r="B125" s="34" t="s">
        <v>94</v>
      </c>
      <c r="C125" s="45" t="s">
        <v>97</v>
      </c>
      <c r="D125" s="34" t="s">
        <v>95</v>
      </c>
      <c r="E125" s="34">
        <v>736552</v>
      </c>
      <c r="F125" s="34" t="s">
        <v>220</v>
      </c>
      <c r="G125" s="48"/>
      <c r="H125" s="48"/>
      <c r="I125" s="48"/>
      <c r="J125" s="48"/>
      <c r="K125" s="48">
        <v>9825.3799999999992</v>
      </c>
      <c r="L125" s="48">
        <v>3</v>
      </c>
      <c r="M125" s="48"/>
      <c r="N125" s="48"/>
      <c r="O125" s="48">
        <v>1853.5</v>
      </c>
      <c r="P125" s="48">
        <v>1</v>
      </c>
      <c r="Q125" s="48"/>
      <c r="R125" s="48"/>
      <c r="S125" s="48"/>
      <c r="T125" s="48"/>
      <c r="U125" s="36">
        <v>11678.88</v>
      </c>
      <c r="V125" s="38">
        <v>4</v>
      </c>
    </row>
    <row r="126" spans="2:22" hidden="1" x14ac:dyDescent="0.25">
      <c r="B126" s="34" t="s">
        <v>94</v>
      </c>
      <c r="C126" s="45" t="s">
        <v>97</v>
      </c>
      <c r="D126" s="34" t="s">
        <v>95</v>
      </c>
      <c r="E126" s="34">
        <v>736554</v>
      </c>
      <c r="F126" s="34" t="s">
        <v>221</v>
      </c>
      <c r="G126" s="48">
        <v>1145.8</v>
      </c>
      <c r="H126" s="48">
        <v>20</v>
      </c>
      <c r="I126" s="48">
        <v>3969.27</v>
      </c>
      <c r="J126" s="48">
        <v>75</v>
      </c>
      <c r="K126" s="48">
        <v>5899.21</v>
      </c>
      <c r="L126" s="48">
        <v>104</v>
      </c>
      <c r="M126" s="48">
        <v>2207.35</v>
      </c>
      <c r="N126" s="48">
        <v>40</v>
      </c>
      <c r="O126" s="48">
        <v>-651.35</v>
      </c>
      <c r="P126" s="48">
        <v>-7</v>
      </c>
      <c r="Q126" s="48">
        <v>5507.23</v>
      </c>
      <c r="R126" s="48">
        <v>80</v>
      </c>
      <c r="S126" s="48">
        <v>5254.67</v>
      </c>
      <c r="T126" s="48">
        <v>99</v>
      </c>
      <c r="U126" s="36">
        <v>23332.18</v>
      </c>
      <c r="V126" s="38">
        <v>411</v>
      </c>
    </row>
    <row r="127" spans="2:22" hidden="1" x14ac:dyDescent="0.25">
      <c r="B127" s="34" t="s">
        <v>94</v>
      </c>
      <c r="C127" s="45" t="s">
        <v>97</v>
      </c>
      <c r="D127" s="34" t="s">
        <v>95</v>
      </c>
      <c r="E127" s="34">
        <v>736555</v>
      </c>
      <c r="F127" s="34" t="s">
        <v>222</v>
      </c>
      <c r="G127" s="48">
        <v>3692.85</v>
      </c>
      <c r="H127" s="48">
        <v>52</v>
      </c>
      <c r="I127" s="48"/>
      <c r="J127" s="48"/>
      <c r="K127" s="48">
        <v>3593.52</v>
      </c>
      <c r="L127" s="48">
        <v>50</v>
      </c>
      <c r="M127" s="48"/>
      <c r="N127" s="48"/>
      <c r="O127" s="48"/>
      <c r="P127" s="48"/>
      <c r="Q127" s="48">
        <v>2789.26</v>
      </c>
      <c r="R127" s="48">
        <v>35</v>
      </c>
      <c r="S127" s="48">
        <v>1582.88</v>
      </c>
      <c r="T127" s="48">
        <v>24</v>
      </c>
      <c r="U127" s="36">
        <v>11658.51</v>
      </c>
      <c r="V127" s="38">
        <v>161</v>
      </c>
    </row>
    <row r="128" spans="2:22" hidden="1" x14ac:dyDescent="0.25">
      <c r="B128" s="34" t="s">
        <v>94</v>
      </c>
      <c r="C128" s="45" t="s">
        <v>97</v>
      </c>
      <c r="D128" s="34" t="s">
        <v>95</v>
      </c>
      <c r="E128" s="34">
        <v>736556</v>
      </c>
      <c r="F128" s="34" t="s">
        <v>223</v>
      </c>
      <c r="G128" s="48">
        <v>1432.25</v>
      </c>
      <c r="H128" s="48">
        <v>25</v>
      </c>
      <c r="I128" s="48">
        <v>392.97</v>
      </c>
      <c r="J128" s="48">
        <v>138</v>
      </c>
      <c r="K128" s="48"/>
      <c r="L128" s="48"/>
      <c r="M128" s="48"/>
      <c r="N128" s="48"/>
      <c r="O128" s="48">
        <v>1645.57</v>
      </c>
      <c r="P128" s="48">
        <v>20</v>
      </c>
      <c r="Q128" s="48">
        <v>347.53</v>
      </c>
      <c r="R128" s="48">
        <v>5</v>
      </c>
      <c r="S128" s="48">
        <v>417.03</v>
      </c>
      <c r="T128" s="48">
        <v>6</v>
      </c>
      <c r="U128" s="36">
        <v>4235.3500000000004</v>
      </c>
      <c r="V128" s="38">
        <v>194</v>
      </c>
    </row>
    <row r="129" spans="2:22" hidden="1" x14ac:dyDescent="0.25">
      <c r="B129" s="34" t="s">
        <v>94</v>
      </c>
      <c r="C129" s="45" t="s">
        <v>97</v>
      </c>
      <c r="D129" s="34" t="s">
        <v>95</v>
      </c>
      <c r="E129" s="34">
        <v>736557</v>
      </c>
      <c r="F129" s="34" t="s">
        <v>224</v>
      </c>
      <c r="G129" s="48"/>
      <c r="H129" s="48"/>
      <c r="I129" s="48"/>
      <c r="J129" s="48"/>
      <c r="K129" s="48">
        <v>437.11</v>
      </c>
      <c r="L129" s="48">
        <v>20</v>
      </c>
      <c r="M129" s="48">
        <v>745.61</v>
      </c>
      <c r="N129" s="48">
        <v>30</v>
      </c>
      <c r="O129" s="48"/>
      <c r="P129" s="48"/>
      <c r="Q129" s="48">
        <v>682.42</v>
      </c>
      <c r="R129" s="48">
        <v>30</v>
      </c>
      <c r="S129" s="48">
        <v>226.13</v>
      </c>
      <c r="T129" s="48">
        <v>10</v>
      </c>
      <c r="U129" s="36">
        <v>2091.27</v>
      </c>
      <c r="V129" s="38">
        <v>90</v>
      </c>
    </row>
    <row r="130" spans="2:22" hidden="1" x14ac:dyDescent="0.25">
      <c r="B130" s="34" t="s">
        <v>94</v>
      </c>
      <c r="C130" s="45" t="s">
        <v>97</v>
      </c>
      <c r="D130" s="34" t="s">
        <v>95</v>
      </c>
      <c r="E130" s="34">
        <v>736558</v>
      </c>
      <c r="F130" s="34" t="s">
        <v>225</v>
      </c>
      <c r="G130" s="48"/>
      <c r="H130" s="48"/>
      <c r="I130" s="48"/>
      <c r="J130" s="48"/>
      <c r="K130" s="48">
        <v>80.02</v>
      </c>
      <c r="L130" s="48">
        <v>6</v>
      </c>
      <c r="M130" s="48"/>
      <c r="N130" s="48"/>
      <c r="O130" s="48"/>
      <c r="P130" s="48"/>
      <c r="Q130" s="48"/>
      <c r="R130" s="48"/>
      <c r="S130" s="48"/>
      <c r="T130" s="48"/>
      <c r="U130" s="36">
        <v>80.02</v>
      </c>
      <c r="V130" s="38">
        <v>6</v>
      </c>
    </row>
    <row r="131" spans="2:22" hidden="1" x14ac:dyDescent="0.25">
      <c r="B131" s="34" t="s">
        <v>94</v>
      </c>
      <c r="C131" s="45" t="s">
        <v>97</v>
      </c>
      <c r="D131" s="34" t="s">
        <v>95</v>
      </c>
      <c r="E131" s="34">
        <v>736560</v>
      </c>
      <c r="F131" s="34" t="s">
        <v>226</v>
      </c>
      <c r="G131" s="48"/>
      <c r="H131" s="48"/>
      <c r="I131" s="48">
        <v>356.37</v>
      </c>
      <c r="J131" s="48">
        <v>30</v>
      </c>
      <c r="K131" s="48">
        <v>549.45000000000005</v>
      </c>
      <c r="L131" s="48">
        <v>29</v>
      </c>
      <c r="M131" s="48">
        <v>400.1</v>
      </c>
      <c r="N131" s="48">
        <v>30</v>
      </c>
      <c r="O131" s="48">
        <v>307.51</v>
      </c>
      <c r="P131" s="48">
        <v>13</v>
      </c>
      <c r="Q131" s="48">
        <v>650.41</v>
      </c>
      <c r="R131" s="48">
        <v>40</v>
      </c>
      <c r="S131" s="48"/>
      <c r="T131" s="48"/>
      <c r="U131" s="36">
        <v>2263.84</v>
      </c>
      <c r="V131" s="38">
        <v>142</v>
      </c>
    </row>
    <row r="132" spans="2:22" hidden="1" x14ac:dyDescent="0.25">
      <c r="B132" s="34" t="s">
        <v>94</v>
      </c>
      <c r="C132" s="45" t="e">
        <v>#N/A</v>
      </c>
      <c r="D132" s="34" t="s">
        <v>95</v>
      </c>
      <c r="E132" s="34">
        <v>736563</v>
      </c>
      <c r="F132" s="34" t="s">
        <v>227</v>
      </c>
      <c r="G132" s="48"/>
      <c r="H132" s="48"/>
      <c r="I132" s="48">
        <v>8.3800000000000008</v>
      </c>
      <c r="J132" s="48">
        <v>5</v>
      </c>
      <c r="K132" s="48"/>
      <c r="L132" s="48"/>
      <c r="M132" s="48"/>
      <c r="N132" s="48"/>
      <c r="O132" s="48"/>
      <c r="P132" s="48"/>
      <c r="Q132" s="48"/>
      <c r="R132" s="48"/>
      <c r="S132" s="48"/>
      <c r="T132" s="48"/>
      <c r="U132" s="36">
        <v>8.3800000000000008</v>
      </c>
      <c r="V132" s="38">
        <v>5</v>
      </c>
    </row>
    <row r="133" spans="2:22" hidden="1" x14ac:dyDescent="0.25">
      <c r="B133" s="34" t="s">
        <v>94</v>
      </c>
      <c r="C133" s="45" t="s">
        <v>97</v>
      </c>
      <c r="D133" s="34" t="s">
        <v>95</v>
      </c>
      <c r="E133" s="34">
        <v>736570</v>
      </c>
      <c r="F133" s="34" t="s">
        <v>228</v>
      </c>
      <c r="G133" s="48">
        <v>2692.64</v>
      </c>
      <c r="H133" s="48">
        <v>35</v>
      </c>
      <c r="I133" s="48">
        <v>5556.21</v>
      </c>
      <c r="J133" s="48">
        <v>92</v>
      </c>
      <c r="K133" s="48">
        <v>9061.7000000000007</v>
      </c>
      <c r="L133" s="48">
        <v>114</v>
      </c>
      <c r="M133" s="48">
        <v>5676.71</v>
      </c>
      <c r="N133" s="48">
        <v>73</v>
      </c>
      <c r="O133" s="48">
        <v>5029.01</v>
      </c>
      <c r="P133" s="48">
        <v>68</v>
      </c>
      <c r="Q133" s="48">
        <v>8171.49</v>
      </c>
      <c r="R133" s="48">
        <v>100</v>
      </c>
      <c r="S133" s="48">
        <v>4155.92</v>
      </c>
      <c r="T133" s="48">
        <v>48</v>
      </c>
      <c r="U133" s="36">
        <v>40343.68</v>
      </c>
      <c r="V133" s="38">
        <v>530</v>
      </c>
    </row>
    <row r="134" spans="2:22" hidden="1" x14ac:dyDescent="0.25">
      <c r="B134" s="34" t="s">
        <v>94</v>
      </c>
      <c r="C134" s="45" t="s">
        <v>97</v>
      </c>
      <c r="D134" s="34" t="s">
        <v>95</v>
      </c>
      <c r="E134" s="34">
        <v>736572</v>
      </c>
      <c r="F134" s="34" t="s">
        <v>229</v>
      </c>
      <c r="G134" s="48">
        <v>421.25</v>
      </c>
      <c r="H134" s="48">
        <v>5</v>
      </c>
      <c r="I134" s="48">
        <v>131.43</v>
      </c>
      <c r="J134" s="48">
        <v>1</v>
      </c>
      <c r="K134" s="48">
        <v>1372.17</v>
      </c>
      <c r="L134" s="48">
        <v>13</v>
      </c>
      <c r="M134" s="48">
        <v>2520.5500000000002</v>
      </c>
      <c r="N134" s="48">
        <v>15</v>
      </c>
      <c r="O134" s="48"/>
      <c r="P134" s="48"/>
      <c r="Q134" s="48">
        <v>8337.0499999999993</v>
      </c>
      <c r="R134" s="48">
        <v>60</v>
      </c>
      <c r="S134" s="48">
        <v>2500.81</v>
      </c>
      <c r="T134" s="48">
        <v>15</v>
      </c>
      <c r="U134" s="36">
        <v>15283.26</v>
      </c>
      <c r="V134" s="38">
        <v>109</v>
      </c>
    </row>
    <row r="135" spans="2:22" hidden="1" x14ac:dyDescent="0.25">
      <c r="B135" s="34" t="s">
        <v>94</v>
      </c>
      <c r="C135" s="45" t="s">
        <v>97</v>
      </c>
      <c r="D135" s="34" t="s">
        <v>95</v>
      </c>
      <c r="E135" s="34">
        <v>736573</v>
      </c>
      <c r="F135" s="34" t="s">
        <v>230</v>
      </c>
      <c r="G135" s="48"/>
      <c r="H135" s="48"/>
      <c r="I135" s="48">
        <v>136.47999999999999</v>
      </c>
      <c r="J135" s="48">
        <v>1</v>
      </c>
      <c r="K135" s="48"/>
      <c r="L135" s="48"/>
      <c r="M135" s="48"/>
      <c r="N135" s="48"/>
      <c r="O135" s="48">
        <v>1394.29</v>
      </c>
      <c r="P135" s="48">
        <v>10</v>
      </c>
      <c r="Q135" s="48"/>
      <c r="R135" s="48"/>
      <c r="S135" s="48"/>
      <c r="T135" s="48"/>
      <c r="U135" s="36">
        <v>1530.77</v>
      </c>
      <c r="V135" s="38">
        <v>11</v>
      </c>
    </row>
    <row r="136" spans="2:22" hidden="1" x14ac:dyDescent="0.25">
      <c r="B136" s="34" t="s">
        <v>94</v>
      </c>
      <c r="C136" s="45" t="s">
        <v>80</v>
      </c>
      <c r="D136" s="34" t="s">
        <v>95</v>
      </c>
      <c r="E136" s="34">
        <v>736595</v>
      </c>
      <c r="F136" s="34" t="s">
        <v>231</v>
      </c>
      <c r="G136" s="48"/>
      <c r="H136" s="48"/>
      <c r="I136" s="48"/>
      <c r="J136" s="48"/>
      <c r="K136" s="48"/>
      <c r="L136" s="48"/>
      <c r="M136" s="48">
        <v>519.97</v>
      </c>
      <c r="N136" s="48">
        <v>1</v>
      </c>
      <c r="O136" s="48"/>
      <c r="P136" s="48"/>
      <c r="Q136" s="48"/>
      <c r="R136" s="48"/>
      <c r="S136" s="48"/>
      <c r="T136" s="48"/>
      <c r="U136" s="36">
        <v>519.97</v>
      </c>
      <c r="V136" s="38">
        <v>1</v>
      </c>
    </row>
    <row r="137" spans="2:22" hidden="1" x14ac:dyDescent="0.25">
      <c r="B137" s="34" t="s">
        <v>94</v>
      </c>
      <c r="C137" s="45" t="s">
        <v>97</v>
      </c>
      <c r="D137" s="34" t="s">
        <v>95</v>
      </c>
      <c r="E137" s="34">
        <v>736598</v>
      </c>
      <c r="F137" s="34" t="s">
        <v>232</v>
      </c>
      <c r="G137" s="48">
        <v>3240.96</v>
      </c>
      <c r="H137" s="48">
        <v>1</v>
      </c>
      <c r="I137" s="48">
        <v>3875.5</v>
      </c>
      <c r="J137" s="48">
        <v>2</v>
      </c>
      <c r="K137" s="48"/>
      <c r="L137" s="48"/>
      <c r="M137" s="48">
        <v>3027.68</v>
      </c>
      <c r="N137" s="48">
        <v>1</v>
      </c>
      <c r="O137" s="48">
        <v>10498.4</v>
      </c>
      <c r="P137" s="48">
        <v>4</v>
      </c>
      <c r="Q137" s="48"/>
      <c r="R137" s="48"/>
      <c r="S137" s="48">
        <v>3754.18</v>
      </c>
      <c r="T137" s="48">
        <v>2</v>
      </c>
      <c r="U137" s="36">
        <v>24396.720000000001</v>
      </c>
      <c r="V137" s="38">
        <v>10</v>
      </c>
    </row>
    <row r="138" spans="2:22" hidden="1" x14ac:dyDescent="0.25">
      <c r="B138" s="34" t="s">
        <v>94</v>
      </c>
      <c r="C138" s="45" t="s">
        <v>97</v>
      </c>
      <c r="D138" s="34" t="s">
        <v>95</v>
      </c>
      <c r="E138" s="34">
        <v>736599</v>
      </c>
      <c r="F138" s="34" t="s">
        <v>233</v>
      </c>
      <c r="G138" s="48"/>
      <c r="H138" s="48"/>
      <c r="I138" s="48"/>
      <c r="J138" s="48"/>
      <c r="K138" s="48">
        <v>4633.76</v>
      </c>
      <c r="L138" s="48">
        <v>17</v>
      </c>
      <c r="M138" s="48"/>
      <c r="N138" s="48"/>
      <c r="O138" s="48"/>
      <c r="P138" s="48"/>
      <c r="Q138" s="48"/>
      <c r="R138" s="48"/>
      <c r="S138" s="48"/>
      <c r="T138" s="48"/>
      <c r="U138" s="36">
        <v>4633.76</v>
      </c>
      <c r="V138" s="38">
        <v>17</v>
      </c>
    </row>
    <row r="139" spans="2:22" hidden="1" x14ac:dyDescent="0.25">
      <c r="B139" s="34" t="s">
        <v>94</v>
      </c>
      <c r="C139" s="45" t="s">
        <v>97</v>
      </c>
      <c r="D139" s="34" t="s">
        <v>95</v>
      </c>
      <c r="E139" s="34">
        <v>736600</v>
      </c>
      <c r="F139" s="34" t="s">
        <v>234</v>
      </c>
      <c r="G139" s="48">
        <v>22579</v>
      </c>
      <c r="H139" s="48">
        <v>9</v>
      </c>
      <c r="I139" s="48">
        <v>15622.78</v>
      </c>
      <c r="J139" s="48">
        <v>6</v>
      </c>
      <c r="K139" s="48">
        <v>9006.32</v>
      </c>
      <c r="L139" s="48">
        <v>3</v>
      </c>
      <c r="M139" s="48">
        <v>13120.84</v>
      </c>
      <c r="N139" s="48">
        <v>5</v>
      </c>
      <c r="O139" s="48">
        <v>33208.410000000003</v>
      </c>
      <c r="P139" s="48">
        <v>11</v>
      </c>
      <c r="Q139" s="48">
        <v>17329.55</v>
      </c>
      <c r="R139" s="48">
        <v>7</v>
      </c>
      <c r="S139" s="48">
        <v>2896.66</v>
      </c>
      <c r="T139" s="48">
        <v>1</v>
      </c>
      <c r="U139" s="36">
        <v>113763.56</v>
      </c>
      <c r="V139" s="38">
        <v>42</v>
      </c>
    </row>
    <row r="140" spans="2:22" hidden="1" x14ac:dyDescent="0.25">
      <c r="B140" s="34" t="s">
        <v>94</v>
      </c>
      <c r="C140" s="45" t="s">
        <v>97</v>
      </c>
      <c r="D140" s="34" t="s">
        <v>95</v>
      </c>
      <c r="E140" s="34">
        <v>736601</v>
      </c>
      <c r="F140" s="34" t="s">
        <v>235</v>
      </c>
      <c r="G140" s="48">
        <v>380.43</v>
      </c>
      <c r="H140" s="48">
        <v>5</v>
      </c>
      <c r="I140" s="48">
        <v>14945.32</v>
      </c>
      <c r="J140" s="48">
        <v>200</v>
      </c>
      <c r="K140" s="48">
        <v>22470.57</v>
      </c>
      <c r="L140" s="48">
        <v>330</v>
      </c>
      <c r="M140" s="48">
        <v>24380.65</v>
      </c>
      <c r="N140" s="48">
        <v>345</v>
      </c>
      <c r="O140" s="48">
        <v>23486.45</v>
      </c>
      <c r="P140" s="48">
        <v>308</v>
      </c>
      <c r="Q140" s="48">
        <v>32578.28</v>
      </c>
      <c r="R140" s="48">
        <v>433</v>
      </c>
      <c r="S140" s="48">
        <v>14845.38</v>
      </c>
      <c r="T140" s="48">
        <v>200</v>
      </c>
      <c r="U140" s="36">
        <v>133087.07999999999</v>
      </c>
      <c r="V140" s="38">
        <v>1821</v>
      </c>
    </row>
    <row r="141" spans="2:22" hidden="1" x14ac:dyDescent="0.25">
      <c r="B141" s="34" t="s">
        <v>94</v>
      </c>
      <c r="C141" s="45" t="s">
        <v>97</v>
      </c>
      <c r="D141" s="34" t="s">
        <v>95</v>
      </c>
      <c r="E141" s="34">
        <v>736604</v>
      </c>
      <c r="F141" s="34" t="s">
        <v>236</v>
      </c>
      <c r="G141" s="48">
        <v>2195.48</v>
      </c>
      <c r="H141" s="48">
        <v>115</v>
      </c>
      <c r="I141" s="48">
        <v>107.84</v>
      </c>
      <c r="J141" s="48">
        <v>5</v>
      </c>
      <c r="K141" s="48">
        <v>2684.48</v>
      </c>
      <c r="L141" s="48">
        <v>144</v>
      </c>
      <c r="M141" s="48">
        <v>1461.77</v>
      </c>
      <c r="N141" s="48">
        <v>100</v>
      </c>
      <c r="O141" s="48">
        <v>533.80999999999995</v>
      </c>
      <c r="P141" s="48">
        <v>30</v>
      </c>
      <c r="Q141" s="48">
        <v>7129.07</v>
      </c>
      <c r="R141" s="48">
        <v>410</v>
      </c>
      <c r="S141" s="48">
        <v>1785.31</v>
      </c>
      <c r="T141" s="48">
        <v>90</v>
      </c>
      <c r="U141" s="36">
        <v>15897.76</v>
      </c>
      <c r="V141" s="38">
        <v>894</v>
      </c>
    </row>
    <row r="142" spans="2:22" hidden="1" x14ac:dyDescent="0.25">
      <c r="B142" s="34" t="s">
        <v>94</v>
      </c>
      <c r="C142" s="45" t="s">
        <v>97</v>
      </c>
      <c r="D142" s="34" t="s">
        <v>95</v>
      </c>
      <c r="E142" s="34">
        <v>736605</v>
      </c>
      <c r="F142" s="34" t="s">
        <v>237</v>
      </c>
      <c r="G142" s="48">
        <v>2395.39</v>
      </c>
      <c r="H142" s="48">
        <v>52</v>
      </c>
      <c r="I142" s="48">
        <v>3058</v>
      </c>
      <c r="J142" s="48">
        <v>87</v>
      </c>
      <c r="K142" s="48">
        <v>431.29</v>
      </c>
      <c r="L142" s="48">
        <v>9</v>
      </c>
      <c r="M142" s="48">
        <v>4341.62</v>
      </c>
      <c r="N142" s="48">
        <v>105</v>
      </c>
      <c r="O142" s="48">
        <v>1858.65</v>
      </c>
      <c r="P142" s="48">
        <v>63</v>
      </c>
      <c r="Q142" s="48">
        <v>6524.16</v>
      </c>
      <c r="R142" s="48">
        <v>135</v>
      </c>
      <c r="S142" s="48">
        <v>212.29</v>
      </c>
      <c r="T142" s="48">
        <v>7</v>
      </c>
      <c r="U142" s="36">
        <v>18821.400000000001</v>
      </c>
      <c r="V142" s="38">
        <v>458</v>
      </c>
    </row>
    <row r="143" spans="2:22" hidden="1" x14ac:dyDescent="0.25">
      <c r="B143" s="34" t="s">
        <v>94</v>
      </c>
      <c r="C143" s="45" t="s">
        <v>97</v>
      </c>
      <c r="D143" s="34" t="s">
        <v>95</v>
      </c>
      <c r="E143" s="34">
        <v>736607</v>
      </c>
      <c r="F143" s="34" t="s">
        <v>238</v>
      </c>
      <c r="G143" s="48">
        <v>7058.98</v>
      </c>
      <c r="H143" s="48">
        <v>78</v>
      </c>
      <c r="I143" s="48">
        <v>18775.71</v>
      </c>
      <c r="J143" s="48">
        <v>227</v>
      </c>
      <c r="K143" s="48"/>
      <c r="L143" s="48"/>
      <c r="M143" s="48">
        <v>12083.9</v>
      </c>
      <c r="N143" s="48">
        <v>157</v>
      </c>
      <c r="O143" s="48">
        <v>25470.29</v>
      </c>
      <c r="P143" s="48">
        <v>340</v>
      </c>
      <c r="Q143" s="48">
        <v>3913.09</v>
      </c>
      <c r="R143" s="48">
        <v>47</v>
      </c>
      <c r="S143" s="48">
        <v>2264.27</v>
      </c>
      <c r="T143" s="48">
        <v>38</v>
      </c>
      <c r="U143" s="36">
        <v>69566.240000000005</v>
      </c>
      <c r="V143" s="38">
        <v>887</v>
      </c>
    </row>
    <row r="144" spans="2:22" hidden="1" x14ac:dyDescent="0.25">
      <c r="B144" s="34" t="s">
        <v>94</v>
      </c>
      <c r="C144" s="45" t="s">
        <v>97</v>
      </c>
      <c r="D144" s="34" t="s">
        <v>95</v>
      </c>
      <c r="E144" s="34">
        <v>736642</v>
      </c>
      <c r="F144" s="34" t="s">
        <v>239</v>
      </c>
      <c r="G144" s="48">
        <v>8128.44</v>
      </c>
      <c r="H144" s="48">
        <v>2840</v>
      </c>
      <c r="I144" s="48">
        <v>631.87</v>
      </c>
      <c r="J144" s="48">
        <v>150</v>
      </c>
      <c r="K144" s="48">
        <v>56.93</v>
      </c>
      <c r="L144" s="48">
        <v>11</v>
      </c>
      <c r="M144" s="48">
        <v>252.06</v>
      </c>
      <c r="N144" s="48">
        <v>51</v>
      </c>
      <c r="O144" s="48">
        <v>6981.63</v>
      </c>
      <c r="P144" s="48">
        <v>2106</v>
      </c>
      <c r="Q144" s="48">
        <v>7336.49</v>
      </c>
      <c r="R144" s="48">
        <v>2189</v>
      </c>
      <c r="S144" s="48">
        <v>7609.13</v>
      </c>
      <c r="T144" s="48">
        <v>2265</v>
      </c>
      <c r="U144" s="36">
        <v>30996.55</v>
      </c>
      <c r="V144" s="37">
        <v>9612</v>
      </c>
    </row>
    <row r="145" spans="2:22" hidden="1" x14ac:dyDescent="0.25">
      <c r="B145" s="34" t="s">
        <v>94</v>
      </c>
      <c r="C145" s="45" t="s">
        <v>97</v>
      </c>
      <c r="D145" s="34" t="s">
        <v>95</v>
      </c>
      <c r="E145" s="34">
        <v>736643</v>
      </c>
      <c r="F145" s="34" t="s">
        <v>240</v>
      </c>
      <c r="G145" s="48">
        <v>-58.3</v>
      </c>
      <c r="H145" s="48">
        <v>-10</v>
      </c>
      <c r="I145" s="48"/>
      <c r="J145" s="48"/>
      <c r="K145" s="48">
        <v>1593.55</v>
      </c>
      <c r="L145" s="48">
        <v>631</v>
      </c>
      <c r="M145" s="48">
        <v>180.71</v>
      </c>
      <c r="N145" s="48">
        <v>31</v>
      </c>
      <c r="O145" s="48">
        <v>542.57000000000005</v>
      </c>
      <c r="P145" s="48">
        <v>150</v>
      </c>
      <c r="Q145" s="48">
        <v>1470.58</v>
      </c>
      <c r="R145" s="48">
        <v>400</v>
      </c>
      <c r="S145" s="48"/>
      <c r="T145" s="48"/>
      <c r="U145" s="36">
        <v>3729.11</v>
      </c>
      <c r="V145" s="38">
        <v>1202</v>
      </c>
    </row>
    <row r="146" spans="2:22" hidden="1" x14ac:dyDescent="0.25">
      <c r="B146" s="34" t="s">
        <v>94</v>
      </c>
      <c r="C146" s="45" t="s">
        <v>97</v>
      </c>
      <c r="D146" s="34" t="s">
        <v>95</v>
      </c>
      <c r="E146" s="34">
        <v>736644</v>
      </c>
      <c r="F146" s="34" t="s">
        <v>241</v>
      </c>
      <c r="G146" s="48">
        <v>15518.41</v>
      </c>
      <c r="H146" s="48">
        <v>2208</v>
      </c>
      <c r="I146" s="48">
        <v>2489.4299999999998</v>
      </c>
      <c r="J146" s="48">
        <v>300</v>
      </c>
      <c r="K146" s="48">
        <v>6559.83</v>
      </c>
      <c r="L146" s="48">
        <v>700</v>
      </c>
      <c r="M146" s="48">
        <v>887.56</v>
      </c>
      <c r="N146" s="48">
        <v>100</v>
      </c>
      <c r="O146" s="48"/>
      <c r="P146" s="48"/>
      <c r="Q146" s="48"/>
      <c r="R146" s="48"/>
      <c r="S146" s="48">
        <v>2810.58</v>
      </c>
      <c r="T146" s="48">
        <v>300</v>
      </c>
      <c r="U146" s="36">
        <v>28265.81</v>
      </c>
      <c r="V146" s="37">
        <v>3608</v>
      </c>
    </row>
    <row r="147" spans="2:22" hidden="1" x14ac:dyDescent="0.25">
      <c r="B147" s="34" t="s">
        <v>94</v>
      </c>
      <c r="C147" s="45" t="s">
        <v>97</v>
      </c>
      <c r="D147" s="34" t="s">
        <v>95</v>
      </c>
      <c r="E147" s="34">
        <v>736645</v>
      </c>
      <c r="F147" s="34" t="s">
        <v>242</v>
      </c>
      <c r="G147" s="48"/>
      <c r="H147" s="48"/>
      <c r="I147" s="48"/>
      <c r="J147" s="48"/>
      <c r="K147" s="48">
        <v>1597.61</v>
      </c>
      <c r="L147" s="48">
        <v>180</v>
      </c>
      <c r="M147" s="48"/>
      <c r="N147" s="48"/>
      <c r="O147" s="48"/>
      <c r="P147" s="48"/>
      <c r="Q147" s="48"/>
      <c r="R147" s="48"/>
      <c r="S147" s="48"/>
      <c r="T147" s="48"/>
      <c r="U147" s="36">
        <v>1597.61</v>
      </c>
      <c r="V147" s="37">
        <v>180</v>
      </c>
    </row>
    <row r="148" spans="2:22" hidden="1" x14ac:dyDescent="0.25">
      <c r="B148" s="34" t="s">
        <v>94</v>
      </c>
      <c r="C148" s="45" t="s">
        <v>97</v>
      </c>
      <c r="D148" s="34" t="s">
        <v>95</v>
      </c>
      <c r="E148" s="34">
        <v>736646</v>
      </c>
      <c r="F148" s="34" t="s">
        <v>243</v>
      </c>
      <c r="G148" s="48"/>
      <c r="H148" s="48"/>
      <c r="I148" s="48">
        <v>735.6</v>
      </c>
      <c r="J148" s="48">
        <v>102</v>
      </c>
      <c r="K148" s="48">
        <v>10001.1</v>
      </c>
      <c r="L148" s="48">
        <v>1066</v>
      </c>
      <c r="M148" s="48"/>
      <c r="N148" s="48"/>
      <c r="O148" s="48"/>
      <c r="P148" s="48"/>
      <c r="Q148" s="48"/>
      <c r="R148" s="48"/>
      <c r="S148" s="48">
        <v>2810.58</v>
      </c>
      <c r="T148" s="48">
        <v>300</v>
      </c>
      <c r="U148" s="36">
        <v>13547.28</v>
      </c>
      <c r="V148" s="38">
        <v>1468</v>
      </c>
    </row>
    <row r="149" spans="2:22" hidden="1" x14ac:dyDescent="0.25">
      <c r="B149" s="34" t="s">
        <v>94</v>
      </c>
      <c r="C149" s="45" t="s">
        <v>97</v>
      </c>
      <c r="D149" s="34" t="s">
        <v>95</v>
      </c>
      <c r="E149" s="34">
        <v>736647</v>
      </c>
      <c r="F149" s="34" t="s">
        <v>244</v>
      </c>
      <c r="G149" s="48"/>
      <c r="H149" s="48"/>
      <c r="I149" s="48">
        <v>2862.14</v>
      </c>
      <c r="J149" s="48">
        <v>705</v>
      </c>
      <c r="K149" s="48">
        <v>3582.33</v>
      </c>
      <c r="L149" s="48">
        <v>884</v>
      </c>
      <c r="M149" s="48">
        <v>4547.08</v>
      </c>
      <c r="N149" s="48">
        <v>992</v>
      </c>
      <c r="O149" s="48">
        <v>475.16</v>
      </c>
      <c r="P149" s="48">
        <v>114</v>
      </c>
      <c r="Q149" s="48">
        <v>-76.66</v>
      </c>
      <c r="R149" s="48">
        <v>-14</v>
      </c>
      <c r="S149" s="48">
        <v>88.46</v>
      </c>
      <c r="T149" s="48">
        <v>20</v>
      </c>
      <c r="U149" s="36">
        <v>11478.51</v>
      </c>
      <c r="V149" s="38">
        <v>2701</v>
      </c>
    </row>
    <row r="150" spans="2:22" hidden="1" x14ac:dyDescent="0.25">
      <c r="B150" s="34" t="s">
        <v>94</v>
      </c>
      <c r="C150" s="45" t="s">
        <v>97</v>
      </c>
      <c r="D150" s="34" t="s">
        <v>95</v>
      </c>
      <c r="E150" s="34">
        <v>736648</v>
      </c>
      <c r="F150" s="34" t="s">
        <v>245</v>
      </c>
      <c r="G150" s="48">
        <v>69968.289999999994</v>
      </c>
      <c r="H150" s="48">
        <v>20723</v>
      </c>
      <c r="I150" s="48">
        <v>19389.91</v>
      </c>
      <c r="J150" s="48">
        <v>4750</v>
      </c>
      <c r="K150" s="48">
        <v>30859</v>
      </c>
      <c r="L150" s="48">
        <v>6570</v>
      </c>
      <c r="M150" s="48">
        <v>46569.59</v>
      </c>
      <c r="N150" s="48">
        <v>11960</v>
      </c>
      <c r="O150" s="48">
        <v>12449.16</v>
      </c>
      <c r="P150" s="48">
        <v>1912</v>
      </c>
      <c r="Q150" s="48">
        <v>102312.49</v>
      </c>
      <c r="R150" s="48">
        <v>22860</v>
      </c>
      <c r="S150" s="48">
        <v>21941.5</v>
      </c>
      <c r="T150" s="48">
        <v>4100</v>
      </c>
      <c r="U150" s="36">
        <v>303489.94</v>
      </c>
      <c r="V150" s="37">
        <v>72875</v>
      </c>
    </row>
    <row r="151" spans="2:22" hidden="1" x14ac:dyDescent="0.25">
      <c r="B151" s="34" t="s">
        <v>94</v>
      </c>
      <c r="C151" s="45" t="s">
        <v>97</v>
      </c>
      <c r="D151" s="34" t="s">
        <v>95</v>
      </c>
      <c r="E151" s="34">
        <v>736649</v>
      </c>
      <c r="F151" s="34" t="s">
        <v>246</v>
      </c>
      <c r="G151" s="48">
        <v>28149.82</v>
      </c>
      <c r="H151" s="48">
        <v>7336</v>
      </c>
      <c r="I151" s="48">
        <v>14173.88</v>
      </c>
      <c r="J151" s="48">
        <v>4000</v>
      </c>
      <c r="K151" s="48">
        <v>76532.86</v>
      </c>
      <c r="L151" s="48">
        <v>16295</v>
      </c>
      <c r="M151" s="48">
        <v>106500.03</v>
      </c>
      <c r="N151" s="48">
        <v>22555</v>
      </c>
      <c r="O151" s="48">
        <v>55606.239999999998</v>
      </c>
      <c r="P151" s="48">
        <v>9845</v>
      </c>
      <c r="Q151" s="48">
        <v>52568.54</v>
      </c>
      <c r="R151" s="48">
        <v>11952</v>
      </c>
      <c r="S151" s="48">
        <v>69655.11</v>
      </c>
      <c r="T151" s="48">
        <v>12811</v>
      </c>
      <c r="U151" s="36">
        <v>403186.48</v>
      </c>
      <c r="V151" s="37">
        <v>84794</v>
      </c>
    </row>
    <row r="152" spans="2:22" hidden="1" x14ac:dyDescent="0.25">
      <c r="B152" s="34" t="s">
        <v>94</v>
      </c>
      <c r="C152" s="45" t="s">
        <v>97</v>
      </c>
      <c r="D152" s="34" t="s">
        <v>95</v>
      </c>
      <c r="E152" s="34">
        <v>736651</v>
      </c>
      <c r="F152" s="34" t="s">
        <v>247</v>
      </c>
      <c r="G152" s="48">
        <v>1046.96</v>
      </c>
      <c r="H152" s="48">
        <v>150</v>
      </c>
      <c r="I152" s="48"/>
      <c r="J152" s="48"/>
      <c r="K152" s="48">
        <v>157.36000000000001</v>
      </c>
      <c r="L152" s="48">
        <v>35</v>
      </c>
      <c r="M152" s="48"/>
      <c r="N152" s="48"/>
      <c r="O152" s="48"/>
      <c r="P152" s="48"/>
      <c r="Q152" s="48"/>
      <c r="R152" s="48"/>
      <c r="S152" s="48"/>
      <c r="T152" s="48"/>
      <c r="U152" s="36">
        <v>1204.32</v>
      </c>
      <c r="V152" s="38">
        <v>185</v>
      </c>
    </row>
    <row r="153" spans="2:22" hidden="1" x14ac:dyDescent="0.25">
      <c r="B153" s="34" t="s">
        <v>94</v>
      </c>
      <c r="C153" s="45" t="s">
        <v>97</v>
      </c>
      <c r="D153" s="34" t="s">
        <v>95</v>
      </c>
      <c r="E153" s="34">
        <v>736652</v>
      </c>
      <c r="F153" s="34" t="s">
        <v>248</v>
      </c>
      <c r="G153" s="48">
        <v>3323.66</v>
      </c>
      <c r="H153" s="48">
        <v>300</v>
      </c>
      <c r="I153" s="48"/>
      <c r="J153" s="48"/>
      <c r="K153" s="48">
        <v>4431.55</v>
      </c>
      <c r="L153" s="48">
        <v>400</v>
      </c>
      <c r="M153" s="48"/>
      <c r="N153" s="48"/>
      <c r="O153" s="48">
        <v>2190.5</v>
      </c>
      <c r="P153" s="48">
        <v>200</v>
      </c>
      <c r="Q153" s="48">
        <v>4431.55</v>
      </c>
      <c r="R153" s="48">
        <v>400</v>
      </c>
      <c r="S153" s="48"/>
      <c r="T153" s="48"/>
      <c r="U153" s="36">
        <v>14377.26</v>
      </c>
      <c r="V153" s="38">
        <v>1300</v>
      </c>
    </row>
    <row r="154" spans="2:22" hidden="1" x14ac:dyDescent="0.25">
      <c r="B154" s="34" t="s">
        <v>94</v>
      </c>
      <c r="C154" s="45" t="s">
        <v>97</v>
      </c>
      <c r="D154" s="34" t="s">
        <v>95</v>
      </c>
      <c r="E154" s="34">
        <v>736686</v>
      </c>
      <c r="F154" s="34" t="s">
        <v>249</v>
      </c>
      <c r="G154" s="48">
        <v>3775.24</v>
      </c>
      <c r="H154" s="48">
        <v>2</v>
      </c>
      <c r="I154" s="48">
        <v>11639.14</v>
      </c>
      <c r="J154" s="48">
        <v>6</v>
      </c>
      <c r="K154" s="48">
        <v>9169.0300000000007</v>
      </c>
      <c r="L154" s="48">
        <v>5</v>
      </c>
      <c r="M154" s="48">
        <v>11087.3</v>
      </c>
      <c r="N154" s="48">
        <v>6</v>
      </c>
      <c r="O154" s="48">
        <v>6349.08</v>
      </c>
      <c r="P154" s="48">
        <v>3</v>
      </c>
      <c r="Q154" s="48"/>
      <c r="R154" s="48"/>
      <c r="S154" s="48"/>
      <c r="T154" s="48"/>
      <c r="U154" s="36">
        <v>42019.79</v>
      </c>
      <c r="V154" s="38">
        <v>22</v>
      </c>
    </row>
    <row r="155" spans="2:22" hidden="1" x14ac:dyDescent="0.25">
      <c r="B155" s="34" t="s">
        <v>94</v>
      </c>
      <c r="C155" s="45" t="s">
        <v>97</v>
      </c>
      <c r="D155" s="34" t="s">
        <v>95</v>
      </c>
      <c r="E155" s="34">
        <v>736688</v>
      </c>
      <c r="F155" s="34" t="s">
        <v>250</v>
      </c>
      <c r="G155" s="48">
        <v>1263.75</v>
      </c>
      <c r="H155" s="48">
        <v>1</v>
      </c>
      <c r="I155" s="48"/>
      <c r="J155" s="48"/>
      <c r="K155" s="48"/>
      <c r="L155" s="48"/>
      <c r="M155" s="48"/>
      <c r="N155" s="48"/>
      <c r="O155" s="48"/>
      <c r="P155" s="48"/>
      <c r="Q155" s="48"/>
      <c r="R155" s="48"/>
      <c r="S155" s="48"/>
      <c r="T155" s="48"/>
      <c r="U155" s="36">
        <v>1263.75</v>
      </c>
      <c r="V155" s="38">
        <v>1</v>
      </c>
    </row>
    <row r="156" spans="2:22" hidden="1" x14ac:dyDescent="0.25">
      <c r="B156" s="34" t="s">
        <v>94</v>
      </c>
      <c r="C156" s="45" t="s">
        <v>97</v>
      </c>
      <c r="D156" s="34" t="s">
        <v>95</v>
      </c>
      <c r="E156" s="34">
        <v>736700</v>
      </c>
      <c r="F156" s="34" t="s">
        <v>251</v>
      </c>
      <c r="G156" s="48">
        <v>14271.58</v>
      </c>
      <c r="H156" s="48">
        <v>5</v>
      </c>
      <c r="I156" s="48">
        <v>4129.93</v>
      </c>
      <c r="J156" s="48">
        <v>1</v>
      </c>
      <c r="K156" s="48">
        <v>16068.13</v>
      </c>
      <c r="L156" s="48">
        <v>6</v>
      </c>
      <c r="M156" s="48">
        <v>10943.91</v>
      </c>
      <c r="N156" s="48">
        <v>3</v>
      </c>
      <c r="O156" s="48">
        <v>9011.36</v>
      </c>
      <c r="P156" s="48">
        <v>3</v>
      </c>
      <c r="Q156" s="48">
        <v>12282.81</v>
      </c>
      <c r="R156" s="48">
        <v>3</v>
      </c>
      <c r="S156" s="48">
        <v>15844.81</v>
      </c>
      <c r="T156" s="48">
        <v>5</v>
      </c>
      <c r="U156" s="36">
        <v>82552.53</v>
      </c>
      <c r="V156" s="38">
        <v>26</v>
      </c>
    </row>
    <row r="157" spans="2:22" hidden="1" x14ac:dyDescent="0.25">
      <c r="B157" s="34" t="s">
        <v>94</v>
      </c>
      <c r="C157" s="45" t="s">
        <v>97</v>
      </c>
      <c r="D157" s="34" t="s">
        <v>95</v>
      </c>
      <c r="E157" s="34">
        <v>736701</v>
      </c>
      <c r="F157" s="34" t="s">
        <v>252</v>
      </c>
      <c r="G157" s="48">
        <v>1642.88</v>
      </c>
      <c r="H157" s="48">
        <v>1</v>
      </c>
      <c r="I157" s="48"/>
      <c r="J157" s="48"/>
      <c r="K157" s="48"/>
      <c r="L157" s="48"/>
      <c r="M157" s="48">
        <v>9604.5</v>
      </c>
      <c r="N157" s="48">
        <v>2</v>
      </c>
      <c r="O157" s="48">
        <v>0</v>
      </c>
      <c r="P157" s="48">
        <v>0</v>
      </c>
      <c r="Q157" s="48"/>
      <c r="R157" s="48"/>
      <c r="S157" s="48"/>
      <c r="T157" s="48"/>
      <c r="U157" s="36">
        <v>11247.38</v>
      </c>
      <c r="V157" s="38">
        <v>3</v>
      </c>
    </row>
    <row r="158" spans="2:22" hidden="1" x14ac:dyDescent="0.25">
      <c r="B158" s="34" t="s">
        <v>94</v>
      </c>
      <c r="C158" s="45" t="s">
        <v>97</v>
      </c>
      <c r="D158" s="34" t="s">
        <v>95</v>
      </c>
      <c r="E158" s="34">
        <v>736702</v>
      </c>
      <c r="F158" s="34" t="s">
        <v>253</v>
      </c>
      <c r="G158" s="48"/>
      <c r="H158" s="48"/>
      <c r="I158" s="48"/>
      <c r="J158" s="48"/>
      <c r="K158" s="48">
        <v>2487.54</v>
      </c>
      <c r="L158" s="48">
        <v>1</v>
      </c>
      <c r="M158" s="48"/>
      <c r="N158" s="48"/>
      <c r="O158" s="48">
        <v>2487.54</v>
      </c>
      <c r="P158" s="48">
        <v>1</v>
      </c>
      <c r="Q158" s="48"/>
      <c r="R158" s="48"/>
      <c r="S158" s="48"/>
      <c r="T158" s="48"/>
      <c r="U158" s="36">
        <v>4975.08</v>
      </c>
      <c r="V158" s="38">
        <v>2</v>
      </c>
    </row>
    <row r="159" spans="2:22" hidden="1" x14ac:dyDescent="0.25">
      <c r="B159" s="34" t="s">
        <v>94</v>
      </c>
      <c r="C159" s="45" t="s">
        <v>97</v>
      </c>
      <c r="D159" s="34" t="s">
        <v>95</v>
      </c>
      <c r="E159" s="34">
        <v>736706</v>
      </c>
      <c r="F159" s="34" t="s">
        <v>254</v>
      </c>
      <c r="G159" s="48"/>
      <c r="H159" s="48"/>
      <c r="I159" s="48">
        <v>758.25</v>
      </c>
      <c r="J159" s="48">
        <v>1</v>
      </c>
      <c r="K159" s="48"/>
      <c r="L159" s="48"/>
      <c r="M159" s="48">
        <v>1836.65</v>
      </c>
      <c r="N159" s="48">
        <v>2</v>
      </c>
      <c r="O159" s="48"/>
      <c r="P159" s="48"/>
      <c r="Q159" s="48"/>
      <c r="R159" s="48"/>
      <c r="S159" s="48"/>
      <c r="T159" s="48"/>
      <c r="U159" s="36">
        <v>2594.9</v>
      </c>
      <c r="V159" s="38">
        <v>3</v>
      </c>
    </row>
    <row r="160" spans="2:22" hidden="1" x14ac:dyDescent="0.25">
      <c r="B160" s="34" t="s">
        <v>94</v>
      </c>
      <c r="C160" s="45" t="s">
        <v>97</v>
      </c>
      <c r="D160" s="34" t="s">
        <v>95</v>
      </c>
      <c r="E160" s="34">
        <v>736793</v>
      </c>
      <c r="F160" s="34" t="s">
        <v>255</v>
      </c>
      <c r="G160" s="48"/>
      <c r="H160" s="48"/>
      <c r="I160" s="48"/>
      <c r="J160" s="48"/>
      <c r="K160" s="48">
        <v>336.2</v>
      </c>
      <c r="L160" s="48">
        <v>1</v>
      </c>
      <c r="M160" s="48"/>
      <c r="N160" s="48"/>
      <c r="O160" s="48"/>
      <c r="P160" s="48"/>
      <c r="Q160" s="48"/>
      <c r="R160" s="48"/>
      <c r="S160" s="48"/>
      <c r="T160" s="48"/>
      <c r="U160" s="36">
        <v>336.2</v>
      </c>
      <c r="V160" s="38">
        <v>1</v>
      </c>
    </row>
    <row r="161" spans="2:22" hidden="1" x14ac:dyDescent="0.25">
      <c r="B161" s="34" t="s">
        <v>94</v>
      </c>
      <c r="C161" s="45" t="s">
        <v>97</v>
      </c>
      <c r="D161" s="34" t="s">
        <v>95</v>
      </c>
      <c r="E161" s="34">
        <v>736795</v>
      </c>
      <c r="F161" s="34" t="s">
        <v>256</v>
      </c>
      <c r="G161" s="48">
        <v>893.88</v>
      </c>
      <c r="H161" s="48">
        <v>2</v>
      </c>
      <c r="I161" s="48"/>
      <c r="J161" s="48"/>
      <c r="K161" s="48"/>
      <c r="L161" s="48"/>
      <c r="M161" s="48"/>
      <c r="N161" s="48"/>
      <c r="O161" s="48"/>
      <c r="P161" s="48"/>
      <c r="Q161" s="48"/>
      <c r="R161" s="48"/>
      <c r="S161" s="48"/>
      <c r="T161" s="48"/>
      <c r="U161" s="36">
        <v>893.88</v>
      </c>
      <c r="V161" s="38">
        <v>2</v>
      </c>
    </row>
    <row r="162" spans="2:22" hidden="1" x14ac:dyDescent="0.25">
      <c r="B162" s="34" t="s">
        <v>94</v>
      </c>
      <c r="C162" s="45" t="s">
        <v>97</v>
      </c>
      <c r="D162" s="34" t="s">
        <v>95</v>
      </c>
      <c r="E162" s="34">
        <v>736797</v>
      </c>
      <c r="F162" s="34" t="s">
        <v>257</v>
      </c>
      <c r="G162" s="48">
        <v>505.5</v>
      </c>
      <c r="H162" s="48">
        <v>1</v>
      </c>
      <c r="I162" s="48">
        <v>1314.28</v>
      </c>
      <c r="J162" s="48">
        <v>4</v>
      </c>
      <c r="K162" s="48">
        <v>328.57</v>
      </c>
      <c r="L162" s="48">
        <v>1</v>
      </c>
      <c r="M162" s="48"/>
      <c r="N162" s="48"/>
      <c r="O162" s="48"/>
      <c r="P162" s="48"/>
      <c r="Q162" s="48"/>
      <c r="R162" s="48"/>
      <c r="S162" s="48">
        <v>1759.66</v>
      </c>
      <c r="T162" s="48">
        <v>4</v>
      </c>
      <c r="U162" s="36">
        <v>3908.01</v>
      </c>
      <c r="V162" s="38">
        <v>10</v>
      </c>
    </row>
    <row r="163" spans="2:22" hidden="1" x14ac:dyDescent="0.25">
      <c r="B163" s="34" t="s">
        <v>94</v>
      </c>
      <c r="C163" s="45" t="s">
        <v>97</v>
      </c>
      <c r="D163" s="34" t="s">
        <v>95</v>
      </c>
      <c r="E163" s="34">
        <v>736799</v>
      </c>
      <c r="F163" s="34" t="s">
        <v>258</v>
      </c>
      <c r="G163" s="48"/>
      <c r="H163" s="48"/>
      <c r="I163" s="48"/>
      <c r="J163" s="48"/>
      <c r="K163" s="48"/>
      <c r="L163" s="48"/>
      <c r="M163" s="48">
        <v>1137.3699999999999</v>
      </c>
      <c r="N163" s="48">
        <v>1</v>
      </c>
      <c r="O163" s="48">
        <v>1137.3699999999999</v>
      </c>
      <c r="P163" s="48">
        <v>1</v>
      </c>
      <c r="Q163" s="48"/>
      <c r="R163" s="48"/>
      <c r="S163" s="48"/>
      <c r="T163" s="48"/>
      <c r="U163" s="36">
        <v>2274.7399999999998</v>
      </c>
      <c r="V163" s="38">
        <v>2</v>
      </c>
    </row>
    <row r="164" spans="2:22" hidden="1" x14ac:dyDescent="0.25">
      <c r="B164" s="34" t="s">
        <v>94</v>
      </c>
      <c r="C164" s="45" t="s">
        <v>97</v>
      </c>
      <c r="D164" s="34" t="s">
        <v>95</v>
      </c>
      <c r="E164" s="34">
        <v>736832</v>
      </c>
      <c r="F164" s="34" t="s">
        <v>259</v>
      </c>
      <c r="G164" s="48">
        <v>842.5</v>
      </c>
      <c r="H164" s="48">
        <v>2</v>
      </c>
      <c r="I164" s="48"/>
      <c r="J164" s="48"/>
      <c r="K164" s="48"/>
      <c r="L164" s="48"/>
      <c r="M164" s="48"/>
      <c r="N164" s="48"/>
      <c r="O164" s="48"/>
      <c r="P164" s="48"/>
      <c r="Q164" s="48"/>
      <c r="R164" s="48"/>
      <c r="S164" s="48"/>
      <c r="T164" s="48"/>
      <c r="U164" s="36">
        <v>842.5</v>
      </c>
      <c r="V164" s="38">
        <v>2</v>
      </c>
    </row>
    <row r="165" spans="2:22" hidden="1" x14ac:dyDescent="0.25">
      <c r="B165" s="34" t="s">
        <v>94</v>
      </c>
      <c r="C165" s="45" t="s">
        <v>97</v>
      </c>
      <c r="D165" s="34" t="s">
        <v>95</v>
      </c>
      <c r="E165" s="34">
        <v>736913</v>
      </c>
      <c r="F165" s="34" t="s">
        <v>260</v>
      </c>
      <c r="G165" s="48"/>
      <c r="H165" s="48"/>
      <c r="I165" s="48"/>
      <c r="J165" s="48"/>
      <c r="K165" s="48"/>
      <c r="L165" s="48"/>
      <c r="M165" s="48"/>
      <c r="N165" s="48"/>
      <c r="O165" s="48"/>
      <c r="P165" s="48"/>
      <c r="Q165" s="48">
        <v>503.12</v>
      </c>
      <c r="R165" s="48">
        <v>2</v>
      </c>
      <c r="S165" s="48"/>
      <c r="T165" s="48"/>
      <c r="U165" s="36">
        <v>503.12</v>
      </c>
      <c r="V165" s="38">
        <v>2</v>
      </c>
    </row>
    <row r="166" spans="2:22" hidden="1" x14ac:dyDescent="0.25">
      <c r="B166" s="34" t="s">
        <v>94</v>
      </c>
      <c r="C166" s="45" t="s">
        <v>97</v>
      </c>
      <c r="D166" s="34" t="s">
        <v>95</v>
      </c>
      <c r="E166" s="34">
        <v>736916</v>
      </c>
      <c r="F166" s="34" t="s">
        <v>261</v>
      </c>
      <c r="G166" s="48"/>
      <c r="H166" s="48"/>
      <c r="I166" s="48">
        <v>1882.98</v>
      </c>
      <c r="J166" s="48">
        <v>9</v>
      </c>
      <c r="K166" s="48">
        <v>1112.27</v>
      </c>
      <c r="L166" s="48">
        <v>3</v>
      </c>
      <c r="M166" s="48">
        <v>3390.44</v>
      </c>
      <c r="N166" s="48">
        <v>7</v>
      </c>
      <c r="O166" s="48">
        <v>1411.18</v>
      </c>
      <c r="P166" s="48">
        <v>5</v>
      </c>
      <c r="Q166" s="48"/>
      <c r="R166" s="48"/>
      <c r="S166" s="48">
        <v>1665.98</v>
      </c>
      <c r="T166" s="48">
        <v>5</v>
      </c>
      <c r="U166" s="36">
        <v>9462.85</v>
      </c>
      <c r="V166" s="38">
        <v>29</v>
      </c>
    </row>
    <row r="167" spans="2:22" hidden="1" x14ac:dyDescent="0.25">
      <c r="B167" s="34" t="s">
        <v>94</v>
      </c>
      <c r="C167" s="45" t="s">
        <v>97</v>
      </c>
      <c r="D167" s="34" t="s">
        <v>95</v>
      </c>
      <c r="E167" s="34">
        <v>736917</v>
      </c>
      <c r="F167" s="34" t="s">
        <v>262</v>
      </c>
      <c r="G167" s="48">
        <v>909.9</v>
      </c>
      <c r="H167" s="48">
        <v>3</v>
      </c>
      <c r="I167" s="48">
        <v>2072.5500000000002</v>
      </c>
      <c r="J167" s="48">
        <v>6</v>
      </c>
      <c r="K167" s="48">
        <v>690.85</v>
      </c>
      <c r="L167" s="48">
        <v>2</v>
      </c>
      <c r="M167" s="48"/>
      <c r="N167" s="48"/>
      <c r="O167" s="48">
        <v>690.85</v>
      </c>
      <c r="P167" s="48">
        <v>2</v>
      </c>
      <c r="Q167" s="48"/>
      <c r="R167" s="48"/>
      <c r="S167" s="48"/>
      <c r="T167" s="48"/>
      <c r="U167" s="36">
        <v>4364.1499999999996</v>
      </c>
      <c r="V167" s="38">
        <v>13</v>
      </c>
    </row>
    <row r="168" spans="2:22" hidden="1" x14ac:dyDescent="0.25">
      <c r="B168" s="34" t="s">
        <v>94</v>
      </c>
      <c r="C168" s="45" t="s">
        <v>97</v>
      </c>
      <c r="D168" s="34" t="s">
        <v>95</v>
      </c>
      <c r="E168" s="34">
        <v>736918</v>
      </c>
      <c r="F168" s="34" t="s">
        <v>263</v>
      </c>
      <c r="G168" s="48"/>
      <c r="H168" s="48"/>
      <c r="I168" s="48">
        <v>674</v>
      </c>
      <c r="J168" s="48">
        <v>2</v>
      </c>
      <c r="K168" s="48">
        <v>332.78</v>
      </c>
      <c r="L168" s="48">
        <v>1</v>
      </c>
      <c r="M168" s="48">
        <v>669.78</v>
      </c>
      <c r="N168" s="48">
        <v>2</v>
      </c>
      <c r="O168" s="48"/>
      <c r="P168" s="48"/>
      <c r="Q168" s="48">
        <v>589.75</v>
      </c>
      <c r="R168" s="48">
        <v>2</v>
      </c>
      <c r="S168" s="48"/>
      <c r="T168" s="48"/>
      <c r="U168" s="36">
        <v>2266.31</v>
      </c>
      <c r="V168" s="38">
        <v>7</v>
      </c>
    </row>
    <row r="169" spans="2:22" hidden="1" x14ac:dyDescent="0.25">
      <c r="B169" s="34" t="s">
        <v>94</v>
      </c>
      <c r="C169" s="45" t="s">
        <v>97</v>
      </c>
      <c r="D169" s="34" t="s">
        <v>95</v>
      </c>
      <c r="E169" s="34">
        <v>736919</v>
      </c>
      <c r="F169" s="34" t="s">
        <v>264</v>
      </c>
      <c r="G169" s="48">
        <v>440</v>
      </c>
      <c r="H169" s="48">
        <v>2</v>
      </c>
      <c r="I169" s="48">
        <v>1321.48</v>
      </c>
      <c r="J169" s="48">
        <v>4</v>
      </c>
      <c r="K169" s="48">
        <v>334.67</v>
      </c>
      <c r="L169" s="48">
        <v>1</v>
      </c>
      <c r="M169" s="48">
        <v>707.7</v>
      </c>
      <c r="N169" s="48">
        <v>2</v>
      </c>
      <c r="O169" s="48"/>
      <c r="P169" s="48"/>
      <c r="Q169" s="48">
        <v>353.85</v>
      </c>
      <c r="R169" s="48">
        <v>1</v>
      </c>
      <c r="S169" s="48">
        <v>2123.1</v>
      </c>
      <c r="T169" s="48">
        <v>6</v>
      </c>
      <c r="U169" s="36">
        <v>5280.8</v>
      </c>
      <c r="V169" s="38">
        <v>16</v>
      </c>
    </row>
    <row r="170" spans="2:22" hidden="1" x14ac:dyDescent="0.25">
      <c r="B170" s="34" t="s">
        <v>94</v>
      </c>
      <c r="C170" s="45" t="s">
        <v>97</v>
      </c>
      <c r="D170" s="34" t="s">
        <v>95</v>
      </c>
      <c r="E170" s="34">
        <v>736923</v>
      </c>
      <c r="F170" s="34" t="s">
        <v>265</v>
      </c>
      <c r="G170" s="48">
        <v>17647.34</v>
      </c>
      <c r="H170" s="48">
        <v>3</v>
      </c>
      <c r="I170" s="48">
        <v>7498.25</v>
      </c>
      <c r="J170" s="48">
        <v>1</v>
      </c>
      <c r="K170" s="48">
        <v>5181.38</v>
      </c>
      <c r="L170" s="48">
        <v>1</v>
      </c>
      <c r="M170" s="48"/>
      <c r="N170" s="48"/>
      <c r="O170" s="48">
        <v>5181.38</v>
      </c>
      <c r="P170" s="48">
        <v>1</v>
      </c>
      <c r="Q170" s="48">
        <v>16353.3</v>
      </c>
      <c r="R170" s="48">
        <v>3</v>
      </c>
      <c r="S170" s="48"/>
      <c r="T170" s="48"/>
      <c r="U170" s="36">
        <v>51861.65</v>
      </c>
      <c r="V170" s="38">
        <v>9</v>
      </c>
    </row>
    <row r="171" spans="2:22" hidden="1" x14ac:dyDescent="0.25">
      <c r="B171" s="34" t="s">
        <v>94</v>
      </c>
      <c r="C171" s="45" t="s">
        <v>97</v>
      </c>
      <c r="D171" s="34" t="s">
        <v>95</v>
      </c>
      <c r="E171" s="34">
        <v>736924</v>
      </c>
      <c r="F171" s="34" t="s">
        <v>266</v>
      </c>
      <c r="G171" s="48"/>
      <c r="H171" s="48"/>
      <c r="I171" s="48"/>
      <c r="J171" s="48"/>
      <c r="K171" s="48">
        <v>11569.44</v>
      </c>
      <c r="L171" s="48">
        <v>2</v>
      </c>
      <c r="M171" s="48"/>
      <c r="N171" s="48"/>
      <c r="O171" s="48"/>
      <c r="P171" s="48"/>
      <c r="Q171" s="48"/>
      <c r="R171" s="48"/>
      <c r="S171" s="48"/>
      <c r="T171" s="48"/>
      <c r="U171" s="36">
        <v>11569.44</v>
      </c>
      <c r="V171" s="38">
        <v>2</v>
      </c>
    </row>
    <row r="172" spans="2:22" hidden="1" x14ac:dyDescent="0.25">
      <c r="B172" s="34" t="s">
        <v>94</v>
      </c>
      <c r="C172" s="45" t="s">
        <v>97</v>
      </c>
      <c r="D172" s="34" t="s">
        <v>95</v>
      </c>
      <c r="E172" s="34">
        <v>736925</v>
      </c>
      <c r="F172" s="34" t="s">
        <v>267</v>
      </c>
      <c r="G172" s="48">
        <v>1600.75</v>
      </c>
      <c r="H172" s="48">
        <v>4</v>
      </c>
      <c r="I172" s="48"/>
      <c r="J172" s="48"/>
      <c r="K172" s="48">
        <v>1220.77</v>
      </c>
      <c r="L172" s="48">
        <v>3</v>
      </c>
      <c r="M172" s="48"/>
      <c r="N172" s="48"/>
      <c r="O172" s="48">
        <v>379.12</v>
      </c>
      <c r="P172" s="48">
        <v>1</v>
      </c>
      <c r="Q172" s="48"/>
      <c r="R172" s="48"/>
      <c r="S172" s="48"/>
      <c r="T172" s="48"/>
      <c r="U172" s="36">
        <v>3200.64</v>
      </c>
      <c r="V172" s="38">
        <v>8</v>
      </c>
    </row>
    <row r="173" spans="2:22" hidden="1" x14ac:dyDescent="0.25">
      <c r="B173" s="34" t="s">
        <v>94</v>
      </c>
      <c r="C173" s="45" t="s">
        <v>97</v>
      </c>
      <c r="D173" s="34" t="s">
        <v>95</v>
      </c>
      <c r="E173" s="34">
        <v>736986</v>
      </c>
      <c r="F173" s="34" t="s">
        <v>268</v>
      </c>
      <c r="G173" s="48">
        <v>3898.32</v>
      </c>
      <c r="H173" s="48">
        <v>820</v>
      </c>
      <c r="I173" s="48"/>
      <c r="J173" s="48"/>
      <c r="K173" s="48">
        <v>8408.27</v>
      </c>
      <c r="L173" s="48">
        <v>1550</v>
      </c>
      <c r="M173" s="48">
        <v>1770.92</v>
      </c>
      <c r="N173" s="48">
        <v>320</v>
      </c>
      <c r="O173" s="48">
        <v>2114.58</v>
      </c>
      <c r="P173" s="48">
        <v>362</v>
      </c>
      <c r="Q173" s="48">
        <v>998.68</v>
      </c>
      <c r="R173" s="48">
        <v>214</v>
      </c>
      <c r="S173" s="48">
        <v>9122.43</v>
      </c>
      <c r="T173" s="48">
        <v>1510</v>
      </c>
      <c r="U173" s="36">
        <v>26313.200000000001</v>
      </c>
      <c r="V173" s="38">
        <v>4776</v>
      </c>
    </row>
    <row r="174" spans="2:22" hidden="1" x14ac:dyDescent="0.25">
      <c r="B174" s="34" t="s">
        <v>94</v>
      </c>
      <c r="C174" s="45" t="s">
        <v>97</v>
      </c>
      <c r="D174" s="34" t="s">
        <v>95</v>
      </c>
      <c r="E174" s="34">
        <v>737009</v>
      </c>
      <c r="F174" s="34" t="s">
        <v>269</v>
      </c>
      <c r="G174" s="48"/>
      <c r="H174" s="48"/>
      <c r="I174" s="48">
        <v>320.27</v>
      </c>
      <c r="J174" s="48">
        <v>10</v>
      </c>
      <c r="K174" s="48"/>
      <c r="L174" s="48"/>
      <c r="M174" s="48"/>
      <c r="N174" s="48"/>
      <c r="O174" s="48"/>
      <c r="P174" s="48"/>
      <c r="Q174" s="48"/>
      <c r="R174" s="48"/>
      <c r="S174" s="48"/>
      <c r="T174" s="48"/>
      <c r="U174" s="36">
        <v>320.27</v>
      </c>
      <c r="V174" s="38">
        <v>10</v>
      </c>
    </row>
    <row r="175" spans="2:22" hidden="1" x14ac:dyDescent="0.25">
      <c r="B175" s="34" t="s">
        <v>94</v>
      </c>
      <c r="C175" s="45" t="s">
        <v>101</v>
      </c>
      <c r="D175" s="34" t="s">
        <v>95</v>
      </c>
      <c r="E175" s="34">
        <v>737085</v>
      </c>
      <c r="F175" s="34" t="s">
        <v>270</v>
      </c>
      <c r="G175" s="48"/>
      <c r="H175" s="48"/>
      <c r="I175" s="48">
        <v>65.22</v>
      </c>
      <c r="J175" s="48">
        <v>2</v>
      </c>
      <c r="K175" s="48"/>
      <c r="L175" s="48"/>
      <c r="M175" s="48">
        <v>114.99</v>
      </c>
      <c r="N175" s="48">
        <v>4</v>
      </c>
      <c r="O175" s="48"/>
      <c r="P175" s="48"/>
      <c r="Q175" s="48"/>
      <c r="R175" s="48"/>
      <c r="S175" s="48"/>
      <c r="T175" s="48"/>
      <c r="U175" s="36">
        <v>180.21</v>
      </c>
      <c r="V175" s="37">
        <v>6</v>
      </c>
    </row>
    <row r="176" spans="2:22" hidden="1" x14ac:dyDescent="0.25">
      <c r="B176" s="34" t="s">
        <v>94</v>
      </c>
      <c r="C176" s="45" t="s">
        <v>97</v>
      </c>
      <c r="D176" s="34" t="s">
        <v>95</v>
      </c>
      <c r="E176" s="34">
        <v>737095</v>
      </c>
      <c r="F176" s="34" t="s">
        <v>271</v>
      </c>
      <c r="G176" s="48">
        <v>5454.85</v>
      </c>
      <c r="H176" s="48">
        <v>1103</v>
      </c>
      <c r="I176" s="48">
        <v>-4945.47</v>
      </c>
      <c r="J176" s="48">
        <v>-1000</v>
      </c>
      <c r="K176" s="48">
        <v>10561.39</v>
      </c>
      <c r="L176" s="48">
        <v>2120</v>
      </c>
      <c r="M176" s="48">
        <v>4945.47</v>
      </c>
      <c r="N176" s="48">
        <v>1000</v>
      </c>
      <c r="O176" s="48">
        <v>479.42</v>
      </c>
      <c r="P176" s="48">
        <v>100</v>
      </c>
      <c r="Q176" s="48">
        <v>57.4</v>
      </c>
      <c r="R176" s="48">
        <v>13</v>
      </c>
      <c r="S176" s="48">
        <v>88.76</v>
      </c>
      <c r="T176" s="48">
        <v>20</v>
      </c>
      <c r="U176" s="36">
        <v>16641.82</v>
      </c>
      <c r="V176" s="37">
        <v>3356</v>
      </c>
    </row>
    <row r="177" spans="2:22" hidden="1" x14ac:dyDescent="0.25">
      <c r="B177" s="34" t="s">
        <v>94</v>
      </c>
      <c r="C177" s="45" t="s">
        <v>97</v>
      </c>
      <c r="D177" s="34" t="s">
        <v>95</v>
      </c>
      <c r="E177" s="34">
        <v>737176</v>
      </c>
      <c r="F177" s="34" t="s">
        <v>272</v>
      </c>
      <c r="G177" s="48">
        <v>202.13</v>
      </c>
      <c r="H177" s="48">
        <v>50</v>
      </c>
      <c r="I177" s="48">
        <v>721.61</v>
      </c>
      <c r="J177" s="48">
        <v>2855</v>
      </c>
      <c r="K177" s="48"/>
      <c r="L177" s="48"/>
      <c r="M177" s="48"/>
      <c r="N177" s="48"/>
      <c r="O177" s="48"/>
      <c r="P177" s="48"/>
      <c r="Q177" s="48"/>
      <c r="R177" s="48"/>
      <c r="S177" s="48"/>
      <c r="T177" s="48"/>
      <c r="U177" s="36">
        <v>923.74</v>
      </c>
      <c r="V177" s="37">
        <v>2905</v>
      </c>
    </row>
    <row r="178" spans="2:22" hidden="1" x14ac:dyDescent="0.25">
      <c r="B178" s="34" t="s">
        <v>94</v>
      </c>
      <c r="C178" s="45" t="e">
        <v>#N/A</v>
      </c>
      <c r="D178" s="34" t="s">
        <v>95</v>
      </c>
      <c r="E178" s="34">
        <v>737335</v>
      </c>
      <c r="F178" s="34" t="s">
        <v>273</v>
      </c>
      <c r="G178" s="48">
        <v>52131.72</v>
      </c>
      <c r="H178" s="48">
        <v>1</v>
      </c>
      <c r="I178" s="48"/>
      <c r="J178" s="48"/>
      <c r="K178" s="48"/>
      <c r="L178" s="48"/>
      <c r="M178" s="48"/>
      <c r="N178" s="48"/>
      <c r="O178" s="48"/>
      <c r="P178" s="48"/>
      <c r="Q178" s="48"/>
      <c r="R178" s="48"/>
      <c r="S178" s="48"/>
      <c r="T178" s="48"/>
      <c r="U178" s="36">
        <v>52131.72</v>
      </c>
      <c r="V178" s="37">
        <v>1</v>
      </c>
    </row>
    <row r="179" spans="2:22" hidden="1" x14ac:dyDescent="0.25">
      <c r="B179" s="34" t="s">
        <v>94</v>
      </c>
      <c r="C179" s="45" t="s">
        <v>97</v>
      </c>
      <c r="D179" s="34" t="s">
        <v>95</v>
      </c>
      <c r="E179" s="34">
        <v>737420</v>
      </c>
      <c r="F179" s="34" t="s">
        <v>274</v>
      </c>
      <c r="G179" s="48">
        <v>920.93</v>
      </c>
      <c r="H179" s="48">
        <v>170</v>
      </c>
      <c r="I179" s="48">
        <v>226.12</v>
      </c>
      <c r="J179" s="48">
        <v>40</v>
      </c>
      <c r="K179" s="48">
        <v>1093.05</v>
      </c>
      <c r="L179" s="48">
        <v>180</v>
      </c>
      <c r="M179" s="48"/>
      <c r="N179" s="48"/>
      <c r="O179" s="48">
        <v>282.64999999999998</v>
      </c>
      <c r="P179" s="48">
        <v>50</v>
      </c>
      <c r="Q179" s="48">
        <v>2977.9</v>
      </c>
      <c r="R179" s="48">
        <v>670</v>
      </c>
      <c r="S179" s="48">
        <v>1060.3399999999999</v>
      </c>
      <c r="T179" s="48">
        <v>251</v>
      </c>
      <c r="U179" s="36">
        <v>6560.99</v>
      </c>
      <c r="V179" s="38">
        <v>1361</v>
      </c>
    </row>
    <row r="180" spans="2:22" hidden="1" x14ac:dyDescent="0.25">
      <c r="B180" s="34" t="s">
        <v>94</v>
      </c>
      <c r="C180" s="45" t="s">
        <v>97</v>
      </c>
      <c r="D180" s="34" t="s">
        <v>95</v>
      </c>
      <c r="E180" s="34">
        <v>737425</v>
      </c>
      <c r="F180" s="34" t="s">
        <v>275</v>
      </c>
      <c r="G180" s="48"/>
      <c r="H180" s="48"/>
      <c r="I180" s="48"/>
      <c r="J180" s="48"/>
      <c r="K180" s="48"/>
      <c r="L180" s="48"/>
      <c r="M180" s="48">
        <v>2674.93</v>
      </c>
      <c r="N180" s="48">
        <v>1</v>
      </c>
      <c r="O180" s="48"/>
      <c r="P180" s="48"/>
      <c r="Q180" s="48"/>
      <c r="R180" s="48"/>
      <c r="S180" s="48"/>
      <c r="T180" s="48"/>
      <c r="U180" s="36">
        <v>2674.93</v>
      </c>
      <c r="V180" s="38">
        <v>1</v>
      </c>
    </row>
    <row r="181" spans="2:22" hidden="1" x14ac:dyDescent="0.25">
      <c r="B181" s="34" t="s">
        <v>94</v>
      </c>
      <c r="C181" s="45" t="s">
        <v>97</v>
      </c>
      <c r="D181" s="34" t="s">
        <v>95</v>
      </c>
      <c r="E181" s="34">
        <v>737437</v>
      </c>
      <c r="F181" s="34" t="s">
        <v>276</v>
      </c>
      <c r="G181" s="48">
        <v>100.29</v>
      </c>
      <c r="H181" s="48">
        <v>2</v>
      </c>
      <c r="I181" s="48">
        <v>1698.91</v>
      </c>
      <c r="J181" s="48">
        <v>33</v>
      </c>
      <c r="K181" s="48">
        <v>902.63</v>
      </c>
      <c r="L181" s="48">
        <v>18</v>
      </c>
      <c r="M181" s="48"/>
      <c r="N181" s="48"/>
      <c r="O181" s="48"/>
      <c r="P181" s="48"/>
      <c r="Q181" s="48">
        <v>2267.7600000000002</v>
      </c>
      <c r="R181" s="48">
        <v>41</v>
      </c>
      <c r="S181" s="48">
        <v>1458.36</v>
      </c>
      <c r="T181" s="48">
        <v>22</v>
      </c>
      <c r="U181" s="36">
        <v>6427.95</v>
      </c>
      <c r="V181" s="38">
        <v>116</v>
      </c>
    </row>
    <row r="182" spans="2:22" hidden="1" x14ac:dyDescent="0.25">
      <c r="B182" s="34" t="s">
        <v>94</v>
      </c>
      <c r="C182" s="45" t="s">
        <v>97</v>
      </c>
      <c r="D182" s="34" t="s">
        <v>95</v>
      </c>
      <c r="E182" s="34">
        <v>737438</v>
      </c>
      <c r="F182" s="34" t="s">
        <v>277</v>
      </c>
      <c r="G182" s="48"/>
      <c r="H182" s="48"/>
      <c r="I182" s="48"/>
      <c r="J182" s="48"/>
      <c r="K182" s="48"/>
      <c r="L182" s="48"/>
      <c r="M182" s="48">
        <v>945</v>
      </c>
      <c r="N182" s="48">
        <v>1</v>
      </c>
      <c r="O182" s="48"/>
      <c r="P182" s="48"/>
      <c r="Q182" s="48"/>
      <c r="R182" s="48"/>
      <c r="S182" s="48"/>
      <c r="T182" s="48"/>
      <c r="U182" s="36">
        <v>945</v>
      </c>
      <c r="V182" s="38">
        <v>1</v>
      </c>
    </row>
    <row r="183" spans="2:22" hidden="1" x14ac:dyDescent="0.25">
      <c r="B183" s="34" t="s">
        <v>94</v>
      </c>
      <c r="C183" s="45" t="s">
        <v>97</v>
      </c>
      <c r="D183" s="34" t="s">
        <v>95</v>
      </c>
      <c r="E183" s="34">
        <v>737440</v>
      </c>
      <c r="F183" s="34" t="s">
        <v>278</v>
      </c>
      <c r="G183" s="48">
        <v>380.9</v>
      </c>
      <c r="H183" s="48">
        <v>10</v>
      </c>
      <c r="I183" s="48">
        <v>2274.33</v>
      </c>
      <c r="J183" s="48">
        <v>50</v>
      </c>
      <c r="K183" s="48">
        <v>2417.92</v>
      </c>
      <c r="L183" s="48">
        <v>46</v>
      </c>
      <c r="M183" s="48"/>
      <c r="N183" s="48"/>
      <c r="O183" s="48"/>
      <c r="P183" s="48"/>
      <c r="Q183" s="48">
        <v>2206.2800000000002</v>
      </c>
      <c r="R183" s="48">
        <v>34</v>
      </c>
      <c r="S183" s="48">
        <v>1051.27</v>
      </c>
      <c r="T183" s="48">
        <v>20</v>
      </c>
      <c r="U183" s="36">
        <v>8330.7000000000007</v>
      </c>
      <c r="V183" s="38">
        <v>160</v>
      </c>
    </row>
    <row r="184" spans="2:22" hidden="1" x14ac:dyDescent="0.25">
      <c r="B184" s="34" t="s">
        <v>94</v>
      </c>
      <c r="C184" s="45" t="s">
        <v>97</v>
      </c>
      <c r="D184" s="34" t="s">
        <v>95</v>
      </c>
      <c r="E184" s="34">
        <v>737441</v>
      </c>
      <c r="F184" s="34" t="s">
        <v>279</v>
      </c>
      <c r="G184" s="48"/>
      <c r="H184" s="48"/>
      <c r="I184" s="48"/>
      <c r="J184" s="48"/>
      <c r="K184" s="48"/>
      <c r="L184" s="48"/>
      <c r="M184" s="48"/>
      <c r="N184" s="48"/>
      <c r="O184" s="48"/>
      <c r="P184" s="48"/>
      <c r="Q184" s="48">
        <v>364.37</v>
      </c>
      <c r="R184" s="48">
        <v>1</v>
      </c>
      <c r="S184" s="48"/>
      <c r="T184" s="48"/>
      <c r="U184" s="36">
        <v>364.37</v>
      </c>
      <c r="V184" s="38">
        <v>1</v>
      </c>
    </row>
    <row r="185" spans="2:22" hidden="1" x14ac:dyDescent="0.25">
      <c r="B185" s="34" t="s">
        <v>94</v>
      </c>
      <c r="C185" s="45" t="s">
        <v>97</v>
      </c>
      <c r="D185" s="34" t="s">
        <v>95</v>
      </c>
      <c r="E185" s="34">
        <v>737449</v>
      </c>
      <c r="F185" s="34" t="s">
        <v>280</v>
      </c>
      <c r="G185" s="48">
        <v>1008</v>
      </c>
      <c r="H185" s="48">
        <v>8</v>
      </c>
      <c r="I185" s="48"/>
      <c r="J185" s="48"/>
      <c r="K185" s="48"/>
      <c r="L185" s="48"/>
      <c r="M185" s="48"/>
      <c r="N185" s="48"/>
      <c r="O185" s="48"/>
      <c r="P185" s="48"/>
      <c r="Q185" s="48"/>
      <c r="R185" s="48"/>
      <c r="S185" s="48"/>
      <c r="T185" s="48"/>
      <c r="U185" s="36">
        <v>1008</v>
      </c>
      <c r="V185" s="38">
        <v>8</v>
      </c>
    </row>
    <row r="186" spans="2:22" hidden="1" x14ac:dyDescent="0.25">
      <c r="B186" s="34" t="s">
        <v>94</v>
      </c>
      <c r="C186" s="45" t="s">
        <v>97</v>
      </c>
      <c r="D186" s="34" t="s">
        <v>95</v>
      </c>
      <c r="E186" s="34">
        <v>737451</v>
      </c>
      <c r="F186" s="34" t="s">
        <v>281</v>
      </c>
      <c r="G186" s="48"/>
      <c r="H186" s="48"/>
      <c r="I186" s="48">
        <v>460.69</v>
      </c>
      <c r="J186" s="48">
        <v>50</v>
      </c>
      <c r="K186" s="48"/>
      <c r="L186" s="48"/>
      <c r="M186" s="48"/>
      <c r="N186" s="48"/>
      <c r="O186" s="48"/>
      <c r="P186" s="48"/>
      <c r="Q186" s="48"/>
      <c r="R186" s="48"/>
      <c r="S186" s="48">
        <v>460.69</v>
      </c>
      <c r="T186" s="48">
        <v>50</v>
      </c>
      <c r="U186" s="36">
        <v>921.38</v>
      </c>
      <c r="V186" s="38">
        <v>100</v>
      </c>
    </row>
    <row r="187" spans="2:22" hidden="1" x14ac:dyDescent="0.25">
      <c r="B187" s="34" t="s">
        <v>94</v>
      </c>
      <c r="C187" s="45" t="s">
        <v>97</v>
      </c>
      <c r="D187" s="34" t="s">
        <v>95</v>
      </c>
      <c r="E187" s="34">
        <v>737452</v>
      </c>
      <c r="F187" s="34" t="s">
        <v>282</v>
      </c>
      <c r="G187" s="48"/>
      <c r="H187" s="48"/>
      <c r="I187" s="48">
        <v>5918</v>
      </c>
      <c r="J187" s="48">
        <v>800</v>
      </c>
      <c r="K187" s="48"/>
      <c r="L187" s="48"/>
      <c r="M187" s="48"/>
      <c r="N187" s="48"/>
      <c r="O187" s="48">
        <v>6942.37</v>
      </c>
      <c r="P187" s="48">
        <v>900</v>
      </c>
      <c r="Q187" s="48">
        <v>7948.25</v>
      </c>
      <c r="R187" s="48">
        <v>1020</v>
      </c>
      <c r="S187" s="48"/>
      <c r="T187" s="48"/>
      <c r="U187" s="36">
        <v>20808.62</v>
      </c>
      <c r="V187" s="38">
        <v>2720</v>
      </c>
    </row>
    <row r="188" spans="2:22" hidden="1" x14ac:dyDescent="0.25">
      <c r="B188" s="34" t="s">
        <v>94</v>
      </c>
      <c r="C188" s="45" t="s">
        <v>97</v>
      </c>
      <c r="D188" s="34" t="s">
        <v>95</v>
      </c>
      <c r="E188" s="34">
        <v>737455</v>
      </c>
      <c r="F188" s="34" t="s">
        <v>283</v>
      </c>
      <c r="G188" s="48"/>
      <c r="H188" s="48"/>
      <c r="I188" s="48">
        <v>475.17</v>
      </c>
      <c r="J188" s="48">
        <v>100</v>
      </c>
      <c r="K188" s="48"/>
      <c r="L188" s="48"/>
      <c r="M188" s="48"/>
      <c r="N188" s="48"/>
      <c r="O188" s="48"/>
      <c r="P188" s="48"/>
      <c r="Q188" s="48"/>
      <c r="R188" s="48"/>
      <c r="S188" s="48"/>
      <c r="T188" s="48"/>
      <c r="U188" s="36">
        <v>475.17</v>
      </c>
      <c r="V188" s="38">
        <v>100</v>
      </c>
    </row>
    <row r="189" spans="2:22" hidden="1" x14ac:dyDescent="0.25">
      <c r="B189" s="34" t="s">
        <v>94</v>
      </c>
      <c r="C189" s="45" t="s">
        <v>97</v>
      </c>
      <c r="D189" s="34" t="s">
        <v>95</v>
      </c>
      <c r="E189" s="34">
        <v>737456</v>
      </c>
      <c r="F189" s="34" t="s">
        <v>284</v>
      </c>
      <c r="G189" s="48">
        <v>5806.07</v>
      </c>
      <c r="H189" s="48">
        <v>1550</v>
      </c>
      <c r="I189" s="48">
        <v>2065.8000000000002</v>
      </c>
      <c r="J189" s="48">
        <v>500</v>
      </c>
      <c r="K189" s="48">
        <v>11489.83</v>
      </c>
      <c r="L189" s="48">
        <v>2880</v>
      </c>
      <c r="M189" s="48">
        <v>768.36</v>
      </c>
      <c r="N189" s="48">
        <v>200</v>
      </c>
      <c r="O189" s="48"/>
      <c r="P189" s="48"/>
      <c r="Q189" s="48">
        <v>303.5</v>
      </c>
      <c r="R189" s="48">
        <v>79</v>
      </c>
      <c r="S189" s="48"/>
      <c r="T189" s="48"/>
      <c r="U189" s="36">
        <v>20433.560000000001</v>
      </c>
      <c r="V189" s="38">
        <v>5209</v>
      </c>
    </row>
    <row r="190" spans="2:22" hidden="1" x14ac:dyDescent="0.25">
      <c r="B190" s="34" t="s">
        <v>94</v>
      </c>
      <c r="C190" s="45" t="s">
        <v>97</v>
      </c>
      <c r="D190" s="34" t="s">
        <v>95</v>
      </c>
      <c r="E190" s="34">
        <v>737457</v>
      </c>
      <c r="F190" s="34" t="s">
        <v>285</v>
      </c>
      <c r="G190" s="48">
        <v>269.60000000000002</v>
      </c>
      <c r="H190" s="48">
        <v>100</v>
      </c>
      <c r="I190" s="48"/>
      <c r="J190" s="48"/>
      <c r="K190" s="48"/>
      <c r="L190" s="48"/>
      <c r="M190" s="48"/>
      <c r="N190" s="48"/>
      <c r="O190" s="48">
        <v>520.66999999999996</v>
      </c>
      <c r="P190" s="48">
        <v>110</v>
      </c>
      <c r="Q190" s="48">
        <v>3296.56</v>
      </c>
      <c r="R190" s="48">
        <v>500</v>
      </c>
      <c r="S190" s="48">
        <v>997.86</v>
      </c>
      <c r="T190" s="48">
        <v>315</v>
      </c>
      <c r="U190" s="36">
        <v>5084.6899999999996</v>
      </c>
      <c r="V190" s="37">
        <v>1025</v>
      </c>
    </row>
    <row r="191" spans="2:22" hidden="1" x14ac:dyDescent="0.25">
      <c r="B191" s="34" t="s">
        <v>94</v>
      </c>
      <c r="C191" s="45" t="s">
        <v>97</v>
      </c>
      <c r="D191" s="34" t="s">
        <v>95</v>
      </c>
      <c r="E191" s="34">
        <v>737459</v>
      </c>
      <c r="F191" s="34" t="s">
        <v>286</v>
      </c>
      <c r="G191" s="48"/>
      <c r="H191" s="48"/>
      <c r="I191" s="48"/>
      <c r="J191" s="48"/>
      <c r="K191" s="48"/>
      <c r="L191" s="48"/>
      <c r="M191" s="48"/>
      <c r="N191" s="48"/>
      <c r="O191" s="48">
        <v>330.26</v>
      </c>
      <c r="P191" s="48">
        <v>40</v>
      </c>
      <c r="Q191" s="48"/>
      <c r="R191" s="48"/>
      <c r="S191" s="48"/>
      <c r="T191" s="48"/>
      <c r="U191" s="36">
        <v>330.26</v>
      </c>
      <c r="V191" s="37">
        <v>40</v>
      </c>
    </row>
    <row r="192" spans="2:22" hidden="1" x14ac:dyDescent="0.25">
      <c r="B192" s="34" t="s">
        <v>94</v>
      </c>
      <c r="C192" s="45" t="s">
        <v>97</v>
      </c>
      <c r="D192" s="34" t="s">
        <v>95</v>
      </c>
      <c r="E192" s="34">
        <v>737464</v>
      </c>
      <c r="F192" s="34" t="s">
        <v>287</v>
      </c>
      <c r="G192" s="48">
        <v>113.32</v>
      </c>
      <c r="H192" s="48">
        <v>10</v>
      </c>
      <c r="I192" s="48">
        <v>1456.1</v>
      </c>
      <c r="J192" s="48">
        <v>98</v>
      </c>
      <c r="K192" s="48">
        <v>612.91999999999996</v>
      </c>
      <c r="L192" s="48">
        <v>50</v>
      </c>
      <c r="M192" s="48"/>
      <c r="N192" s="48"/>
      <c r="O192" s="48"/>
      <c r="P192" s="48"/>
      <c r="Q192" s="48">
        <v>697.95</v>
      </c>
      <c r="R192" s="48">
        <v>25</v>
      </c>
      <c r="S192" s="48">
        <v>1538.65</v>
      </c>
      <c r="T192" s="48">
        <v>51</v>
      </c>
      <c r="U192" s="36">
        <v>4418.9399999999996</v>
      </c>
      <c r="V192" s="38">
        <v>234</v>
      </c>
    </row>
    <row r="193" spans="2:22" hidden="1" x14ac:dyDescent="0.25">
      <c r="B193" s="34" t="s">
        <v>94</v>
      </c>
      <c r="C193" s="45" t="s">
        <v>97</v>
      </c>
      <c r="D193" s="34" t="s">
        <v>95</v>
      </c>
      <c r="E193" s="34">
        <v>737479</v>
      </c>
      <c r="F193" s="34" t="s">
        <v>288</v>
      </c>
      <c r="G193" s="48"/>
      <c r="H193" s="48"/>
      <c r="I193" s="48"/>
      <c r="J193" s="48"/>
      <c r="K193" s="48"/>
      <c r="L193" s="48"/>
      <c r="M193" s="48">
        <v>539.20000000000005</v>
      </c>
      <c r="N193" s="48">
        <v>20</v>
      </c>
      <c r="O193" s="48"/>
      <c r="P193" s="48"/>
      <c r="Q193" s="48"/>
      <c r="R193" s="48"/>
      <c r="S193" s="48"/>
      <c r="T193" s="48"/>
      <c r="U193" s="36">
        <v>539.20000000000005</v>
      </c>
      <c r="V193" s="38">
        <v>20</v>
      </c>
    </row>
    <row r="194" spans="2:22" hidden="1" x14ac:dyDescent="0.25">
      <c r="B194" s="34" t="s">
        <v>94</v>
      </c>
      <c r="C194" s="45" t="s">
        <v>97</v>
      </c>
      <c r="D194" s="34" t="s">
        <v>95</v>
      </c>
      <c r="E194" s="34">
        <v>737481</v>
      </c>
      <c r="F194" s="34" t="s">
        <v>289</v>
      </c>
      <c r="G194" s="48"/>
      <c r="H194" s="48"/>
      <c r="I194" s="48"/>
      <c r="J194" s="48"/>
      <c r="K194" s="48"/>
      <c r="L194" s="48"/>
      <c r="M194" s="48">
        <v>496.12</v>
      </c>
      <c r="N194" s="48">
        <v>1</v>
      </c>
      <c r="O194" s="48"/>
      <c r="P194" s="48"/>
      <c r="Q194" s="48"/>
      <c r="R194" s="48"/>
      <c r="S194" s="48"/>
      <c r="T194" s="48"/>
      <c r="U194" s="36">
        <v>496.12</v>
      </c>
      <c r="V194" s="38">
        <v>1</v>
      </c>
    </row>
    <row r="195" spans="2:22" hidden="1" x14ac:dyDescent="0.25">
      <c r="B195" s="34" t="s">
        <v>94</v>
      </c>
      <c r="C195" s="45" t="s">
        <v>97</v>
      </c>
      <c r="D195" s="34" t="s">
        <v>95</v>
      </c>
      <c r="E195" s="34">
        <v>737493</v>
      </c>
      <c r="F195" s="34" t="s">
        <v>290</v>
      </c>
      <c r="G195" s="48"/>
      <c r="H195" s="48"/>
      <c r="I195" s="48"/>
      <c r="J195" s="48"/>
      <c r="K195" s="48"/>
      <c r="L195" s="48"/>
      <c r="M195" s="48"/>
      <c r="N195" s="48"/>
      <c r="O195" s="48">
        <v>657.15</v>
      </c>
      <c r="P195" s="48">
        <v>20</v>
      </c>
      <c r="Q195" s="48"/>
      <c r="R195" s="48"/>
      <c r="S195" s="48"/>
      <c r="T195" s="48"/>
      <c r="U195" s="36">
        <v>657.15</v>
      </c>
      <c r="V195" s="38">
        <v>20</v>
      </c>
    </row>
    <row r="196" spans="2:22" hidden="1" x14ac:dyDescent="0.25">
      <c r="B196" s="34" t="s">
        <v>94</v>
      </c>
      <c r="C196" s="45" t="s">
        <v>97</v>
      </c>
      <c r="D196" s="34" t="s">
        <v>95</v>
      </c>
      <c r="E196" s="34">
        <v>737503</v>
      </c>
      <c r="F196" s="34" t="s">
        <v>291</v>
      </c>
      <c r="G196" s="48"/>
      <c r="H196" s="48"/>
      <c r="I196" s="48"/>
      <c r="J196" s="48"/>
      <c r="K196" s="48"/>
      <c r="L196" s="48"/>
      <c r="M196" s="48">
        <v>495.18</v>
      </c>
      <c r="N196" s="48">
        <v>20</v>
      </c>
      <c r="O196" s="48"/>
      <c r="P196" s="48"/>
      <c r="Q196" s="48"/>
      <c r="R196" s="48"/>
      <c r="S196" s="48"/>
      <c r="T196" s="48"/>
      <c r="U196" s="36">
        <v>495.18</v>
      </c>
      <c r="V196" s="38">
        <v>20</v>
      </c>
    </row>
    <row r="197" spans="2:22" hidden="1" x14ac:dyDescent="0.25">
      <c r="B197" s="34" t="s">
        <v>94</v>
      </c>
      <c r="C197" s="45" t="s">
        <v>97</v>
      </c>
      <c r="D197" s="34" t="s">
        <v>95</v>
      </c>
      <c r="E197" s="34">
        <v>737525</v>
      </c>
      <c r="F197" s="34" t="s">
        <v>292</v>
      </c>
      <c r="G197" s="48">
        <v>181.59</v>
      </c>
      <c r="H197" s="48">
        <v>12</v>
      </c>
      <c r="I197" s="48"/>
      <c r="J197" s="48"/>
      <c r="K197" s="48">
        <v>232.62</v>
      </c>
      <c r="L197" s="48">
        <v>14</v>
      </c>
      <c r="M197" s="48"/>
      <c r="N197" s="48"/>
      <c r="O197" s="48">
        <v>244.24</v>
      </c>
      <c r="P197" s="48">
        <v>10</v>
      </c>
      <c r="Q197" s="48">
        <v>183.75</v>
      </c>
      <c r="R197" s="48">
        <v>12</v>
      </c>
      <c r="S197" s="48"/>
      <c r="T197" s="48"/>
      <c r="U197" s="36">
        <v>842.2</v>
      </c>
      <c r="V197" s="38">
        <v>48</v>
      </c>
    </row>
    <row r="198" spans="2:22" hidden="1" x14ac:dyDescent="0.25">
      <c r="B198" s="34" t="s">
        <v>94</v>
      </c>
      <c r="C198" s="45" t="s">
        <v>97</v>
      </c>
      <c r="D198" s="34" t="s">
        <v>95</v>
      </c>
      <c r="E198" s="34">
        <v>737533</v>
      </c>
      <c r="F198" s="34" t="s">
        <v>293</v>
      </c>
      <c r="G198" s="48"/>
      <c r="H198" s="48"/>
      <c r="I198" s="48"/>
      <c r="J198" s="48"/>
      <c r="K198" s="48">
        <v>16513</v>
      </c>
      <c r="L198" s="48">
        <v>4</v>
      </c>
      <c r="M198" s="48"/>
      <c r="N198" s="48"/>
      <c r="O198" s="48"/>
      <c r="P198" s="48"/>
      <c r="Q198" s="48"/>
      <c r="R198" s="48"/>
      <c r="S198" s="48"/>
      <c r="T198" s="48"/>
      <c r="U198" s="36">
        <v>16513</v>
      </c>
      <c r="V198" s="37">
        <v>4</v>
      </c>
    </row>
    <row r="199" spans="2:22" hidden="1" x14ac:dyDescent="0.25">
      <c r="B199" s="34" t="s">
        <v>94</v>
      </c>
      <c r="C199" s="45" t="s">
        <v>97</v>
      </c>
      <c r="D199" s="34" t="s">
        <v>95</v>
      </c>
      <c r="E199" s="34">
        <v>738003</v>
      </c>
      <c r="F199" s="34" t="s">
        <v>294</v>
      </c>
      <c r="G199" s="48"/>
      <c r="H199" s="48"/>
      <c r="I199" s="48">
        <v>410.78</v>
      </c>
      <c r="J199" s="48">
        <v>50</v>
      </c>
      <c r="K199" s="48"/>
      <c r="L199" s="48"/>
      <c r="M199" s="48"/>
      <c r="N199" s="48"/>
      <c r="O199" s="48"/>
      <c r="P199" s="48"/>
      <c r="Q199" s="48"/>
      <c r="R199" s="48"/>
      <c r="S199" s="48"/>
      <c r="T199" s="48"/>
      <c r="U199" s="36">
        <v>410.78</v>
      </c>
      <c r="V199" s="38">
        <v>50</v>
      </c>
    </row>
    <row r="200" spans="2:22" hidden="1" x14ac:dyDescent="0.25">
      <c r="B200" s="34" t="s">
        <v>94</v>
      </c>
      <c r="C200" s="45" t="s">
        <v>97</v>
      </c>
      <c r="D200" s="34" t="s">
        <v>95</v>
      </c>
      <c r="E200" s="34">
        <v>738004</v>
      </c>
      <c r="F200" s="34" t="s">
        <v>295</v>
      </c>
      <c r="G200" s="48"/>
      <c r="H200" s="48"/>
      <c r="I200" s="48"/>
      <c r="J200" s="48"/>
      <c r="K200" s="48">
        <v>6008.75</v>
      </c>
      <c r="L200" s="48">
        <v>1000</v>
      </c>
      <c r="M200" s="48"/>
      <c r="N200" s="48"/>
      <c r="O200" s="48"/>
      <c r="P200" s="48"/>
      <c r="Q200" s="48">
        <v>3289.69</v>
      </c>
      <c r="R200" s="48">
        <v>500</v>
      </c>
      <c r="S200" s="48"/>
      <c r="T200" s="48"/>
      <c r="U200" s="36">
        <v>9298.44</v>
      </c>
      <c r="V200" s="37">
        <v>1500</v>
      </c>
    </row>
    <row r="201" spans="2:22" hidden="1" x14ac:dyDescent="0.25">
      <c r="B201" s="34" t="s">
        <v>94</v>
      </c>
      <c r="C201" s="45" t="s">
        <v>97</v>
      </c>
      <c r="D201" s="34" t="s">
        <v>95</v>
      </c>
      <c r="E201" s="34">
        <v>738005</v>
      </c>
      <c r="F201" s="34" t="s">
        <v>296</v>
      </c>
      <c r="G201" s="48"/>
      <c r="H201" s="48"/>
      <c r="I201" s="48"/>
      <c r="J201" s="48"/>
      <c r="K201" s="48">
        <v>250.64</v>
      </c>
      <c r="L201" s="48">
        <v>35</v>
      </c>
      <c r="M201" s="48">
        <v>0</v>
      </c>
      <c r="N201" s="48">
        <v>0</v>
      </c>
      <c r="O201" s="48"/>
      <c r="P201" s="48"/>
      <c r="Q201" s="48">
        <v>358.06</v>
      </c>
      <c r="R201" s="48">
        <v>50</v>
      </c>
      <c r="S201" s="48">
        <v>358.06</v>
      </c>
      <c r="T201" s="48">
        <v>50</v>
      </c>
      <c r="U201" s="36">
        <v>966.76</v>
      </c>
      <c r="V201" s="38">
        <v>135</v>
      </c>
    </row>
    <row r="202" spans="2:22" hidden="1" x14ac:dyDescent="0.25">
      <c r="B202" s="34" t="s">
        <v>94</v>
      </c>
      <c r="C202" s="45" t="s">
        <v>97</v>
      </c>
      <c r="D202" s="34" t="s">
        <v>95</v>
      </c>
      <c r="E202" s="34">
        <v>738007</v>
      </c>
      <c r="F202" s="34" t="s">
        <v>297</v>
      </c>
      <c r="G202" s="48">
        <v>1263.75</v>
      </c>
      <c r="H202" s="48">
        <v>200</v>
      </c>
      <c r="I202" s="48"/>
      <c r="J202" s="48"/>
      <c r="K202" s="48"/>
      <c r="L202" s="48"/>
      <c r="M202" s="48">
        <v>2937.38</v>
      </c>
      <c r="N202" s="48">
        <v>450</v>
      </c>
      <c r="O202" s="48"/>
      <c r="P202" s="48"/>
      <c r="Q202" s="48">
        <v>4670.82</v>
      </c>
      <c r="R202" s="48">
        <v>600</v>
      </c>
      <c r="S202" s="48"/>
      <c r="T202" s="48"/>
      <c r="U202" s="36">
        <v>8871.9500000000007</v>
      </c>
      <c r="V202" s="37">
        <v>1250</v>
      </c>
    </row>
    <row r="203" spans="2:22" hidden="1" x14ac:dyDescent="0.25">
      <c r="B203" s="34" t="s">
        <v>94</v>
      </c>
      <c r="C203" s="45" t="s">
        <v>97</v>
      </c>
      <c r="D203" s="34" t="s">
        <v>95</v>
      </c>
      <c r="E203" s="34">
        <v>738017</v>
      </c>
      <c r="F203" s="34" t="s">
        <v>298</v>
      </c>
      <c r="G203" s="48">
        <v>357.22</v>
      </c>
      <c r="H203" s="48">
        <v>8</v>
      </c>
      <c r="I203" s="48"/>
      <c r="J203" s="48"/>
      <c r="K203" s="48"/>
      <c r="L203" s="48"/>
      <c r="M203" s="48"/>
      <c r="N203" s="48"/>
      <c r="O203" s="48"/>
      <c r="P203" s="48"/>
      <c r="Q203" s="48"/>
      <c r="R203" s="48"/>
      <c r="S203" s="48"/>
      <c r="T203" s="48"/>
      <c r="U203" s="36">
        <v>357.22</v>
      </c>
      <c r="V203" s="38">
        <v>8</v>
      </c>
    </row>
    <row r="204" spans="2:22" hidden="1" x14ac:dyDescent="0.25">
      <c r="B204" s="34" t="s">
        <v>94</v>
      </c>
      <c r="C204" s="45" t="s">
        <v>97</v>
      </c>
      <c r="D204" s="34" t="s">
        <v>95</v>
      </c>
      <c r="E204" s="34">
        <v>738019</v>
      </c>
      <c r="F204" s="34" t="s">
        <v>299</v>
      </c>
      <c r="G204" s="48"/>
      <c r="H204" s="48"/>
      <c r="I204" s="48"/>
      <c r="J204" s="48"/>
      <c r="K204" s="48">
        <v>-854.3</v>
      </c>
      <c r="L204" s="48">
        <v>-100</v>
      </c>
      <c r="M204" s="48"/>
      <c r="N204" s="48"/>
      <c r="O204" s="48"/>
      <c r="P204" s="48"/>
      <c r="Q204" s="48"/>
      <c r="R204" s="48"/>
      <c r="S204" s="48"/>
      <c r="T204" s="48"/>
      <c r="U204" s="36">
        <v>-854.3</v>
      </c>
      <c r="V204" s="38">
        <v>-100</v>
      </c>
    </row>
    <row r="205" spans="2:22" hidden="1" x14ac:dyDescent="0.25">
      <c r="B205" s="34" t="s">
        <v>94</v>
      </c>
      <c r="C205" s="45" t="s">
        <v>97</v>
      </c>
      <c r="D205" s="34" t="s">
        <v>95</v>
      </c>
      <c r="E205" s="34">
        <v>738022</v>
      </c>
      <c r="F205" s="34" t="s">
        <v>300</v>
      </c>
      <c r="G205" s="48">
        <v>8863.1</v>
      </c>
      <c r="H205" s="48">
        <v>800</v>
      </c>
      <c r="I205" s="48">
        <v>11198.99</v>
      </c>
      <c r="J205" s="48">
        <v>1081</v>
      </c>
      <c r="K205" s="48">
        <v>886.71</v>
      </c>
      <c r="L205" s="48">
        <v>598</v>
      </c>
      <c r="M205" s="48">
        <v>11078.87</v>
      </c>
      <c r="N205" s="48">
        <v>1000</v>
      </c>
      <c r="O205" s="48"/>
      <c r="P205" s="48"/>
      <c r="Q205" s="48"/>
      <c r="R205" s="48"/>
      <c r="S205" s="48">
        <v>4453.71</v>
      </c>
      <c r="T205" s="48">
        <v>402</v>
      </c>
      <c r="U205" s="36">
        <v>36481.379999999997</v>
      </c>
      <c r="V205" s="37">
        <v>3881</v>
      </c>
    </row>
    <row r="206" spans="2:22" hidden="1" x14ac:dyDescent="0.25">
      <c r="B206" s="34" t="s">
        <v>94</v>
      </c>
      <c r="C206" s="45" t="s">
        <v>97</v>
      </c>
      <c r="D206" s="34" t="s">
        <v>95</v>
      </c>
      <c r="E206" s="34">
        <v>738023</v>
      </c>
      <c r="F206" s="34" t="s">
        <v>301</v>
      </c>
      <c r="G206" s="48">
        <v>3323.66</v>
      </c>
      <c r="H206" s="48">
        <v>300</v>
      </c>
      <c r="I206" s="48">
        <v>7544.71</v>
      </c>
      <c r="J206" s="48">
        <v>681</v>
      </c>
      <c r="K206" s="48"/>
      <c r="L206" s="48"/>
      <c r="M206" s="48"/>
      <c r="N206" s="48"/>
      <c r="O206" s="48">
        <v>-2761.84</v>
      </c>
      <c r="P206" s="48">
        <v>-251</v>
      </c>
      <c r="Q206" s="48"/>
      <c r="R206" s="48"/>
      <c r="S206" s="48"/>
      <c r="T206" s="48"/>
      <c r="U206" s="36">
        <v>8106.53</v>
      </c>
      <c r="V206" s="38">
        <v>730</v>
      </c>
    </row>
    <row r="207" spans="2:22" hidden="1" x14ac:dyDescent="0.25">
      <c r="B207" s="34" t="s">
        <v>94</v>
      </c>
      <c r="C207" s="45" t="s">
        <v>97</v>
      </c>
      <c r="D207" s="34" t="s">
        <v>95</v>
      </c>
      <c r="E207" s="34">
        <v>738024</v>
      </c>
      <c r="F207" s="34" t="s">
        <v>302</v>
      </c>
      <c r="G207" s="48"/>
      <c r="H207" s="48"/>
      <c r="I207" s="48"/>
      <c r="J207" s="48"/>
      <c r="K207" s="48">
        <v>217.91</v>
      </c>
      <c r="L207" s="48">
        <v>21</v>
      </c>
      <c r="M207" s="48"/>
      <c r="N207" s="48"/>
      <c r="O207" s="48"/>
      <c r="P207" s="48"/>
      <c r="Q207" s="48"/>
      <c r="R207" s="48"/>
      <c r="S207" s="48"/>
      <c r="T207" s="48"/>
      <c r="U207" s="36">
        <v>217.91</v>
      </c>
      <c r="V207" s="37">
        <v>21</v>
      </c>
    </row>
    <row r="208" spans="2:22" hidden="1" x14ac:dyDescent="0.25">
      <c r="B208" s="34" t="s">
        <v>94</v>
      </c>
      <c r="C208" s="45" t="s">
        <v>97</v>
      </c>
      <c r="D208" s="34" t="s">
        <v>95</v>
      </c>
      <c r="E208" s="34">
        <v>738025</v>
      </c>
      <c r="F208" s="34" t="s">
        <v>303</v>
      </c>
      <c r="G208" s="48">
        <v>624.72</v>
      </c>
      <c r="H208" s="48">
        <v>46</v>
      </c>
      <c r="I208" s="48"/>
      <c r="J208" s="48"/>
      <c r="K208" s="48">
        <v>2786.97</v>
      </c>
      <c r="L208" s="48">
        <v>200</v>
      </c>
      <c r="M208" s="48">
        <v>-423.86</v>
      </c>
      <c r="N208" s="48">
        <v>-26</v>
      </c>
      <c r="O208" s="48">
        <v>391.26</v>
      </c>
      <c r="P208" s="48">
        <v>24</v>
      </c>
      <c r="Q208" s="48">
        <v>2180.38</v>
      </c>
      <c r="R208" s="48">
        <v>160</v>
      </c>
      <c r="S208" s="48">
        <v>2037.16</v>
      </c>
      <c r="T208" s="48">
        <v>150</v>
      </c>
      <c r="U208" s="36">
        <v>7596.63</v>
      </c>
      <c r="V208" s="37">
        <v>554</v>
      </c>
    </row>
    <row r="209" spans="2:22" hidden="1" x14ac:dyDescent="0.25">
      <c r="B209" s="34" t="s">
        <v>94</v>
      </c>
      <c r="C209" s="45" t="s">
        <v>97</v>
      </c>
      <c r="D209" s="34" t="s">
        <v>95</v>
      </c>
      <c r="E209" s="34">
        <v>738026</v>
      </c>
      <c r="F209" s="34" t="s">
        <v>304</v>
      </c>
      <c r="G209" s="48"/>
      <c r="H209" s="48"/>
      <c r="I209" s="48">
        <v>2632</v>
      </c>
      <c r="J209" s="48">
        <v>250</v>
      </c>
      <c r="K209" s="48">
        <v>1432.25</v>
      </c>
      <c r="L209" s="48">
        <v>100</v>
      </c>
      <c r="M209" s="48">
        <v>1126.42</v>
      </c>
      <c r="N209" s="48">
        <v>50</v>
      </c>
      <c r="O209" s="48">
        <v>5322.24</v>
      </c>
      <c r="P209" s="48">
        <v>460</v>
      </c>
      <c r="Q209" s="48">
        <v>7478.05</v>
      </c>
      <c r="R209" s="48">
        <v>650</v>
      </c>
      <c r="S209" s="48">
        <v>702.98</v>
      </c>
      <c r="T209" s="48">
        <v>40</v>
      </c>
      <c r="U209" s="36">
        <v>18693.939999999999</v>
      </c>
      <c r="V209" s="38">
        <v>1550</v>
      </c>
    </row>
    <row r="210" spans="2:22" hidden="1" x14ac:dyDescent="0.25">
      <c r="B210" s="34" t="s">
        <v>94</v>
      </c>
      <c r="C210" s="45" t="s">
        <v>97</v>
      </c>
      <c r="D210" s="34" t="s">
        <v>95</v>
      </c>
      <c r="E210" s="34">
        <v>738035</v>
      </c>
      <c r="F210" s="34" t="s">
        <v>305</v>
      </c>
      <c r="G210" s="48"/>
      <c r="H210" s="48"/>
      <c r="I210" s="48"/>
      <c r="J210" s="48"/>
      <c r="K210" s="48">
        <v>1167.3699999999999</v>
      </c>
      <c r="L210" s="48">
        <v>100</v>
      </c>
      <c r="M210" s="48"/>
      <c r="N210" s="48"/>
      <c r="O210" s="48"/>
      <c r="P210" s="48"/>
      <c r="Q210" s="48"/>
      <c r="R210" s="48"/>
      <c r="S210" s="48"/>
      <c r="T210" s="48"/>
      <c r="U210" s="36">
        <v>1167.3699999999999</v>
      </c>
      <c r="V210" s="38">
        <v>100</v>
      </c>
    </row>
    <row r="211" spans="2:22" hidden="1" x14ac:dyDescent="0.25">
      <c r="B211" s="34" t="s">
        <v>94</v>
      </c>
      <c r="C211" s="45" t="s">
        <v>97</v>
      </c>
      <c r="D211" s="34" t="s">
        <v>95</v>
      </c>
      <c r="E211" s="34">
        <v>738037</v>
      </c>
      <c r="F211" s="34" t="s">
        <v>306</v>
      </c>
      <c r="G211" s="48"/>
      <c r="H211" s="48"/>
      <c r="I211" s="48">
        <v>223.77</v>
      </c>
      <c r="J211" s="48">
        <v>5</v>
      </c>
      <c r="K211" s="48"/>
      <c r="L211" s="48"/>
      <c r="M211" s="48"/>
      <c r="N211" s="48"/>
      <c r="O211" s="48"/>
      <c r="P211" s="48"/>
      <c r="Q211" s="48"/>
      <c r="R211" s="48"/>
      <c r="S211" s="48"/>
      <c r="T211" s="48"/>
      <c r="U211" s="36">
        <v>223.77</v>
      </c>
      <c r="V211" s="38">
        <v>5</v>
      </c>
    </row>
    <row r="212" spans="2:22" hidden="1" x14ac:dyDescent="0.25">
      <c r="B212" s="34" t="s">
        <v>94</v>
      </c>
      <c r="C212" s="45" t="s">
        <v>97</v>
      </c>
      <c r="D212" s="34" t="s">
        <v>95</v>
      </c>
      <c r="E212" s="34">
        <v>738090</v>
      </c>
      <c r="F212" s="34" t="s">
        <v>307</v>
      </c>
      <c r="G212" s="48"/>
      <c r="H212" s="48"/>
      <c r="I212" s="48"/>
      <c r="J212" s="48"/>
      <c r="K212" s="48"/>
      <c r="L212" s="48"/>
      <c r="M212" s="48"/>
      <c r="N212" s="48"/>
      <c r="O212" s="48">
        <v>4106.4399999999996</v>
      </c>
      <c r="P212" s="48">
        <v>1</v>
      </c>
      <c r="Q212" s="48"/>
      <c r="R212" s="48"/>
      <c r="S212" s="48"/>
      <c r="T212" s="48"/>
      <c r="U212" s="36">
        <v>4106.4399999999996</v>
      </c>
      <c r="V212" s="38">
        <v>1</v>
      </c>
    </row>
    <row r="213" spans="2:22" hidden="1" x14ac:dyDescent="0.25">
      <c r="B213" s="34" t="s">
        <v>94</v>
      </c>
      <c r="C213" s="45" t="s">
        <v>97</v>
      </c>
      <c r="D213" s="34" t="s">
        <v>95</v>
      </c>
      <c r="E213" s="34">
        <v>738095</v>
      </c>
      <c r="F213" s="34" t="s">
        <v>308</v>
      </c>
      <c r="G213" s="48"/>
      <c r="H213" s="48"/>
      <c r="I213" s="48"/>
      <c r="J213" s="48"/>
      <c r="K213" s="48"/>
      <c r="L213" s="48"/>
      <c r="M213" s="48"/>
      <c r="N213" s="48"/>
      <c r="O213" s="48">
        <v>873.67</v>
      </c>
      <c r="P213" s="48">
        <v>2</v>
      </c>
      <c r="Q213" s="48"/>
      <c r="R213" s="48"/>
      <c r="S213" s="48"/>
      <c r="T213" s="48"/>
      <c r="U213" s="36">
        <v>873.67</v>
      </c>
      <c r="V213" s="38">
        <v>2</v>
      </c>
    </row>
    <row r="214" spans="2:22" hidden="1" x14ac:dyDescent="0.25">
      <c r="B214" s="34" t="s">
        <v>94</v>
      </c>
      <c r="C214" s="45" t="s">
        <v>97</v>
      </c>
      <c r="D214" s="34" t="s">
        <v>95</v>
      </c>
      <c r="E214" s="34">
        <v>738096</v>
      </c>
      <c r="F214" s="34" t="s">
        <v>309</v>
      </c>
      <c r="G214" s="48"/>
      <c r="H214" s="48"/>
      <c r="I214" s="48"/>
      <c r="J214" s="48"/>
      <c r="K214" s="48">
        <v>1226.77</v>
      </c>
      <c r="L214" s="48">
        <v>6</v>
      </c>
      <c r="M214" s="48">
        <v>395.97</v>
      </c>
      <c r="N214" s="48">
        <v>1</v>
      </c>
      <c r="O214" s="48"/>
      <c r="P214" s="48"/>
      <c r="Q214" s="48">
        <v>98.55</v>
      </c>
      <c r="R214" s="48">
        <v>1</v>
      </c>
      <c r="S214" s="48">
        <v>2038.67</v>
      </c>
      <c r="T214" s="48">
        <v>5</v>
      </c>
      <c r="U214" s="36">
        <v>3759.96</v>
      </c>
      <c r="V214" s="38">
        <v>13</v>
      </c>
    </row>
    <row r="215" spans="2:22" hidden="1" x14ac:dyDescent="0.25">
      <c r="B215" s="34" t="s">
        <v>94</v>
      </c>
      <c r="C215" s="45" t="s">
        <v>97</v>
      </c>
      <c r="D215" s="34" t="s">
        <v>95</v>
      </c>
      <c r="E215" s="34">
        <v>738101</v>
      </c>
      <c r="F215" s="34" t="s">
        <v>310</v>
      </c>
      <c r="G215" s="48"/>
      <c r="H215" s="48"/>
      <c r="I215" s="48">
        <v>2308.4499999999998</v>
      </c>
      <c r="J215" s="48">
        <v>7</v>
      </c>
      <c r="K215" s="48">
        <v>674</v>
      </c>
      <c r="L215" s="48">
        <v>2</v>
      </c>
      <c r="M215" s="48"/>
      <c r="N215" s="48"/>
      <c r="O215" s="48">
        <v>416.19</v>
      </c>
      <c r="P215" s="48">
        <v>1</v>
      </c>
      <c r="Q215" s="48">
        <v>1390.12</v>
      </c>
      <c r="R215" s="48">
        <v>4</v>
      </c>
      <c r="S215" s="48">
        <v>614.29999999999995</v>
      </c>
      <c r="T215" s="48">
        <v>3</v>
      </c>
      <c r="U215" s="36">
        <v>5403.06</v>
      </c>
      <c r="V215" s="38">
        <v>17</v>
      </c>
    </row>
    <row r="216" spans="2:22" hidden="1" x14ac:dyDescent="0.25">
      <c r="B216" s="34" t="s">
        <v>94</v>
      </c>
      <c r="C216" s="45" t="s">
        <v>97</v>
      </c>
      <c r="D216" s="34" t="s">
        <v>95</v>
      </c>
      <c r="E216" s="34">
        <v>738114</v>
      </c>
      <c r="F216" s="34" t="s">
        <v>311</v>
      </c>
      <c r="G216" s="48"/>
      <c r="H216" s="48"/>
      <c r="I216" s="48"/>
      <c r="J216" s="48"/>
      <c r="K216" s="48"/>
      <c r="L216" s="48"/>
      <c r="M216" s="48">
        <v>565.30999999999995</v>
      </c>
      <c r="N216" s="48">
        <v>1</v>
      </c>
      <c r="O216" s="48">
        <v>565.30999999999995</v>
      </c>
      <c r="P216" s="48">
        <v>1</v>
      </c>
      <c r="Q216" s="48">
        <v>-244.22</v>
      </c>
      <c r="R216" s="48">
        <v>0</v>
      </c>
      <c r="S216" s="48"/>
      <c r="T216" s="48"/>
      <c r="U216" s="36">
        <v>886.4</v>
      </c>
      <c r="V216" s="38">
        <v>2</v>
      </c>
    </row>
    <row r="217" spans="2:22" hidden="1" x14ac:dyDescent="0.25">
      <c r="B217" s="34" t="s">
        <v>94</v>
      </c>
      <c r="C217" s="45" t="s">
        <v>97</v>
      </c>
      <c r="D217" s="34" t="s">
        <v>95</v>
      </c>
      <c r="E217" s="34">
        <v>738129</v>
      </c>
      <c r="F217" s="34" t="s">
        <v>312</v>
      </c>
      <c r="G217" s="48">
        <v>1853.5</v>
      </c>
      <c r="H217" s="48">
        <v>2</v>
      </c>
      <c r="I217" s="48">
        <v>4633.75</v>
      </c>
      <c r="J217" s="48">
        <v>5</v>
      </c>
      <c r="K217" s="48">
        <v>1853.5</v>
      </c>
      <c r="L217" s="48">
        <v>2</v>
      </c>
      <c r="M217" s="48"/>
      <c r="N217" s="48"/>
      <c r="O217" s="48">
        <v>1853.5</v>
      </c>
      <c r="P217" s="48">
        <v>2</v>
      </c>
      <c r="Q217" s="48"/>
      <c r="R217" s="48"/>
      <c r="S217" s="48"/>
      <c r="T217" s="48"/>
      <c r="U217" s="36">
        <v>10194.25</v>
      </c>
      <c r="V217" s="38">
        <v>11</v>
      </c>
    </row>
    <row r="218" spans="2:22" hidden="1" x14ac:dyDescent="0.25">
      <c r="B218" s="34" t="s">
        <v>94</v>
      </c>
      <c r="C218" s="45" t="s">
        <v>97</v>
      </c>
      <c r="D218" s="34" t="s">
        <v>95</v>
      </c>
      <c r="E218" s="34">
        <v>738157</v>
      </c>
      <c r="F218" s="34" t="s">
        <v>313</v>
      </c>
      <c r="G218" s="48"/>
      <c r="H218" s="48"/>
      <c r="I218" s="48">
        <v>105.4</v>
      </c>
      <c r="J218" s="48">
        <v>2</v>
      </c>
      <c r="K218" s="48">
        <v>158.09</v>
      </c>
      <c r="L218" s="48">
        <v>3</v>
      </c>
      <c r="M218" s="48"/>
      <c r="N218" s="48"/>
      <c r="O218" s="48"/>
      <c r="P218" s="48"/>
      <c r="Q218" s="48">
        <v>1251.6300000000001</v>
      </c>
      <c r="R218" s="48">
        <v>19</v>
      </c>
      <c r="S218" s="48"/>
      <c r="T218" s="48"/>
      <c r="U218" s="36">
        <v>1515.12</v>
      </c>
      <c r="V218" s="38">
        <v>24</v>
      </c>
    </row>
    <row r="219" spans="2:22" hidden="1" x14ac:dyDescent="0.25">
      <c r="B219" s="34" t="s">
        <v>94</v>
      </c>
      <c r="C219" s="45" t="s">
        <v>97</v>
      </c>
      <c r="D219" s="34" t="s">
        <v>95</v>
      </c>
      <c r="E219" s="34">
        <v>738181</v>
      </c>
      <c r="F219" s="34" t="s">
        <v>314</v>
      </c>
      <c r="G219" s="48"/>
      <c r="H219" s="48"/>
      <c r="I219" s="48">
        <v>3117.25</v>
      </c>
      <c r="J219" s="48">
        <v>1</v>
      </c>
      <c r="K219" s="48"/>
      <c r="L219" s="48"/>
      <c r="M219" s="48"/>
      <c r="N219" s="48"/>
      <c r="O219" s="48"/>
      <c r="P219" s="48"/>
      <c r="Q219" s="48"/>
      <c r="R219" s="48"/>
      <c r="S219" s="48"/>
      <c r="T219" s="48"/>
      <c r="U219" s="36">
        <v>3117.25</v>
      </c>
      <c r="V219" s="38">
        <v>1</v>
      </c>
    </row>
    <row r="220" spans="2:22" hidden="1" x14ac:dyDescent="0.25">
      <c r="B220" s="34" t="s">
        <v>94</v>
      </c>
      <c r="C220" s="45" t="s">
        <v>97</v>
      </c>
      <c r="D220" s="34" t="s">
        <v>95</v>
      </c>
      <c r="E220" s="34">
        <v>738195</v>
      </c>
      <c r="F220" s="34" t="s">
        <v>315</v>
      </c>
      <c r="G220" s="48">
        <v>996.87</v>
      </c>
      <c r="H220" s="48">
        <v>7</v>
      </c>
      <c r="I220" s="48"/>
      <c r="J220" s="48"/>
      <c r="K220" s="48">
        <v>1432.32</v>
      </c>
      <c r="L220" s="48">
        <v>10</v>
      </c>
      <c r="M220" s="48"/>
      <c r="N220" s="48"/>
      <c r="O220" s="48"/>
      <c r="P220" s="48"/>
      <c r="Q220" s="48">
        <v>143.22999999999999</v>
      </c>
      <c r="R220" s="48">
        <v>1</v>
      </c>
      <c r="S220" s="48"/>
      <c r="T220" s="48"/>
      <c r="U220" s="36">
        <v>2572.42</v>
      </c>
      <c r="V220" s="38">
        <v>18</v>
      </c>
    </row>
    <row r="221" spans="2:22" hidden="1" x14ac:dyDescent="0.25">
      <c r="B221" s="34" t="s">
        <v>94</v>
      </c>
      <c r="C221" s="45" t="s">
        <v>97</v>
      </c>
      <c r="D221" s="34" t="s">
        <v>95</v>
      </c>
      <c r="E221" s="34">
        <v>738458</v>
      </c>
      <c r="F221" s="34" t="s">
        <v>316</v>
      </c>
      <c r="G221" s="48"/>
      <c r="H221" s="48"/>
      <c r="I221" s="48"/>
      <c r="J221" s="48"/>
      <c r="K221" s="48"/>
      <c r="L221" s="48"/>
      <c r="M221" s="48">
        <v>48.86</v>
      </c>
      <c r="N221" s="48">
        <v>10</v>
      </c>
      <c r="O221" s="48"/>
      <c r="P221" s="48"/>
      <c r="Q221" s="48">
        <v>30.94</v>
      </c>
      <c r="R221" s="48">
        <v>10</v>
      </c>
      <c r="S221" s="48"/>
      <c r="T221" s="48"/>
      <c r="U221" s="36">
        <v>79.8</v>
      </c>
      <c r="V221" s="38">
        <v>20</v>
      </c>
    </row>
    <row r="222" spans="2:22" hidden="1" x14ac:dyDescent="0.25">
      <c r="B222" s="34" t="s">
        <v>94</v>
      </c>
      <c r="C222" s="45" t="s">
        <v>97</v>
      </c>
      <c r="D222" s="34" t="s">
        <v>95</v>
      </c>
      <c r="E222" s="34">
        <v>738469</v>
      </c>
      <c r="F222" s="34" t="s">
        <v>317</v>
      </c>
      <c r="G222" s="48">
        <v>1326.93</v>
      </c>
      <c r="H222" s="48">
        <v>25</v>
      </c>
      <c r="I222" s="48">
        <v>53.07</v>
      </c>
      <c r="J222" s="48">
        <v>1</v>
      </c>
      <c r="K222" s="48"/>
      <c r="L222" s="48"/>
      <c r="M222" s="48"/>
      <c r="N222" s="48"/>
      <c r="O222" s="48">
        <v>53.92</v>
      </c>
      <c r="P222" s="48">
        <v>2</v>
      </c>
      <c r="Q222" s="48"/>
      <c r="R222" s="48"/>
      <c r="S222" s="48"/>
      <c r="T222" s="48"/>
      <c r="U222" s="36">
        <v>1433.92</v>
      </c>
      <c r="V222" s="38">
        <v>28</v>
      </c>
    </row>
    <row r="223" spans="2:22" hidden="1" x14ac:dyDescent="0.25">
      <c r="B223" s="34" t="s">
        <v>94</v>
      </c>
      <c r="C223" s="45" t="s">
        <v>97</v>
      </c>
      <c r="D223" s="34" t="s">
        <v>95</v>
      </c>
      <c r="E223" s="34">
        <v>738471</v>
      </c>
      <c r="F223" s="34" t="s">
        <v>318</v>
      </c>
      <c r="G223" s="48">
        <v>488.64</v>
      </c>
      <c r="H223" s="48">
        <v>20</v>
      </c>
      <c r="I223" s="48">
        <v>24.43</v>
      </c>
      <c r="J223" s="48">
        <v>1</v>
      </c>
      <c r="K223" s="48"/>
      <c r="L223" s="48"/>
      <c r="M223" s="48"/>
      <c r="N223" s="48"/>
      <c r="O223" s="48">
        <v>269.60000000000002</v>
      </c>
      <c r="P223" s="48">
        <v>10</v>
      </c>
      <c r="Q223" s="48">
        <v>144.06</v>
      </c>
      <c r="R223" s="48">
        <v>3</v>
      </c>
      <c r="S223" s="48"/>
      <c r="T223" s="48"/>
      <c r="U223" s="36">
        <v>926.73</v>
      </c>
      <c r="V223" s="38">
        <v>34</v>
      </c>
    </row>
    <row r="224" spans="2:22" hidden="1" x14ac:dyDescent="0.25">
      <c r="B224" s="34" t="s">
        <v>94</v>
      </c>
      <c r="C224" s="45" t="s">
        <v>101</v>
      </c>
      <c r="D224" s="34" t="s">
        <v>95</v>
      </c>
      <c r="E224" s="34">
        <v>738910</v>
      </c>
      <c r="F224" s="34" t="s">
        <v>319</v>
      </c>
      <c r="G224" s="48"/>
      <c r="H224" s="48"/>
      <c r="I224" s="48">
        <v>302.02</v>
      </c>
      <c r="J224" s="48">
        <v>4</v>
      </c>
      <c r="K224" s="48"/>
      <c r="L224" s="48"/>
      <c r="M224" s="48"/>
      <c r="N224" s="48"/>
      <c r="O224" s="48">
        <v>824.42</v>
      </c>
      <c r="P224" s="48">
        <v>10</v>
      </c>
      <c r="Q224" s="48">
        <v>164.89</v>
      </c>
      <c r="R224" s="48">
        <v>2</v>
      </c>
      <c r="S224" s="48"/>
      <c r="T224" s="48"/>
      <c r="U224" s="36">
        <v>1291.33</v>
      </c>
      <c r="V224" s="38">
        <v>16</v>
      </c>
    </row>
    <row r="225" spans="2:22" hidden="1" x14ac:dyDescent="0.25">
      <c r="B225" s="34" t="s">
        <v>94</v>
      </c>
      <c r="C225" s="45" t="e">
        <v>#N/A</v>
      </c>
      <c r="D225" s="34" t="s">
        <v>95</v>
      </c>
      <c r="E225" s="34">
        <v>739032</v>
      </c>
      <c r="F225" s="34" t="s">
        <v>320</v>
      </c>
      <c r="G225" s="48"/>
      <c r="H225" s="48"/>
      <c r="I225" s="48"/>
      <c r="J225" s="48"/>
      <c r="K225" s="48">
        <v>5412.63</v>
      </c>
      <c r="L225" s="48">
        <v>1</v>
      </c>
      <c r="M225" s="48"/>
      <c r="N225" s="48"/>
      <c r="O225" s="48"/>
      <c r="P225" s="48"/>
      <c r="Q225" s="48"/>
      <c r="R225" s="48"/>
      <c r="S225" s="48"/>
      <c r="T225" s="48"/>
      <c r="U225" s="36">
        <v>5412.63</v>
      </c>
      <c r="V225" s="38">
        <v>1</v>
      </c>
    </row>
    <row r="226" spans="2:22" hidden="1" x14ac:dyDescent="0.25">
      <c r="B226" s="34" t="s">
        <v>94</v>
      </c>
      <c r="C226" s="45" t="s">
        <v>97</v>
      </c>
      <c r="D226" s="34" t="s">
        <v>95</v>
      </c>
      <c r="E226" s="34">
        <v>739241</v>
      </c>
      <c r="F226" s="34" t="s">
        <v>321</v>
      </c>
      <c r="G226" s="48">
        <v>-708.75</v>
      </c>
      <c r="H226" s="48">
        <v>-1</v>
      </c>
      <c r="I226" s="48"/>
      <c r="J226" s="48"/>
      <c r="K226" s="48"/>
      <c r="L226" s="48"/>
      <c r="M226" s="48"/>
      <c r="N226" s="48"/>
      <c r="O226" s="48"/>
      <c r="P226" s="48"/>
      <c r="Q226" s="48"/>
      <c r="R226" s="48"/>
      <c r="S226" s="48"/>
      <c r="T226" s="48"/>
      <c r="U226" s="36">
        <v>-708.75</v>
      </c>
      <c r="V226" s="38">
        <v>-1</v>
      </c>
    </row>
    <row r="227" spans="2:22" hidden="1" x14ac:dyDescent="0.25">
      <c r="B227" s="34" t="s">
        <v>94</v>
      </c>
      <c r="C227" s="45">
        <v>0</v>
      </c>
      <c r="D227" s="34" t="s">
        <v>95</v>
      </c>
      <c r="E227" s="34">
        <v>739301</v>
      </c>
      <c r="F227" s="34" t="s">
        <v>322</v>
      </c>
      <c r="G227" s="48">
        <v>1770.24</v>
      </c>
      <c r="H227" s="48">
        <v>2</v>
      </c>
      <c r="I227" s="48"/>
      <c r="J227" s="48"/>
      <c r="K227" s="48"/>
      <c r="L227" s="48"/>
      <c r="M227" s="48"/>
      <c r="N227" s="48"/>
      <c r="O227" s="48"/>
      <c r="P227" s="48"/>
      <c r="Q227" s="48"/>
      <c r="R227" s="48"/>
      <c r="S227" s="48"/>
      <c r="T227" s="48"/>
      <c r="U227" s="36">
        <v>1770.24</v>
      </c>
      <c r="V227" s="37">
        <v>2</v>
      </c>
    </row>
    <row r="228" spans="2:22" hidden="1" x14ac:dyDescent="0.25">
      <c r="B228" s="34" t="s">
        <v>94</v>
      </c>
      <c r="C228" s="45" t="e">
        <v>#N/A</v>
      </c>
      <c r="D228" s="34" t="s">
        <v>95</v>
      </c>
      <c r="E228" s="34">
        <v>740331</v>
      </c>
      <c r="F228" s="34" t="s">
        <v>323</v>
      </c>
      <c r="G228" s="48"/>
      <c r="H228" s="48"/>
      <c r="I228" s="48"/>
      <c r="J228" s="48"/>
      <c r="K228" s="48"/>
      <c r="L228" s="48"/>
      <c r="M228" s="48"/>
      <c r="N228" s="48"/>
      <c r="O228" s="48"/>
      <c r="P228" s="48"/>
      <c r="Q228" s="48"/>
      <c r="R228" s="48"/>
      <c r="S228" s="48">
        <v>22611.27</v>
      </c>
      <c r="T228" s="48">
        <v>3</v>
      </c>
      <c r="U228" s="36">
        <v>22611.27</v>
      </c>
      <c r="V228" s="37">
        <v>3</v>
      </c>
    </row>
    <row r="229" spans="2:22" hidden="1" x14ac:dyDescent="0.25">
      <c r="B229" s="34" t="s">
        <v>94</v>
      </c>
      <c r="C229" s="45" t="e">
        <v>#N/A</v>
      </c>
      <c r="D229" s="34" t="s">
        <v>95</v>
      </c>
      <c r="E229" s="34">
        <v>740333</v>
      </c>
      <c r="F229" s="34" t="s">
        <v>324</v>
      </c>
      <c r="G229" s="48"/>
      <c r="H229" s="48"/>
      <c r="I229" s="48"/>
      <c r="J229" s="48"/>
      <c r="K229" s="48"/>
      <c r="L229" s="48"/>
      <c r="M229" s="48"/>
      <c r="N229" s="48"/>
      <c r="O229" s="48"/>
      <c r="P229" s="48"/>
      <c r="Q229" s="48"/>
      <c r="R229" s="48"/>
      <c r="S229" s="48">
        <v>2941.29</v>
      </c>
      <c r="T229" s="48">
        <v>2</v>
      </c>
      <c r="U229" s="36">
        <v>2941.29</v>
      </c>
      <c r="V229" s="37">
        <v>2</v>
      </c>
    </row>
    <row r="230" spans="2:22" hidden="1" x14ac:dyDescent="0.25">
      <c r="B230" s="34" t="s">
        <v>94</v>
      </c>
      <c r="C230" s="45" t="e">
        <v>#N/A</v>
      </c>
      <c r="D230" s="34" t="s">
        <v>95</v>
      </c>
      <c r="E230" s="34">
        <v>740336</v>
      </c>
      <c r="F230" s="34" t="s">
        <v>325</v>
      </c>
      <c r="G230" s="48"/>
      <c r="H230" s="48"/>
      <c r="I230" s="48"/>
      <c r="J230" s="48"/>
      <c r="K230" s="48"/>
      <c r="L230" s="48"/>
      <c r="M230" s="48"/>
      <c r="N230" s="48"/>
      <c r="O230" s="48"/>
      <c r="P230" s="48"/>
      <c r="Q230" s="48"/>
      <c r="R230" s="48"/>
      <c r="S230" s="48">
        <v>4242.95</v>
      </c>
      <c r="T230" s="48">
        <v>4</v>
      </c>
      <c r="U230" s="36">
        <v>4242.95</v>
      </c>
      <c r="V230" s="37">
        <v>4</v>
      </c>
    </row>
    <row r="231" spans="2:22" hidden="1" x14ac:dyDescent="0.25">
      <c r="B231" s="34" t="s">
        <v>94</v>
      </c>
      <c r="C231" s="45" t="e">
        <v>#N/A</v>
      </c>
      <c r="D231" s="34" t="s">
        <v>95</v>
      </c>
      <c r="E231" s="34">
        <v>740523</v>
      </c>
      <c r="F231" s="34" t="s">
        <v>326</v>
      </c>
      <c r="G231" s="48"/>
      <c r="H231" s="48"/>
      <c r="I231" s="48"/>
      <c r="J231" s="48"/>
      <c r="K231" s="48"/>
      <c r="L231" s="48"/>
      <c r="M231" s="48"/>
      <c r="N231" s="48"/>
      <c r="O231" s="48"/>
      <c r="P231" s="48"/>
      <c r="Q231" s="48"/>
      <c r="R231" s="48"/>
      <c r="S231" s="48">
        <v>1881.91</v>
      </c>
      <c r="T231" s="48">
        <v>32</v>
      </c>
      <c r="U231" s="36">
        <v>1881.91</v>
      </c>
      <c r="V231" s="38">
        <v>32</v>
      </c>
    </row>
    <row r="232" spans="2:22" hidden="1" x14ac:dyDescent="0.25">
      <c r="B232" s="34" t="s">
        <v>94</v>
      </c>
      <c r="C232" s="45" t="s">
        <v>101</v>
      </c>
      <c r="D232" s="34" t="s">
        <v>95</v>
      </c>
      <c r="E232" s="34">
        <v>740628</v>
      </c>
      <c r="F232" s="34" t="s">
        <v>327</v>
      </c>
      <c r="G232" s="48"/>
      <c r="H232" s="48"/>
      <c r="I232" s="48"/>
      <c r="J232" s="48"/>
      <c r="K232" s="48">
        <v>648.80999999999995</v>
      </c>
      <c r="L232" s="48">
        <v>3</v>
      </c>
      <c r="M232" s="48"/>
      <c r="N232" s="48"/>
      <c r="O232" s="48"/>
      <c r="P232" s="48"/>
      <c r="Q232" s="48"/>
      <c r="R232" s="48"/>
      <c r="S232" s="48"/>
      <c r="T232" s="48"/>
      <c r="U232" s="36">
        <v>648.80999999999995</v>
      </c>
      <c r="V232" s="38">
        <v>3</v>
      </c>
    </row>
    <row r="233" spans="2:22" hidden="1" x14ac:dyDescent="0.25">
      <c r="B233" s="34" t="s">
        <v>94</v>
      </c>
      <c r="C233" s="45" t="s">
        <v>97</v>
      </c>
      <c r="D233" s="34" t="s">
        <v>95</v>
      </c>
      <c r="E233" s="34">
        <v>741458</v>
      </c>
      <c r="F233" s="34" t="s">
        <v>328</v>
      </c>
      <c r="G233" s="48"/>
      <c r="H233" s="48"/>
      <c r="I233" s="48"/>
      <c r="J233" s="48"/>
      <c r="K233" s="48"/>
      <c r="L233" s="48"/>
      <c r="M233" s="48"/>
      <c r="N233" s="48"/>
      <c r="O233" s="48"/>
      <c r="P233" s="48"/>
      <c r="Q233" s="48"/>
      <c r="R233" s="48"/>
      <c r="S233" s="48">
        <v>35.200000000000003</v>
      </c>
      <c r="T233" s="48">
        <v>1</v>
      </c>
      <c r="U233" s="36">
        <v>35.200000000000003</v>
      </c>
      <c r="V233" s="38">
        <v>1</v>
      </c>
    </row>
    <row r="234" spans="2:22" hidden="1" x14ac:dyDescent="0.25">
      <c r="B234" s="34" t="s">
        <v>94</v>
      </c>
      <c r="C234" s="45" t="s">
        <v>329</v>
      </c>
      <c r="D234" s="34" t="s">
        <v>74</v>
      </c>
      <c r="E234" s="34">
        <v>741867</v>
      </c>
      <c r="F234" s="34" t="s">
        <v>330</v>
      </c>
      <c r="G234" s="48"/>
      <c r="H234" s="48"/>
      <c r="I234" s="48"/>
      <c r="J234" s="48"/>
      <c r="K234" s="48"/>
      <c r="L234" s="48"/>
      <c r="M234" s="48"/>
      <c r="N234" s="48"/>
      <c r="O234" s="48"/>
      <c r="P234" s="48"/>
      <c r="Q234" s="48"/>
      <c r="R234" s="48"/>
      <c r="S234" s="48">
        <v>13004.45</v>
      </c>
      <c r="T234" s="48">
        <v>1</v>
      </c>
      <c r="U234" s="36">
        <v>13004.45</v>
      </c>
      <c r="V234" s="38">
        <v>1</v>
      </c>
    </row>
    <row r="235" spans="2:22" hidden="1" x14ac:dyDescent="0.25">
      <c r="B235" s="34" t="s">
        <v>94</v>
      </c>
      <c r="C235" s="45" t="s">
        <v>329</v>
      </c>
      <c r="D235" s="34" t="s">
        <v>74</v>
      </c>
      <c r="E235" s="34">
        <v>741869</v>
      </c>
      <c r="F235" s="34" t="s">
        <v>331</v>
      </c>
      <c r="G235" s="48"/>
      <c r="H235" s="48"/>
      <c r="I235" s="48"/>
      <c r="J235" s="48"/>
      <c r="K235" s="48"/>
      <c r="L235" s="48"/>
      <c r="M235" s="48"/>
      <c r="N235" s="48"/>
      <c r="O235" s="48"/>
      <c r="P235" s="48"/>
      <c r="Q235" s="48"/>
      <c r="R235" s="48"/>
      <c r="S235" s="48">
        <v>9995.17</v>
      </c>
      <c r="T235" s="48">
        <v>1</v>
      </c>
      <c r="U235" s="36">
        <v>9995.17</v>
      </c>
      <c r="V235" s="38">
        <v>1</v>
      </c>
    </row>
    <row r="236" spans="2:22" hidden="1" x14ac:dyDescent="0.25">
      <c r="B236" s="34" t="s">
        <v>94</v>
      </c>
      <c r="C236" s="45" t="s">
        <v>329</v>
      </c>
      <c r="D236" s="34" t="s">
        <v>74</v>
      </c>
      <c r="E236" s="34">
        <v>741870</v>
      </c>
      <c r="F236" s="34" t="s">
        <v>332</v>
      </c>
      <c r="G236" s="48">
        <v>5771.96</v>
      </c>
      <c r="H236" s="48">
        <v>1</v>
      </c>
      <c r="I236" s="48"/>
      <c r="J236" s="48"/>
      <c r="K236" s="48"/>
      <c r="L236" s="48"/>
      <c r="M236" s="48"/>
      <c r="N236" s="48"/>
      <c r="O236" s="48"/>
      <c r="P236" s="48"/>
      <c r="Q236" s="48"/>
      <c r="R236" s="48"/>
      <c r="S236" s="48"/>
      <c r="T236" s="48"/>
      <c r="U236" s="36">
        <v>5771.96</v>
      </c>
      <c r="V236" s="38">
        <v>1</v>
      </c>
    </row>
    <row r="237" spans="2:22" hidden="1" x14ac:dyDescent="0.25">
      <c r="B237" s="34" t="s">
        <v>94</v>
      </c>
      <c r="C237" s="45" t="s">
        <v>329</v>
      </c>
      <c r="D237" s="34" t="s">
        <v>74</v>
      </c>
      <c r="E237" s="34">
        <v>741871</v>
      </c>
      <c r="F237" s="34" t="s">
        <v>333</v>
      </c>
      <c r="G237" s="48"/>
      <c r="H237" s="48"/>
      <c r="I237" s="48"/>
      <c r="J237" s="48"/>
      <c r="K237" s="48">
        <v>7424.69</v>
      </c>
      <c r="L237" s="48">
        <v>2</v>
      </c>
      <c r="M237" s="48"/>
      <c r="N237" s="48"/>
      <c r="O237" s="48"/>
      <c r="P237" s="48"/>
      <c r="Q237" s="48"/>
      <c r="R237" s="48"/>
      <c r="S237" s="48">
        <v>6024.76</v>
      </c>
      <c r="T237" s="48">
        <v>1</v>
      </c>
      <c r="U237" s="36">
        <v>13449.45</v>
      </c>
      <c r="V237" s="38">
        <v>3</v>
      </c>
    </row>
    <row r="238" spans="2:22" hidden="1" x14ac:dyDescent="0.25">
      <c r="B238" s="34" t="s">
        <v>94</v>
      </c>
      <c r="C238" s="45" t="s">
        <v>329</v>
      </c>
      <c r="D238" s="34" t="s">
        <v>74</v>
      </c>
      <c r="E238" s="34">
        <v>741872</v>
      </c>
      <c r="F238" s="34" t="s">
        <v>334</v>
      </c>
      <c r="G238" s="48"/>
      <c r="H238" s="48"/>
      <c r="I238" s="48"/>
      <c r="J238" s="48"/>
      <c r="K238" s="48"/>
      <c r="L238" s="48"/>
      <c r="M238" s="48"/>
      <c r="N238" s="48"/>
      <c r="O238" s="48"/>
      <c r="P238" s="48"/>
      <c r="Q238" s="48"/>
      <c r="R238" s="48"/>
      <c r="S238" s="48">
        <v>3883.5</v>
      </c>
      <c r="T238" s="48">
        <v>1</v>
      </c>
      <c r="U238" s="36">
        <v>3883.5</v>
      </c>
      <c r="V238" s="38">
        <v>1</v>
      </c>
    </row>
    <row r="239" spans="2:22" hidden="1" x14ac:dyDescent="0.25">
      <c r="B239" s="34" t="s">
        <v>94</v>
      </c>
      <c r="C239" s="45" t="s">
        <v>815</v>
      </c>
      <c r="D239" s="34" t="s">
        <v>95</v>
      </c>
      <c r="E239" s="34">
        <v>742200</v>
      </c>
      <c r="F239" s="34" t="s">
        <v>335</v>
      </c>
      <c r="G239" s="48">
        <v>118.51</v>
      </c>
      <c r="H239" s="48">
        <v>3</v>
      </c>
      <c r="I239" s="48"/>
      <c r="J239" s="48"/>
      <c r="K239" s="48"/>
      <c r="L239" s="48"/>
      <c r="M239" s="48">
        <v>355.53</v>
      </c>
      <c r="N239" s="48">
        <v>9</v>
      </c>
      <c r="O239" s="48"/>
      <c r="P239" s="48"/>
      <c r="Q239" s="48"/>
      <c r="R239" s="48"/>
      <c r="S239" s="48"/>
      <c r="T239" s="48"/>
      <c r="U239" s="36">
        <v>474.04</v>
      </c>
      <c r="V239" s="37">
        <v>12</v>
      </c>
    </row>
    <row r="240" spans="2:22" hidden="1" x14ac:dyDescent="0.25">
      <c r="B240" s="34" t="s">
        <v>94</v>
      </c>
      <c r="C240" s="45" t="s">
        <v>97</v>
      </c>
      <c r="D240" s="34" t="s">
        <v>95</v>
      </c>
      <c r="E240" s="34">
        <v>742220</v>
      </c>
      <c r="F240" s="34" t="s">
        <v>336</v>
      </c>
      <c r="G240" s="48">
        <v>1848.87</v>
      </c>
      <c r="H240" s="48">
        <v>11</v>
      </c>
      <c r="I240" s="48"/>
      <c r="J240" s="48"/>
      <c r="K240" s="48">
        <v>184.88</v>
      </c>
      <c r="L240" s="48">
        <v>1</v>
      </c>
      <c r="M240" s="48"/>
      <c r="N240" s="48"/>
      <c r="O240" s="48"/>
      <c r="P240" s="48"/>
      <c r="Q240" s="48"/>
      <c r="R240" s="48"/>
      <c r="S240" s="48"/>
      <c r="T240" s="48"/>
      <c r="U240" s="36">
        <v>2033.75</v>
      </c>
      <c r="V240" s="38">
        <v>12</v>
      </c>
    </row>
    <row r="241" spans="2:22" hidden="1" x14ac:dyDescent="0.25">
      <c r="B241" s="34" t="s">
        <v>94</v>
      </c>
      <c r="C241" s="45" t="s">
        <v>97</v>
      </c>
      <c r="D241" s="34" t="s">
        <v>95</v>
      </c>
      <c r="E241" s="34">
        <v>742710</v>
      </c>
      <c r="F241" s="34" t="s">
        <v>337</v>
      </c>
      <c r="G241" s="48">
        <v>5080.93</v>
      </c>
      <c r="H241" s="48">
        <v>1</v>
      </c>
      <c r="I241" s="48"/>
      <c r="J241" s="48"/>
      <c r="K241" s="48"/>
      <c r="L241" s="48"/>
      <c r="M241" s="48">
        <v>5080.93</v>
      </c>
      <c r="N241" s="48">
        <v>1</v>
      </c>
      <c r="O241" s="48"/>
      <c r="P241" s="48"/>
      <c r="Q241" s="48"/>
      <c r="R241" s="48"/>
      <c r="S241" s="48"/>
      <c r="T241" s="48"/>
      <c r="U241" s="36">
        <v>10161.86</v>
      </c>
      <c r="V241" s="37">
        <v>2</v>
      </c>
    </row>
    <row r="242" spans="2:22" hidden="1" x14ac:dyDescent="0.25">
      <c r="B242" s="34" t="s">
        <v>94</v>
      </c>
      <c r="C242" s="45" t="e">
        <v>#N/A</v>
      </c>
      <c r="D242" s="34" t="s">
        <v>95</v>
      </c>
      <c r="E242" s="34">
        <v>742898</v>
      </c>
      <c r="F242" s="34" t="s">
        <v>338</v>
      </c>
      <c r="G242" s="48"/>
      <c r="H242" s="48"/>
      <c r="I242" s="48"/>
      <c r="J242" s="48"/>
      <c r="K242" s="48"/>
      <c r="L242" s="48"/>
      <c r="M242" s="48"/>
      <c r="N242" s="48"/>
      <c r="O242" s="48"/>
      <c r="P242" s="48"/>
      <c r="Q242" s="48"/>
      <c r="R242" s="48"/>
      <c r="S242" s="48">
        <v>20125.2</v>
      </c>
      <c r="T242" s="48">
        <v>2</v>
      </c>
      <c r="U242" s="36">
        <v>20125.2</v>
      </c>
      <c r="V242" s="37">
        <v>2</v>
      </c>
    </row>
    <row r="243" spans="2:22" hidden="1" x14ac:dyDescent="0.25">
      <c r="B243" s="34" t="s">
        <v>94</v>
      </c>
      <c r="C243" s="45" t="e">
        <v>#N/A</v>
      </c>
      <c r="D243" s="34" t="s">
        <v>95</v>
      </c>
      <c r="E243" s="34">
        <v>742899</v>
      </c>
      <c r="F243" s="34" t="s">
        <v>339</v>
      </c>
      <c r="G243" s="48"/>
      <c r="H243" s="48"/>
      <c r="I243" s="48"/>
      <c r="J243" s="48"/>
      <c r="K243" s="48"/>
      <c r="L243" s="48"/>
      <c r="M243" s="48"/>
      <c r="N243" s="48"/>
      <c r="O243" s="48"/>
      <c r="P243" s="48"/>
      <c r="Q243" s="48"/>
      <c r="R243" s="48"/>
      <c r="S243" s="48">
        <v>2182.39</v>
      </c>
      <c r="T243" s="48">
        <v>3</v>
      </c>
      <c r="U243" s="36">
        <v>2182.39</v>
      </c>
      <c r="V243" s="37">
        <v>3</v>
      </c>
    </row>
    <row r="244" spans="2:22" hidden="1" x14ac:dyDescent="0.25">
      <c r="B244" s="34" t="s">
        <v>94</v>
      </c>
      <c r="C244" s="45" t="e">
        <v>#N/A</v>
      </c>
      <c r="D244" s="34" t="s">
        <v>95</v>
      </c>
      <c r="E244" s="34">
        <v>742900</v>
      </c>
      <c r="F244" s="34" t="s">
        <v>340</v>
      </c>
      <c r="G244" s="48"/>
      <c r="H244" s="48"/>
      <c r="I244" s="48"/>
      <c r="J244" s="48"/>
      <c r="K244" s="48"/>
      <c r="L244" s="48"/>
      <c r="M244" s="48"/>
      <c r="N244" s="48"/>
      <c r="O244" s="48"/>
      <c r="P244" s="48"/>
      <c r="Q244" s="48"/>
      <c r="R244" s="48"/>
      <c r="S244" s="48">
        <v>1250.69</v>
      </c>
      <c r="T244" s="48">
        <v>1</v>
      </c>
      <c r="U244" s="36">
        <v>1250.69</v>
      </c>
      <c r="V244" s="37">
        <v>1</v>
      </c>
    </row>
    <row r="245" spans="2:22" hidden="1" x14ac:dyDescent="0.25">
      <c r="B245" s="34" t="s">
        <v>94</v>
      </c>
      <c r="C245" s="45" t="e">
        <v>#N/A</v>
      </c>
      <c r="D245" s="34" t="s">
        <v>95</v>
      </c>
      <c r="E245" s="34">
        <v>742901</v>
      </c>
      <c r="F245" s="34" t="s">
        <v>341</v>
      </c>
      <c r="G245" s="48"/>
      <c r="H245" s="48"/>
      <c r="I245" s="48"/>
      <c r="J245" s="48"/>
      <c r="K245" s="48"/>
      <c r="L245" s="48"/>
      <c r="M245" s="48"/>
      <c r="N245" s="48"/>
      <c r="O245" s="48"/>
      <c r="P245" s="48"/>
      <c r="Q245" s="48"/>
      <c r="R245" s="48"/>
      <c r="S245" s="48">
        <v>22396.49</v>
      </c>
      <c r="T245" s="48">
        <v>3</v>
      </c>
      <c r="U245" s="36">
        <v>22396.49</v>
      </c>
      <c r="V245" s="37">
        <v>3</v>
      </c>
    </row>
    <row r="246" spans="2:22" hidden="1" x14ac:dyDescent="0.25">
      <c r="B246" s="34" t="s">
        <v>94</v>
      </c>
      <c r="C246" s="45" t="e">
        <v>#N/A</v>
      </c>
      <c r="D246" s="34" t="s">
        <v>95</v>
      </c>
      <c r="E246" s="34">
        <v>742902</v>
      </c>
      <c r="F246" s="34" t="s">
        <v>342</v>
      </c>
      <c r="G246" s="48"/>
      <c r="H246" s="48"/>
      <c r="I246" s="48"/>
      <c r="J246" s="48"/>
      <c r="K246" s="48"/>
      <c r="L246" s="48"/>
      <c r="M246" s="48"/>
      <c r="N246" s="48"/>
      <c r="O246" s="48"/>
      <c r="P246" s="48"/>
      <c r="Q246" s="48"/>
      <c r="R246" s="48"/>
      <c r="S246" s="48">
        <v>2182.39</v>
      </c>
      <c r="T246" s="48">
        <v>3</v>
      </c>
      <c r="U246" s="36">
        <v>2182.39</v>
      </c>
      <c r="V246" s="37">
        <v>3</v>
      </c>
    </row>
    <row r="247" spans="2:22" hidden="1" x14ac:dyDescent="0.25">
      <c r="B247" s="34" t="s">
        <v>94</v>
      </c>
      <c r="C247" s="45" t="e">
        <v>#N/A</v>
      </c>
      <c r="D247" s="34" t="s">
        <v>95</v>
      </c>
      <c r="E247" s="34">
        <v>742903</v>
      </c>
      <c r="F247" s="34" t="s">
        <v>343</v>
      </c>
      <c r="G247" s="48"/>
      <c r="H247" s="48"/>
      <c r="I247" s="48"/>
      <c r="J247" s="48"/>
      <c r="K247" s="48"/>
      <c r="L247" s="48"/>
      <c r="M247" s="48"/>
      <c r="N247" s="48"/>
      <c r="O247" s="48"/>
      <c r="P247" s="48"/>
      <c r="Q247" s="48"/>
      <c r="R247" s="48"/>
      <c r="S247" s="48">
        <v>1176.1600000000001</v>
      </c>
      <c r="T247" s="48">
        <v>15</v>
      </c>
      <c r="U247" s="36">
        <v>1176.1600000000001</v>
      </c>
      <c r="V247" s="37">
        <v>15</v>
      </c>
    </row>
    <row r="248" spans="2:22" hidden="1" x14ac:dyDescent="0.25">
      <c r="B248" s="34" t="s">
        <v>94</v>
      </c>
      <c r="C248" s="45" t="e">
        <v>#N/A</v>
      </c>
      <c r="D248" s="34" t="s">
        <v>95</v>
      </c>
      <c r="E248" s="34">
        <v>742904</v>
      </c>
      <c r="F248" s="34" t="s">
        <v>344</v>
      </c>
      <c r="G248" s="48"/>
      <c r="H248" s="48"/>
      <c r="I248" s="48"/>
      <c r="J248" s="48"/>
      <c r="K248" s="48"/>
      <c r="L248" s="48"/>
      <c r="M248" s="48"/>
      <c r="N248" s="48"/>
      <c r="O248" s="48"/>
      <c r="P248" s="48"/>
      <c r="Q248" s="48"/>
      <c r="R248" s="48"/>
      <c r="S248" s="48">
        <v>27618.3</v>
      </c>
      <c r="T248" s="48">
        <v>1</v>
      </c>
      <c r="U248" s="36">
        <v>27618.3</v>
      </c>
      <c r="V248" s="37">
        <v>1</v>
      </c>
    </row>
    <row r="249" spans="2:22" hidden="1" x14ac:dyDescent="0.25">
      <c r="B249" s="34" t="s">
        <v>94</v>
      </c>
      <c r="C249" s="45" t="e">
        <v>#N/A</v>
      </c>
      <c r="D249" s="34" t="s">
        <v>95</v>
      </c>
      <c r="E249" s="34">
        <v>742907</v>
      </c>
      <c r="F249" s="34" t="s">
        <v>345</v>
      </c>
      <c r="G249" s="48"/>
      <c r="H249" s="48"/>
      <c r="I249" s="48"/>
      <c r="J249" s="48"/>
      <c r="K249" s="48"/>
      <c r="L249" s="48"/>
      <c r="M249" s="48"/>
      <c r="N249" s="48"/>
      <c r="O249" s="48"/>
      <c r="P249" s="48"/>
      <c r="Q249" s="48"/>
      <c r="R249" s="48"/>
      <c r="S249" s="48">
        <v>50213.85</v>
      </c>
      <c r="T249" s="48">
        <v>1</v>
      </c>
      <c r="U249" s="36">
        <v>50213.85</v>
      </c>
      <c r="V249" s="37">
        <v>1</v>
      </c>
    </row>
    <row r="250" spans="2:22" hidden="1" x14ac:dyDescent="0.25">
      <c r="B250" s="34" t="s">
        <v>94</v>
      </c>
      <c r="C250" s="45" t="e">
        <v>#N/A</v>
      </c>
      <c r="D250" s="34" t="s">
        <v>95</v>
      </c>
      <c r="E250" s="34">
        <v>742908</v>
      </c>
      <c r="F250" s="34" t="s">
        <v>346</v>
      </c>
      <c r="G250" s="48"/>
      <c r="H250" s="48"/>
      <c r="I250" s="48"/>
      <c r="J250" s="48"/>
      <c r="K250" s="48"/>
      <c r="L250" s="48"/>
      <c r="M250" s="48"/>
      <c r="N250" s="48"/>
      <c r="O250" s="48"/>
      <c r="P250" s="48"/>
      <c r="Q250" s="48"/>
      <c r="R250" s="48"/>
      <c r="S250" s="48">
        <v>786.25</v>
      </c>
      <c r="T250" s="48">
        <v>1</v>
      </c>
      <c r="U250" s="36">
        <v>786.25</v>
      </c>
      <c r="V250" s="37">
        <v>1</v>
      </c>
    </row>
    <row r="251" spans="2:22" hidden="1" x14ac:dyDescent="0.25">
      <c r="B251" s="34" t="s">
        <v>94</v>
      </c>
      <c r="C251" s="45" t="e">
        <v>#N/A</v>
      </c>
      <c r="D251" s="34" t="s">
        <v>95</v>
      </c>
      <c r="E251" s="34">
        <v>742909</v>
      </c>
      <c r="F251" s="34" t="s">
        <v>347</v>
      </c>
      <c r="G251" s="48"/>
      <c r="H251" s="48"/>
      <c r="I251" s="48"/>
      <c r="J251" s="48"/>
      <c r="K251" s="48"/>
      <c r="L251" s="48"/>
      <c r="M251" s="48"/>
      <c r="N251" s="48"/>
      <c r="O251" s="48"/>
      <c r="P251" s="48"/>
      <c r="Q251" s="48"/>
      <c r="R251" s="48"/>
      <c r="S251" s="48">
        <v>13966.69</v>
      </c>
      <c r="T251" s="48">
        <v>1</v>
      </c>
      <c r="U251" s="36">
        <v>13966.69</v>
      </c>
      <c r="V251" s="37">
        <v>1</v>
      </c>
    </row>
    <row r="252" spans="2:22" hidden="1" x14ac:dyDescent="0.25">
      <c r="B252" s="34" t="s">
        <v>94</v>
      </c>
      <c r="C252" s="45" t="s">
        <v>101</v>
      </c>
      <c r="D252" s="34" t="s">
        <v>95</v>
      </c>
      <c r="E252" s="34">
        <v>742947</v>
      </c>
      <c r="F252" s="34" t="s">
        <v>348</v>
      </c>
      <c r="G252" s="48"/>
      <c r="H252" s="48"/>
      <c r="I252" s="48">
        <v>7931.54</v>
      </c>
      <c r="J252" s="48">
        <v>14</v>
      </c>
      <c r="K252" s="48"/>
      <c r="L252" s="48"/>
      <c r="M252" s="48"/>
      <c r="N252" s="48"/>
      <c r="O252" s="48"/>
      <c r="P252" s="48"/>
      <c r="Q252" s="48">
        <v>798.52</v>
      </c>
      <c r="R252" s="48">
        <v>4</v>
      </c>
      <c r="S252" s="48"/>
      <c r="T252" s="48"/>
      <c r="U252" s="36">
        <v>8730.06</v>
      </c>
      <c r="V252" s="37">
        <v>18</v>
      </c>
    </row>
    <row r="253" spans="2:22" hidden="1" x14ac:dyDescent="0.25">
      <c r="B253" s="34" t="s">
        <v>94</v>
      </c>
      <c r="C253" s="45" t="s">
        <v>101</v>
      </c>
      <c r="D253" s="34" t="s">
        <v>95</v>
      </c>
      <c r="E253" s="34">
        <v>742949</v>
      </c>
      <c r="F253" s="34" t="s">
        <v>349</v>
      </c>
      <c r="G253" s="48">
        <v>1119.3499999999999</v>
      </c>
      <c r="H253" s="48">
        <v>7</v>
      </c>
      <c r="I253" s="48"/>
      <c r="J253" s="48"/>
      <c r="K253" s="48"/>
      <c r="L253" s="48"/>
      <c r="M253" s="48"/>
      <c r="N253" s="48"/>
      <c r="O253" s="48"/>
      <c r="P253" s="48"/>
      <c r="Q253" s="48"/>
      <c r="R253" s="48"/>
      <c r="S253" s="48"/>
      <c r="T253" s="48"/>
      <c r="U253" s="36">
        <v>1119.3499999999999</v>
      </c>
      <c r="V253" s="37">
        <v>7</v>
      </c>
    </row>
    <row r="254" spans="2:22" hidden="1" x14ac:dyDescent="0.25">
      <c r="B254" s="34" t="s">
        <v>94</v>
      </c>
      <c r="C254" s="45" t="s">
        <v>101</v>
      </c>
      <c r="D254" s="34" t="s">
        <v>95</v>
      </c>
      <c r="E254" s="34">
        <v>742982</v>
      </c>
      <c r="F254" s="34" t="s">
        <v>350</v>
      </c>
      <c r="G254" s="48"/>
      <c r="H254" s="48"/>
      <c r="I254" s="48">
        <v>35722.54</v>
      </c>
      <c r="J254" s="48">
        <v>5</v>
      </c>
      <c r="K254" s="48"/>
      <c r="L254" s="48"/>
      <c r="M254" s="48"/>
      <c r="N254" s="48"/>
      <c r="O254" s="48"/>
      <c r="P254" s="48"/>
      <c r="Q254" s="48">
        <v>10119.57</v>
      </c>
      <c r="R254" s="48">
        <v>1</v>
      </c>
      <c r="S254" s="48"/>
      <c r="T254" s="48"/>
      <c r="U254" s="36">
        <v>45842.11</v>
      </c>
      <c r="V254" s="37">
        <v>6</v>
      </c>
    </row>
    <row r="255" spans="2:22" hidden="1" x14ac:dyDescent="0.25">
      <c r="B255" s="34" t="s">
        <v>94</v>
      </c>
      <c r="C255" s="45" t="e">
        <v>#N/A</v>
      </c>
      <c r="D255" s="34" t="s">
        <v>95</v>
      </c>
      <c r="E255" s="34">
        <v>743279</v>
      </c>
      <c r="F255" s="34" t="s">
        <v>351</v>
      </c>
      <c r="G255" s="48"/>
      <c r="H255" s="48"/>
      <c r="I255" s="48"/>
      <c r="J255" s="48"/>
      <c r="K255" s="48">
        <v>350.68</v>
      </c>
      <c r="L255" s="48">
        <v>8</v>
      </c>
      <c r="M255" s="48"/>
      <c r="N255" s="48"/>
      <c r="O255" s="48"/>
      <c r="P255" s="48"/>
      <c r="Q255" s="48"/>
      <c r="R255" s="48"/>
      <c r="S255" s="48"/>
      <c r="T255" s="48"/>
      <c r="U255" s="36">
        <v>350.68</v>
      </c>
      <c r="V255" s="37">
        <v>8</v>
      </c>
    </row>
    <row r="256" spans="2:22" hidden="1" x14ac:dyDescent="0.25">
      <c r="B256" s="34" t="s">
        <v>94</v>
      </c>
      <c r="C256" s="45" t="e">
        <v>#N/A</v>
      </c>
      <c r="D256" s="34" t="s">
        <v>95</v>
      </c>
      <c r="E256" s="34">
        <v>743935</v>
      </c>
      <c r="F256" s="34" t="s">
        <v>352</v>
      </c>
      <c r="G256" s="48">
        <v>3653.4</v>
      </c>
      <c r="H256" s="48">
        <v>1</v>
      </c>
      <c r="I256" s="48"/>
      <c r="J256" s="48"/>
      <c r="K256" s="48"/>
      <c r="L256" s="48"/>
      <c r="M256" s="48"/>
      <c r="N256" s="48"/>
      <c r="O256" s="48"/>
      <c r="P256" s="48"/>
      <c r="Q256" s="48"/>
      <c r="R256" s="48"/>
      <c r="S256" s="48"/>
      <c r="T256" s="48"/>
      <c r="U256" s="36">
        <v>3653.4</v>
      </c>
      <c r="V256" s="37">
        <v>1</v>
      </c>
    </row>
    <row r="257" spans="2:22" hidden="1" x14ac:dyDescent="0.25">
      <c r="B257" s="34" t="s">
        <v>94</v>
      </c>
      <c r="C257" s="45" t="e">
        <v>#N/A</v>
      </c>
      <c r="D257" s="34" t="s">
        <v>95</v>
      </c>
      <c r="E257" s="34">
        <v>743941</v>
      </c>
      <c r="F257" s="34" t="s">
        <v>353</v>
      </c>
      <c r="G257" s="48">
        <v>3451.45</v>
      </c>
      <c r="H257" s="48">
        <v>1</v>
      </c>
      <c r="I257" s="48"/>
      <c r="J257" s="48"/>
      <c r="K257" s="48"/>
      <c r="L257" s="48"/>
      <c r="M257" s="48"/>
      <c r="N257" s="48"/>
      <c r="O257" s="48"/>
      <c r="P257" s="48"/>
      <c r="Q257" s="48"/>
      <c r="R257" s="48"/>
      <c r="S257" s="48"/>
      <c r="T257" s="48"/>
      <c r="U257" s="36">
        <v>3451.45</v>
      </c>
      <c r="V257" s="37">
        <v>1</v>
      </c>
    </row>
    <row r="258" spans="2:22" hidden="1" x14ac:dyDescent="0.25">
      <c r="B258" s="34" t="s">
        <v>94</v>
      </c>
      <c r="C258" s="45" t="e">
        <v>#N/A</v>
      </c>
      <c r="D258" s="34" t="s">
        <v>95</v>
      </c>
      <c r="E258" s="34">
        <v>743944</v>
      </c>
      <c r="F258" s="34" t="s">
        <v>354</v>
      </c>
      <c r="G258" s="48">
        <v>38734.660000000003</v>
      </c>
      <c r="H258" s="48">
        <v>2</v>
      </c>
      <c r="I258" s="48"/>
      <c r="J258" s="48"/>
      <c r="K258" s="48"/>
      <c r="L258" s="48"/>
      <c r="M258" s="48"/>
      <c r="N258" s="48"/>
      <c r="O258" s="48"/>
      <c r="P258" s="48"/>
      <c r="Q258" s="48"/>
      <c r="R258" s="48"/>
      <c r="S258" s="48"/>
      <c r="T258" s="48"/>
      <c r="U258" s="36">
        <v>38734.660000000003</v>
      </c>
      <c r="V258" s="37">
        <v>2</v>
      </c>
    </row>
    <row r="259" spans="2:22" hidden="1" x14ac:dyDescent="0.25">
      <c r="B259" s="34" t="s">
        <v>94</v>
      </c>
      <c r="C259" s="45" t="e">
        <v>#N/A</v>
      </c>
      <c r="D259" s="34" t="s">
        <v>95</v>
      </c>
      <c r="E259" s="34">
        <v>743945</v>
      </c>
      <c r="F259" s="34" t="s">
        <v>355</v>
      </c>
      <c r="G259" s="48">
        <v>47517.3</v>
      </c>
      <c r="H259" s="48">
        <v>2</v>
      </c>
      <c r="I259" s="48"/>
      <c r="J259" s="48"/>
      <c r="K259" s="48"/>
      <c r="L259" s="48"/>
      <c r="M259" s="48"/>
      <c r="N259" s="48"/>
      <c r="O259" s="48"/>
      <c r="P259" s="48"/>
      <c r="Q259" s="48"/>
      <c r="R259" s="48"/>
      <c r="S259" s="48"/>
      <c r="T259" s="48"/>
      <c r="U259" s="36">
        <v>47517.3</v>
      </c>
      <c r="V259" s="37">
        <v>2</v>
      </c>
    </row>
    <row r="260" spans="2:22" hidden="1" x14ac:dyDescent="0.25">
      <c r="B260" s="34" t="s">
        <v>94</v>
      </c>
      <c r="C260" s="45" t="e">
        <v>#N/A</v>
      </c>
      <c r="D260" s="34" t="s">
        <v>95</v>
      </c>
      <c r="E260" s="34">
        <v>743946</v>
      </c>
      <c r="F260" s="34" t="s">
        <v>356</v>
      </c>
      <c r="G260" s="48">
        <v>20106.34</v>
      </c>
      <c r="H260" s="48">
        <v>4</v>
      </c>
      <c r="I260" s="48"/>
      <c r="J260" s="48"/>
      <c r="K260" s="48"/>
      <c r="L260" s="48"/>
      <c r="M260" s="48"/>
      <c r="N260" s="48"/>
      <c r="O260" s="48"/>
      <c r="P260" s="48"/>
      <c r="Q260" s="48"/>
      <c r="R260" s="48"/>
      <c r="S260" s="48"/>
      <c r="T260" s="48"/>
      <c r="U260" s="36">
        <v>20106.34</v>
      </c>
      <c r="V260" s="37">
        <v>4</v>
      </c>
    </row>
    <row r="261" spans="2:22" hidden="1" x14ac:dyDescent="0.25">
      <c r="B261" s="34" t="s">
        <v>94</v>
      </c>
      <c r="C261" s="45" t="e">
        <v>#N/A</v>
      </c>
      <c r="D261" s="34" t="s">
        <v>95</v>
      </c>
      <c r="E261" s="34">
        <v>743947</v>
      </c>
      <c r="F261" s="34" t="s">
        <v>357</v>
      </c>
      <c r="G261" s="48">
        <v>1061.3399999999999</v>
      </c>
      <c r="H261" s="48">
        <v>4</v>
      </c>
      <c r="I261" s="48"/>
      <c r="J261" s="48"/>
      <c r="K261" s="48"/>
      <c r="L261" s="48"/>
      <c r="M261" s="48"/>
      <c r="N261" s="48"/>
      <c r="O261" s="48"/>
      <c r="P261" s="48"/>
      <c r="Q261" s="48"/>
      <c r="R261" s="48"/>
      <c r="S261" s="48"/>
      <c r="T261" s="48"/>
      <c r="U261" s="36">
        <v>1061.3399999999999</v>
      </c>
      <c r="V261" s="37">
        <v>4</v>
      </c>
    </row>
    <row r="262" spans="2:22" hidden="1" x14ac:dyDescent="0.25">
      <c r="B262" s="34" t="s">
        <v>94</v>
      </c>
      <c r="C262" s="45" t="e">
        <v>#N/A</v>
      </c>
      <c r="D262" s="34" t="s">
        <v>95</v>
      </c>
      <c r="E262" s="34">
        <v>743948</v>
      </c>
      <c r="F262" s="34" t="s">
        <v>358</v>
      </c>
      <c r="G262" s="48">
        <v>2672.68</v>
      </c>
      <c r="H262" s="48">
        <v>4</v>
      </c>
      <c r="I262" s="48"/>
      <c r="J262" s="48"/>
      <c r="K262" s="48"/>
      <c r="L262" s="48"/>
      <c r="M262" s="48"/>
      <c r="N262" s="48"/>
      <c r="O262" s="48"/>
      <c r="P262" s="48"/>
      <c r="Q262" s="48"/>
      <c r="R262" s="48"/>
      <c r="S262" s="48"/>
      <c r="T262" s="48"/>
      <c r="U262" s="36">
        <v>2672.68</v>
      </c>
      <c r="V262" s="37">
        <v>4</v>
      </c>
    </row>
    <row r="263" spans="2:22" hidden="1" x14ac:dyDescent="0.25">
      <c r="B263" s="34" t="s">
        <v>94</v>
      </c>
      <c r="C263" s="45" t="e">
        <v>#N/A</v>
      </c>
      <c r="D263" s="34" t="s">
        <v>95</v>
      </c>
      <c r="E263" s="34">
        <v>743949</v>
      </c>
      <c r="F263" s="34" t="s">
        <v>359</v>
      </c>
      <c r="G263" s="48">
        <v>2468.21</v>
      </c>
      <c r="H263" s="48">
        <v>4</v>
      </c>
      <c r="I263" s="48"/>
      <c r="J263" s="48"/>
      <c r="K263" s="48"/>
      <c r="L263" s="48"/>
      <c r="M263" s="48"/>
      <c r="N263" s="48"/>
      <c r="O263" s="48"/>
      <c r="P263" s="48"/>
      <c r="Q263" s="48"/>
      <c r="R263" s="48"/>
      <c r="S263" s="48"/>
      <c r="T263" s="48"/>
      <c r="U263" s="36">
        <v>2468.21</v>
      </c>
      <c r="V263" s="37">
        <v>4</v>
      </c>
    </row>
    <row r="264" spans="2:22" hidden="1" x14ac:dyDescent="0.25">
      <c r="B264" s="34" t="s">
        <v>94</v>
      </c>
      <c r="C264" s="45" t="e">
        <v>#N/A</v>
      </c>
      <c r="D264" s="34" t="s">
        <v>95</v>
      </c>
      <c r="E264" s="34">
        <v>743950</v>
      </c>
      <c r="F264" s="34" t="s">
        <v>360</v>
      </c>
      <c r="G264" s="48">
        <v>310.16000000000003</v>
      </c>
      <c r="H264" s="48">
        <v>2</v>
      </c>
      <c r="I264" s="48"/>
      <c r="J264" s="48"/>
      <c r="K264" s="48"/>
      <c r="L264" s="48"/>
      <c r="M264" s="48"/>
      <c r="N264" s="48"/>
      <c r="O264" s="48"/>
      <c r="P264" s="48"/>
      <c r="Q264" s="48"/>
      <c r="R264" s="48"/>
      <c r="S264" s="48"/>
      <c r="T264" s="48"/>
      <c r="U264" s="36">
        <v>310.16000000000003</v>
      </c>
      <c r="V264" s="37">
        <v>2</v>
      </c>
    </row>
    <row r="265" spans="2:22" hidden="1" x14ac:dyDescent="0.25">
      <c r="B265" s="34" t="s">
        <v>94</v>
      </c>
      <c r="C265" s="45" t="e">
        <v>#N/A</v>
      </c>
      <c r="D265" s="34" t="s">
        <v>95</v>
      </c>
      <c r="E265" s="34">
        <v>743951</v>
      </c>
      <c r="F265" s="34" t="s">
        <v>361</v>
      </c>
      <c r="G265" s="48">
        <v>1760.94</v>
      </c>
      <c r="H265" s="48">
        <v>4</v>
      </c>
      <c r="I265" s="48"/>
      <c r="J265" s="48"/>
      <c r="K265" s="48"/>
      <c r="L265" s="48"/>
      <c r="M265" s="48"/>
      <c r="N265" s="48"/>
      <c r="O265" s="48"/>
      <c r="P265" s="48"/>
      <c r="Q265" s="48"/>
      <c r="R265" s="48"/>
      <c r="S265" s="48"/>
      <c r="T265" s="48"/>
      <c r="U265" s="36">
        <v>1760.94</v>
      </c>
      <c r="V265" s="37">
        <v>4</v>
      </c>
    </row>
    <row r="266" spans="2:22" hidden="1" x14ac:dyDescent="0.25">
      <c r="B266" s="34" t="s">
        <v>94</v>
      </c>
      <c r="C266" s="45" t="e">
        <v>#N/A</v>
      </c>
      <c r="D266" s="34" t="s">
        <v>95</v>
      </c>
      <c r="E266" s="34">
        <v>743952</v>
      </c>
      <c r="F266" s="34" t="s">
        <v>362</v>
      </c>
      <c r="G266" s="48">
        <v>2485.94</v>
      </c>
      <c r="H266" s="48">
        <v>4</v>
      </c>
      <c r="I266" s="48"/>
      <c r="J266" s="48"/>
      <c r="K266" s="48"/>
      <c r="L266" s="48"/>
      <c r="M266" s="48"/>
      <c r="N266" s="48"/>
      <c r="O266" s="48"/>
      <c r="P266" s="48"/>
      <c r="Q266" s="48"/>
      <c r="R266" s="48"/>
      <c r="S266" s="48"/>
      <c r="T266" s="48"/>
      <c r="U266" s="36">
        <v>2485.94</v>
      </c>
      <c r="V266" s="37">
        <v>4</v>
      </c>
    </row>
    <row r="267" spans="2:22" hidden="1" x14ac:dyDescent="0.25">
      <c r="B267" s="34" t="s">
        <v>94</v>
      </c>
      <c r="C267" s="45" t="e">
        <v>#N/A</v>
      </c>
      <c r="D267" s="34" t="s">
        <v>95</v>
      </c>
      <c r="E267" s="34">
        <v>743954</v>
      </c>
      <c r="F267" s="34" t="s">
        <v>363</v>
      </c>
      <c r="G267" s="48">
        <v>7670.9</v>
      </c>
      <c r="H267" s="48">
        <v>4</v>
      </c>
      <c r="I267" s="48"/>
      <c r="J267" s="48"/>
      <c r="K267" s="48"/>
      <c r="L267" s="48"/>
      <c r="M267" s="48"/>
      <c r="N267" s="48"/>
      <c r="O267" s="48"/>
      <c r="P267" s="48"/>
      <c r="Q267" s="48"/>
      <c r="R267" s="48"/>
      <c r="S267" s="48"/>
      <c r="T267" s="48"/>
      <c r="U267" s="36">
        <v>7670.9</v>
      </c>
      <c r="V267" s="37">
        <v>4</v>
      </c>
    </row>
    <row r="268" spans="2:22" hidden="1" x14ac:dyDescent="0.25">
      <c r="B268" s="34" t="s">
        <v>94</v>
      </c>
      <c r="C268" s="45" t="e">
        <v>#N/A</v>
      </c>
      <c r="D268" s="34" t="s">
        <v>95</v>
      </c>
      <c r="E268" s="34">
        <v>743955</v>
      </c>
      <c r="F268" s="34" t="s">
        <v>364</v>
      </c>
      <c r="G268" s="48">
        <v>8226.7099999999991</v>
      </c>
      <c r="H268" s="48">
        <v>4</v>
      </c>
      <c r="I268" s="48"/>
      <c r="J268" s="48"/>
      <c r="K268" s="48"/>
      <c r="L268" s="48"/>
      <c r="M268" s="48"/>
      <c r="N268" s="48"/>
      <c r="O268" s="48"/>
      <c r="P268" s="48"/>
      <c r="Q268" s="48"/>
      <c r="R268" s="48"/>
      <c r="S268" s="48"/>
      <c r="T268" s="48"/>
      <c r="U268" s="36">
        <v>8226.7099999999991</v>
      </c>
      <c r="V268" s="37">
        <v>4</v>
      </c>
    </row>
    <row r="269" spans="2:22" hidden="1" x14ac:dyDescent="0.25">
      <c r="B269" s="34" t="s">
        <v>94</v>
      </c>
      <c r="C269" s="45" t="e">
        <v>#N/A</v>
      </c>
      <c r="D269" s="34" t="s">
        <v>95</v>
      </c>
      <c r="E269" s="34">
        <v>743956</v>
      </c>
      <c r="F269" s="34" t="s">
        <v>365</v>
      </c>
      <c r="G269" s="48">
        <v>3163.34</v>
      </c>
      <c r="H269" s="48">
        <v>2</v>
      </c>
      <c r="I269" s="48"/>
      <c r="J269" s="48"/>
      <c r="K269" s="48"/>
      <c r="L269" s="48"/>
      <c r="M269" s="48"/>
      <c r="N269" s="48"/>
      <c r="O269" s="48"/>
      <c r="P269" s="48"/>
      <c r="Q269" s="48"/>
      <c r="R269" s="48"/>
      <c r="S269" s="48"/>
      <c r="T269" s="48"/>
      <c r="U269" s="36">
        <v>3163.34</v>
      </c>
      <c r="V269" s="37">
        <v>2</v>
      </c>
    </row>
    <row r="270" spans="2:22" hidden="1" x14ac:dyDescent="0.25">
      <c r="B270" s="34" t="s">
        <v>94</v>
      </c>
      <c r="C270" s="45" t="e">
        <v>#N/A</v>
      </c>
      <c r="D270" s="34" t="s">
        <v>95</v>
      </c>
      <c r="E270" s="34">
        <v>743957</v>
      </c>
      <c r="F270" s="34" t="s">
        <v>366</v>
      </c>
      <c r="G270" s="48">
        <v>3511.43</v>
      </c>
      <c r="H270" s="48">
        <v>2</v>
      </c>
      <c r="I270" s="48"/>
      <c r="J270" s="48"/>
      <c r="K270" s="48"/>
      <c r="L270" s="48"/>
      <c r="M270" s="48"/>
      <c r="N270" s="48"/>
      <c r="O270" s="48"/>
      <c r="P270" s="48"/>
      <c r="Q270" s="48"/>
      <c r="R270" s="48"/>
      <c r="S270" s="48"/>
      <c r="T270" s="48"/>
      <c r="U270" s="36">
        <v>3511.43</v>
      </c>
      <c r="V270" s="37">
        <v>2</v>
      </c>
    </row>
    <row r="271" spans="2:22" hidden="1" x14ac:dyDescent="0.25">
      <c r="B271" s="34" t="s">
        <v>94</v>
      </c>
      <c r="C271" s="45" t="e">
        <v>#N/A</v>
      </c>
      <c r="D271" s="34" t="s">
        <v>95</v>
      </c>
      <c r="E271" s="34">
        <v>744083</v>
      </c>
      <c r="F271" s="34" t="s">
        <v>367</v>
      </c>
      <c r="G271" s="48">
        <v>65352.480000000003</v>
      </c>
      <c r="H271" s="48">
        <v>1</v>
      </c>
      <c r="I271" s="48"/>
      <c r="J271" s="48"/>
      <c r="K271" s="48"/>
      <c r="L271" s="48"/>
      <c r="M271" s="48"/>
      <c r="N271" s="48"/>
      <c r="O271" s="48"/>
      <c r="P271" s="48"/>
      <c r="Q271" s="48"/>
      <c r="R271" s="48"/>
      <c r="S271" s="48"/>
      <c r="T271" s="48"/>
      <c r="U271" s="36">
        <v>65352.480000000003</v>
      </c>
      <c r="V271" s="37">
        <v>1</v>
      </c>
    </row>
    <row r="272" spans="2:22" hidden="1" x14ac:dyDescent="0.25">
      <c r="B272" s="34" t="s">
        <v>94</v>
      </c>
      <c r="C272" s="45" t="e">
        <v>#N/A</v>
      </c>
      <c r="D272" s="34" t="s">
        <v>95</v>
      </c>
      <c r="E272" s="34">
        <v>744168</v>
      </c>
      <c r="F272" s="34" t="s">
        <v>368</v>
      </c>
      <c r="G272" s="48"/>
      <c r="H272" s="48"/>
      <c r="I272" s="48"/>
      <c r="J272" s="48"/>
      <c r="K272" s="48"/>
      <c r="L272" s="48"/>
      <c r="M272" s="48"/>
      <c r="N272" s="48"/>
      <c r="O272" s="48"/>
      <c r="P272" s="48"/>
      <c r="Q272" s="48"/>
      <c r="R272" s="48"/>
      <c r="S272" s="48">
        <v>1176.1600000000001</v>
      </c>
      <c r="T272" s="48">
        <v>15</v>
      </c>
      <c r="U272" s="36">
        <v>1176.1600000000001</v>
      </c>
      <c r="V272" s="37">
        <v>15</v>
      </c>
    </row>
    <row r="273" spans="2:22" hidden="1" x14ac:dyDescent="0.25">
      <c r="B273" s="34" t="s">
        <v>94</v>
      </c>
      <c r="C273" s="45" t="e">
        <v>#N/A</v>
      </c>
      <c r="D273" s="34" t="s">
        <v>95</v>
      </c>
      <c r="E273" s="34">
        <v>744249</v>
      </c>
      <c r="F273" s="34" t="s">
        <v>369</v>
      </c>
      <c r="G273" s="48">
        <v>23365.83</v>
      </c>
      <c r="H273" s="48">
        <v>1</v>
      </c>
      <c r="I273" s="48"/>
      <c r="J273" s="48"/>
      <c r="K273" s="48">
        <v>-23365.83</v>
      </c>
      <c r="L273" s="48">
        <v>-1</v>
      </c>
      <c r="M273" s="48"/>
      <c r="N273" s="48"/>
      <c r="O273" s="48"/>
      <c r="P273" s="48"/>
      <c r="Q273" s="48"/>
      <c r="R273" s="48"/>
      <c r="S273" s="48"/>
      <c r="T273" s="48"/>
      <c r="U273" s="39">
        <v>0</v>
      </c>
      <c r="V273" s="41">
        <v>0</v>
      </c>
    </row>
    <row r="274" spans="2:22" hidden="1" x14ac:dyDescent="0.25">
      <c r="B274" s="34" t="s">
        <v>94</v>
      </c>
      <c r="C274" s="45" t="e">
        <v>#N/A</v>
      </c>
      <c r="D274" s="34" t="s">
        <v>95</v>
      </c>
      <c r="E274" s="34">
        <v>744528</v>
      </c>
      <c r="F274" s="34" t="s">
        <v>370</v>
      </c>
      <c r="G274" s="48"/>
      <c r="H274" s="48"/>
      <c r="I274" s="48"/>
      <c r="J274" s="48"/>
      <c r="K274" s="48"/>
      <c r="L274" s="48"/>
      <c r="M274" s="48">
        <v>2011.89</v>
      </c>
      <c r="N274" s="48">
        <v>20</v>
      </c>
      <c r="O274" s="48"/>
      <c r="P274" s="48"/>
      <c r="Q274" s="48"/>
      <c r="R274" s="48"/>
      <c r="S274" s="48"/>
      <c r="T274" s="48"/>
      <c r="U274" s="36">
        <v>2011.89</v>
      </c>
      <c r="V274" s="37">
        <v>20</v>
      </c>
    </row>
    <row r="275" spans="2:22" hidden="1" x14ac:dyDescent="0.25">
      <c r="B275" s="34" t="s">
        <v>94</v>
      </c>
      <c r="C275" s="45" t="e">
        <v>#N/A</v>
      </c>
      <c r="D275" s="34" t="s">
        <v>95</v>
      </c>
      <c r="E275" s="34">
        <v>744529</v>
      </c>
      <c r="F275" s="34" t="s">
        <v>371</v>
      </c>
      <c r="G275" s="48"/>
      <c r="H275" s="48"/>
      <c r="I275" s="48"/>
      <c r="J275" s="48"/>
      <c r="K275" s="48">
        <v>4956.84</v>
      </c>
      <c r="L275" s="48">
        <v>10</v>
      </c>
      <c r="M275" s="48"/>
      <c r="N275" s="48"/>
      <c r="O275" s="48"/>
      <c r="P275" s="48"/>
      <c r="Q275" s="48"/>
      <c r="R275" s="48"/>
      <c r="S275" s="48"/>
      <c r="T275" s="48"/>
      <c r="U275" s="36">
        <v>4956.84</v>
      </c>
      <c r="V275" s="37">
        <v>10</v>
      </c>
    </row>
    <row r="276" spans="2:22" hidden="1" x14ac:dyDescent="0.25">
      <c r="B276" s="34" t="s">
        <v>94</v>
      </c>
      <c r="C276" s="45" t="e">
        <v>#N/A</v>
      </c>
      <c r="D276" s="34" t="s">
        <v>95</v>
      </c>
      <c r="E276" s="34">
        <v>744530</v>
      </c>
      <c r="F276" s="34" t="s">
        <v>372</v>
      </c>
      <c r="G276" s="48"/>
      <c r="H276" s="48"/>
      <c r="I276" s="48"/>
      <c r="J276" s="48"/>
      <c r="K276" s="48">
        <v>1144.1099999999999</v>
      </c>
      <c r="L276" s="48">
        <v>20</v>
      </c>
      <c r="M276" s="48"/>
      <c r="N276" s="48"/>
      <c r="O276" s="48"/>
      <c r="P276" s="48"/>
      <c r="Q276" s="48"/>
      <c r="R276" s="48"/>
      <c r="S276" s="48"/>
      <c r="T276" s="48"/>
      <c r="U276" s="36">
        <v>1144.1099999999999</v>
      </c>
      <c r="V276" s="37">
        <v>20</v>
      </c>
    </row>
    <row r="277" spans="2:22" hidden="1" x14ac:dyDescent="0.25">
      <c r="B277" s="34" t="s">
        <v>94</v>
      </c>
      <c r="C277" s="45" t="e">
        <v>#N/A</v>
      </c>
      <c r="D277" s="34" t="s">
        <v>95</v>
      </c>
      <c r="E277" s="34">
        <v>744531</v>
      </c>
      <c r="F277" s="34" t="s">
        <v>373</v>
      </c>
      <c r="G277" s="48"/>
      <c r="H277" s="48"/>
      <c r="I277" s="48"/>
      <c r="J277" s="48"/>
      <c r="K277" s="48">
        <v>1301.6600000000001</v>
      </c>
      <c r="L277" s="48">
        <v>20</v>
      </c>
      <c r="M277" s="48"/>
      <c r="N277" s="48"/>
      <c r="O277" s="48"/>
      <c r="P277" s="48"/>
      <c r="Q277" s="48"/>
      <c r="R277" s="48"/>
      <c r="S277" s="48"/>
      <c r="T277" s="48"/>
      <c r="U277" s="36">
        <v>1301.6600000000001</v>
      </c>
      <c r="V277" s="37">
        <v>20</v>
      </c>
    </row>
    <row r="278" spans="2:22" hidden="1" x14ac:dyDescent="0.25">
      <c r="B278" s="34" t="s">
        <v>94</v>
      </c>
      <c r="C278" s="45" t="e">
        <v>#N/A</v>
      </c>
      <c r="D278" s="34" t="s">
        <v>95</v>
      </c>
      <c r="E278" s="34">
        <v>744532</v>
      </c>
      <c r="F278" s="34" t="s">
        <v>374</v>
      </c>
      <c r="G278" s="48"/>
      <c r="H278" s="48"/>
      <c r="I278" s="48"/>
      <c r="J278" s="48"/>
      <c r="K278" s="48">
        <v>4640.49</v>
      </c>
      <c r="L278" s="48">
        <v>20</v>
      </c>
      <c r="M278" s="48"/>
      <c r="N278" s="48"/>
      <c r="O278" s="48"/>
      <c r="P278" s="48"/>
      <c r="Q278" s="48"/>
      <c r="R278" s="48"/>
      <c r="S278" s="48"/>
      <c r="T278" s="48"/>
      <c r="U278" s="36">
        <v>4640.49</v>
      </c>
      <c r="V278" s="37">
        <v>20</v>
      </c>
    </row>
    <row r="279" spans="2:22" hidden="1" x14ac:dyDescent="0.25">
      <c r="B279" s="34" t="s">
        <v>94</v>
      </c>
      <c r="C279" s="45" t="e">
        <v>#N/A</v>
      </c>
      <c r="D279" s="34" t="s">
        <v>95</v>
      </c>
      <c r="E279" s="34">
        <v>744535</v>
      </c>
      <c r="F279" s="34" t="s">
        <v>375</v>
      </c>
      <c r="G279" s="48"/>
      <c r="H279" s="48"/>
      <c r="I279" s="48"/>
      <c r="J279" s="48"/>
      <c r="K279" s="48">
        <v>40748.35</v>
      </c>
      <c r="L279" s="48">
        <v>600</v>
      </c>
      <c r="M279" s="48"/>
      <c r="N279" s="48"/>
      <c r="O279" s="48"/>
      <c r="P279" s="48"/>
      <c r="Q279" s="48"/>
      <c r="R279" s="48"/>
      <c r="S279" s="48"/>
      <c r="T279" s="48"/>
      <c r="U279" s="36">
        <v>40748.35</v>
      </c>
      <c r="V279" s="42">
        <v>600</v>
      </c>
    </row>
    <row r="280" spans="2:22" hidden="1" x14ac:dyDescent="0.25">
      <c r="B280" s="34" t="s">
        <v>94</v>
      </c>
      <c r="C280" s="45" t="e">
        <v>#N/A</v>
      </c>
      <c r="D280" s="34" t="s">
        <v>95</v>
      </c>
      <c r="E280" s="34">
        <v>744536</v>
      </c>
      <c r="F280" s="34" t="s">
        <v>376</v>
      </c>
      <c r="G280" s="48"/>
      <c r="H280" s="48"/>
      <c r="I280" s="48"/>
      <c r="J280" s="48"/>
      <c r="K280" s="48">
        <v>29506.04</v>
      </c>
      <c r="L280" s="48">
        <v>600</v>
      </c>
      <c r="M280" s="48"/>
      <c r="N280" s="48"/>
      <c r="O280" s="48"/>
      <c r="P280" s="48"/>
      <c r="Q280" s="48"/>
      <c r="R280" s="48"/>
      <c r="S280" s="48"/>
      <c r="T280" s="48"/>
      <c r="U280" s="36">
        <v>29506.04</v>
      </c>
      <c r="V280" s="42">
        <v>600</v>
      </c>
    </row>
    <row r="281" spans="2:22" hidden="1" x14ac:dyDescent="0.25">
      <c r="B281" s="34" t="s">
        <v>94</v>
      </c>
      <c r="C281" s="45" t="e">
        <v>#N/A</v>
      </c>
      <c r="D281" s="34" t="s">
        <v>95</v>
      </c>
      <c r="E281" s="34">
        <v>744674</v>
      </c>
      <c r="F281" s="34" t="s">
        <v>377</v>
      </c>
      <c r="G281" s="48"/>
      <c r="H281" s="48"/>
      <c r="I281" s="48"/>
      <c r="J281" s="48"/>
      <c r="K281" s="48"/>
      <c r="L281" s="48"/>
      <c r="M281" s="48">
        <v>93001.84</v>
      </c>
      <c r="N281" s="48">
        <v>2</v>
      </c>
      <c r="O281" s="48"/>
      <c r="P281" s="48"/>
      <c r="Q281" s="48"/>
      <c r="R281" s="48"/>
      <c r="S281" s="48"/>
      <c r="T281" s="48"/>
      <c r="U281" s="36">
        <v>93001.84</v>
      </c>
      <c r="V281" s="37">
        <v>2</v>
      </c>
    </row>
    <row r="282" spans="2:22" hidden="1" x14ac:dyDescent="0.25">
      <c r="B282" s="34" t="s">
        <v>94</v>
      </c>
      <c r="C282" s="45" t="e">
        <v>#N/A</v>
      </c>
      <c r="D282" s="34" t="s">
        <v>95</v>
      </c>
      <c r="E282" s="34">
        <v>744676</v>
      </c>
      <c r="F282" s="34" t="s">
        <v>378</v>
      </c>
      <c r="G282" s="48"/>
      <c r="H282" s="48"/>
      <c r="I282" s="48"/>
      <c r="J282" s="48"/>
      <c r="K282" s="48">
        <v>14437.08</v>
      </c>
      <c r="L282" s="48">
        <v>200</v>
      </c>
      <c r="M282" s="48"/>
      <c r="N282" s="48"/>
      <c r="O282" s="48"/>
      <c r="P282" s="48"/>
      <c r="Q282" s="48"/>
      <c r="R282" s="48"/>
      <c r="S282" s="48"/>
      <c r="T282" s="48"/>
      <c r="U282" s="36">
        <v>14437.08</v>
      </c>
      <c r="V282" s="42">
        <v>200</v>
      </c>
    </row>
    <row r="283" spans="2:22" hidden="1" x14ac:dyDescent="0.25">
      <c r="B283" s="34" t="s">
        <v>94</v>
      </c>
      <c r="C283" s="45" t="e">
        <v>#N/A</v>
      </c>
      <c r="D283" s="34" t="s">
        <v>95</v>
      </c>
      <c r="E283" s="34">
        <v>744677</v>
      </c>
      <c r="F283" s="34" t="s">
        <v>379</v>
      </c>
      <c r="G283" s="48"/>
      <c r="H283" s="48"/>
      <c r="I283" s="48"/>
      <c r="J283" s="48"/>
      <c r="K283" s="48">
        <v>3681.92</v>
      </c>
      <c r="L283" s="48">
        <v>2</v>
      </c>
      <c r="M283" s="48"/>
      <c r="N283" s="48"/>
      <c r="O283" s="48"/>
      <c r="P283" s="48"/>
      <c r="Q283" s="48"/>
      <c r="R283" s="48"/>
      <c r="S283" s="48"/>
      <c r="T283" s="48"/>
      <c r="U283" s="36">
        <v>3681.92</v>
      </c>
      <c r="V283" s="38">
        <v>2</v>
      </c>
    </row>
    <row r="284" spans="2:22" hidden="1" x14ac:dyDescent="0.25">
      <c r="B284" s="34" t="s">
        <v>94</v>
      </c>
      <c r="C284" s="45" t="e">
        <v>#N/A</v>
      </c>
      <c r="D284" s="34" t="s">
        <v>95</v>
      </c>
      <c r="E284" s="34">
        <v>744695</v>
      </c>
      <c r="F284" s="34" t="s">
        <v>380</v>
      </c>
      <c r="G284" s="48"/>
      <c r="H284" s="48"/>
      <c r="I284" s="48"/>
      <c r="J284" s="48"/>
      <c r="K284" s="48">
        <v>1498.65</v>
      </c>
      <c r="L284" s="48">
        <v>1</v>
      </c>
      <c r="M284" s="48"/>
      <c r="N284" s="48"/>
      <c r="O284" s="48">
        <v>-1498.65</v>
      </c>
      <c r="P284" s="48">
        <v>-1</v>
      </c>
      <c r="Q284" s="48"/>
      <c r="R284" s="48"/>
      <c r="S284" s="48"/>
      <c r="T284" s="48"/>
      <c r="U284" s="39">
        <v>0</v>
      </c>
      <c r="V284" s="40">
        <v>0</v>
      </c>
    </row>
    <row r="285" spans="2:22" hidden="1" x14ac:dyDescent="0.25">
      <c r="B285" s="34" t="s">
        <v>94</v>
      </c>
      <c r="C285" s="45" t="e">
        <v>#N/A</v>
      </c>
      <c r="D285" s="34" t="s">
        <v>95</v>
      </c>
      <c r="E285" s="34">
        <v>744696</v>
      </c>
      <c r="F285" s="34" t="s">
        <v>381</v>
      </c>
      <c r="G285" s="48"/>
      <c r="H285" s="48"/>
      <c r="I285" s="48">
        <v>5587.7</v>
      </c>
      <c r="J285" s="48">
        <v>1</v>
      </c>
      <c r="K285" s="48"/>
      <c r="L285" s="48"/>
      <c r="M285" s="48"/>
      <c r="N285" s="48"/>
      <c r="O285" s="48"/>
      <c r="P285" s="48"/>
      <c r="Q285" s="48"/>
      <c r="R285" s="48"/>
      <c r="S285" s="48"/>
      <c r="T285" s="48"/>
      <c r="U285" s="36">
        <v>5587.7</v>
      </c>
      <c r="V285" s="42">
        <v>1</v>
      </c>
    </row>
    <row r="286" spans="2:22" hidden="1" x14ac:dyDescent="0.25">
      <c r="B286" s="34" t="s">
        <v>94</v>
      </c>
      <c r="C286" s="45" t="e">
        <v>#N/A</v>
      </c>
      <c r="D286" s="34" t="s">
        <v>95</v>
      </c>
      <c r="E286" s="34">
        <v>744697</v>
      </c>
      <c r="F286" s="34" t="s">
        <v>382</v>
      </c>
      <c r="G286" s="48"/>
      <c r="H286" s="48"/>
      <c r="I286" s="48"/>
      <c r="J286" s="48"/>
      <c r="K286" s="48">
        <v>1482.8</v>
      </c>
      <c r="L286" s="48">
        <v>200</v>
      </c>
      <c r="M286" s="48"/>
      <c r="N286" s="48"/>
      <c r="O286" s="48"/>
      <c r="P286" s="48"/>
      <c r="Q286" s="48"/>
      <c r="R286" s="48"/>
      <c r="S286" s="48"/>
      <c r="T286" s="48"/>
      <c r="U286" s="36">
        <v>1482.8</v>
      </c>
      <c r="V286" s="37">
        <v>200</v>
      </c>
    </row>
    <row r="287" spans="2:22" hidden="1" x14ac:dyDescent="0.25">
      <c r="B287" s="34" t="s">
        <v>94</v>
      </c>
      <c r="C287" s="45" t="e">
        <v>#N/A</v>
      </c>
      <c r="D287" s="34" t="s">
        <v>95</v>
      </c>
      <c r="E287" s="34">
        <v>744706</v>
      </c>
      <c r="F287" s="34" t="s">
        <v>383</v>
      </c>
      <c r="G287" s="48"/>
      <c r="H287" s="48"/>
      <c r="I287" s="48"/>
      <c r="J287" s="48"/>
      <c r="K287" s="48"/>
      <c r="L287" s="48"/>
      <c r="M287" s="48">
        <v>1664.44</v>
      </c>
      <c r="N287" s="48">
        <v>1</v>
      </c>
      <c r="O287" s="48"/>
      <c r="P287" s="48"/>
      <c r="Q287" s="48"/>
      <c r="R287" s="48"/>
      <c r="S287" s="48"/>
      <c r="T287" s="48"/>
      <c r="U287" s="36">
        <v>1664.44</v>
      </c>
      <c r="V287" s="42">
        <v>1</v>
      </c>
    </row>
    <row r="288" spans="2:22" hidden="1" x14ac:dyDescent="0.25">
      <c r="B288" s="34" t="s">
        <v>94</v>
      </c>
      <c r="C288" s="45" t="e">
        <v>#N/A</v>
      </c>
      <c r="D288" s="34" t="s">
        <v>95</v>
      </c>
      <c r="E288" s="34">
        <v>744743</v>
      </c>
      <c r="F288" s="34" t="s">
        <v>384</v>
      </c>
      <c r="G288" s="48"/>
      <c r="H288" s="48"/>
      <c r="I288" s="48"/>
      <c r="J288" s="48"/>
      <c r="K288" s="48"/>
      <c r="L288" s="48"/>
      <c r="M288" s="48">
        <v>944.28</v>
      </c>
      <c r="N288" s="48">
        <v>12</v>
      </c>
      <c r="O288" s="48">
        <v>3498.98</v>
      </c>
      <c r="P288" s="48">
        <v>8</v>
      </c>
      <c r="Q288" s="48">
        <v>1665.85</v>
      </c>
      <c r="R288" s="48">
        <v>19</v>
      </c>
      <c r="S288" s="48">
        <v>5290.11</v>
      </c>
      <c r="T288" s="48">
        <v>13</v>
      </c>
      <c r="U288" s="36">
        <v>11399.22</v>
      </c>
      <c r="V288" s="38">
        <v>52</v>
      </c>
    </row>
    <row r="289" spans="2:22" hidden="1" x14ac:dyDescent="0.25">
      <c r="B289" s="34" t="s">
        <v>94</v>
      </c>
      <c r="C289" s="45" t="e">
        <v>#N/A</v>
      </c>
      <c r="D289" s="34" t="s">
        <v>95</v>
      </c>
      <c r="E289" s="34">
        <v>744867</v>
      </c>
      <c r="F289" s="34" t="s">
        <v>385</v>
      </c>
      <c r="G289" s="48"/>
      <c r="H289" s="48"/>
      <c r="I289" s="48"/>
      <c r="J289" s="48"/>
      <c r="K289" s="48"/>
      <c r="L289" s="48"/>
      <c r="M289" s="48"/>
      <c r="N289" s="48"/>
      <c r="O289" s="48"/>
      <c r="P289" s="48"/>
      <c r="Q289" s="48"/>
      <c r="R289" s="48"/>
      <c r="S289" s="48">
        <v>2053.4299999999998</v>
      </c>
      <c r="T289" s="48">
        <v>1</v>
      </c>
      <c r="U289" s="36">
        <v>2053.4299999999998</v>
      </c>
      <c r="V289" s="38">
        <v>1</v>
      </c>
    </row>
    <row r="290" spans="2:22" hidden="1" x14ac:dyDescent="0.25">
      <c r="B290" s="34" t="s">
        <v>94</v>
      </c>
      <c r="C290" s="45" t="e">
        <v>#N/A</v>
      </c>
      <c r="D290" s="34" t="s">
        <v>95</v>
      </c>
      <c r="E290" s="34">
        <v>744980</v>
      </c>
      <c r="F290" s="34" t="s">
        <v>386</v>
      </c>
      <c r="G290" s="48"/>
      <c r="H290" s="48"/>
      <c r="I290" s="48"/>
      <c r="J290" s="48"/>
      <c r="K290" s="48"/>
      <c r="L290" s="48"/>
      <c r="M290" s="48"/>
      <c r="N290" s="48"/>
      <c r="O290" s="48"/>
      <c r="P290" s="48"/>
      <c r="Q290" s="48">
        <v>299.93</v>
      </c>
      <c r="R290" s="48">
        <v>10</v>
      </c>
      <c r="S290" s="48"/>
      <c r="T290" s="48"/>
      <c r="U290" s="36">
        <v>299.93</v>
      </c>
      <c r="V290" s="38">
        <v>10</v>
      </c>
    </row>
    <row r="291" spans="2:22" hidden="1" x14ac:dyDescent="0.25">
      <c r="B291" s="34" t="s">
        <v>94</v>
      </c>
      <c r="C291" s="45" t="e">
        <v>#N/A</v>
      </c>
      <c r="D291" s="34" t="s">
        <v>95</v>
      </c>
      <c r="E291" s="34">
        <v>744981</v>
      </c>
      <c r="F291" s="34" t="s">
        <v>387</v>
      </c>
      <c r="G291" s="48"/>
      <c r="H291" s="48"/>
      <c r="I291" s="48"/>
      <c r="J291" s="48"/>
      <c r="K291" s="48"/>
      <c r="L291" s="48"/>
      <c r="M291" s="48">
        <v>76331.33</v>
      </c>
      <c r="N291" s="48">
        <v>1</v>
      </c>
      <c r="O291" s="48"/>
      <c r="P291" s="48"/>
      <c r="Q291" s="48"/>
      <c r="R291" s="48"/>
      <c r="S291" s="48"/>
      <c r="T291" s="48"/>
      <c r="U291" s="36">
        <v>76331.33</v>
      </c>
      <c r="V291" s="38">
        <v>1</v>
      </c>
    </row>
    <row r="292" spans="2:22" hidden="1" x14ac:dyDescent="0.25">
      <c r="B292" s="34" t="s">
        <v>94</v>
      </c>
      <c r="C292" s="45" t="e">
        <v>#N/A</v>
      </c>
      <c r="D292" s="34" t="s">
        <v>95</v>
      </c>
      <c r="E292" s="34">
        <v>745055</v>
      </c>
      <c r="F292" s="34" t="s">
        <v>388</v>
      </c>
      <c r="G292" s="48"/>
      <c r="H292" s="48"/>
      <c r="I292" s="48"/>
      <c r="J292" s="48"/>
      <c r="K292" s="48"/>
      <c r="L292" s="48"/>
      <c r="M292" s="48"/>
      <c r="N292" s="48"/>
      <c r="O292" s="48"/>
      <c r="P292" s="48"/>
      <c r="Q292" s="48">
        <v>234.05</v>
      </c>
      <c r="R292" s="48">
        <v>1</v>
      </c>
      <c r="S292" s="48">
        <v>468.1</v>
      </c>
      <c r="T292" s="48">
        <v>2</v>
      </c>
      <c r="U292" s="36">
        <v>702.15</v>
      </c>
      <c r="V292" s="37">
        <v>3</v>
      </c>
    </row>
    <row r="293" spans="2:22" hidden="1" x14ac:dyDescent="0.25">
      <c r="B293" s="34" t="s">
        <v>94</v>
      </c>
      <c r="C293" s="45" t="e">
        <v>#N/A</v>
      </c>
      <c r="D293" s="34" t="s">
        <v>95</v>
      </c>
      <c r="E293" s="34">
        <v>745354</v>
      </c>
      <c r="F293" s="34" t="s">
        <v>389</v>
      </c>
      <c r="G293" s="48"/>
      <c r="H293" s="48"/>
      <c r="I293" s="48"/>
      <c r="J293" s="48"/>
      <c r="K293" s="48"/>
      <c r="L293" s="48"/>
      <c r="M293" s="48"/>
      <c r="N293" s="48"/>
      <c r="O293" s="48"/>
      <c r="P293" s="48"/>
      <c r="Q293" s="48">
        <v>53771.62</v>
      </c>
      <c r="R293" s="48">
        <v>1</v>
      </c>
      <c r="S293" s="48"/>
      <c r="T293" s="48"/>
      <c r="U293" s="36">
        <v>53771.62</v>
      </c>
      <c r="V293" s="38">
        <v>1</v>
      </c>
    </row>
    <row r="294" spans="2:22" hidden="1" x14ac:dyDescent="0.25">
      <c r="B294" s="34" t="s">
        <v>94</v>
      </c>
      <c r="C294" s="45" t="e">
        <v>#N/A</v>
      </c>
      <c r="D294" s="34" t="s">
        <v>95</v>
      </c>
      <c r="E294" s="34">
        <v>745355</v>
      </c>
      <c r="F294" s="34" t="s">
        <v>390</v>
      </c>
      <c r="G294" s="48"/>
      <c r="H294" s="48"/>
      <c r="I294" s="48"/>
      <c r="J294" s="48"/>
      <c r="K294" s="48"/>
      <c r="L294" s="48"/>
      <c r="M294" s="48"/>
      <c r="N294" s="48"/>
      <c r="O294" s="48"/>
      <c r="P294" s="48"/>
      <c r="Q294" s="48">
        <v>52545.89</v>
      </c>
      <c r="R294" s="48">
        <v>1</v>
      </c>
      <c r="S294" s="48"/>
      <c r="T294" s="48"/>
      <c r="U294" s="36">
        <v>52545.89</v>
      </c>
      <c r="V294" s="37">
        <v>1</v>
      </c>
    </row>
    <row r="295" spans="2:22" hidden="1" x14ac:dyDescent="0.25">
      <c r="B295" s="34" t="s">
        <v>94</v>
      </c>
      <c r="C295" s="45" t="s">
        <v>97</v>
      </c>
      <c r="D295" s="34" t="s">
        <v>95</v>
      </c>
      <c r="E295" s="34">
        <v>745380</v>
      </c>
      <c r="F295" s="34" t="s">
        <v>391</v>
      </c>
      <c r="G295" s="48"/>
      <c r="H295" s="48"/>
      <c r="I295" s="48"/>
      <c r="J295" s="48"/>
      <c r="K295" s="48"/>
      <c r="L295" s="48"/>
      <c r="M295" s="48"/>
      <c r="N295" s="48"/>
      <c r="O295" s="48">
        <v>496.12</v>
      </c>
      <c r="P295" s="48">
        <v>1</v>
      </c>
      <c r="Q295" s="48"/>
      <c r="R295" s="48"/>
      <c r="S295" s="48"/>
      <c r="T295" s="48"/>
      <c r="U295" s="36">
        <v>496.12</v>
      </c>
      <c r="V295" s="38">
        <v>1</v>
      </c>
    </row>
    <row r="296" spans="2:22" hidden="1" x14ac:dyDescent="0.25">
      <c r="B296" s="34" t="s">
        <v>94</v>
      </c>
      <c r="C296" s="45" t="s">
        <v>101</v>
      </c>
      <c r="D296" s="34" t="s">
        <v>95</v>
      </c>
      <c r="E296" s="34">
        <v>900059</v>
      </c>
      <c r="F296" s="34" t="s">
        <v>392</v>
      </c>
      <c r="G296" s="48"/>
      <c r="H296" s="48"/>
      <c r="I296" s="48">
        <v>405.98</v>
      </c>
      <c r="J296" s="48">
        <v>10</v>
      </c>
      <c r="K296" s="48">
        <v>169.16</v>
      </c>
      <c r="L296" s="48">
        <v>4</v>
      </c>
      <c r="M296" s="48"/>
      <c r="N296" s="48"/>
      <c r="O296" s="48"/>
      <c r="P296" s="48"/>
      <c r="Q296" s="48">
        <v>689.06</v>
      </c>
      <c r="R296" s="48">
        <v>18</v>
      </c>
      <c r="S296" s="48">
        <v>159.74</v>
      </c>
      <c r="T296" s="48">
        <v>4</v>
      </c>
      <c r="U296" s="36">
        <v>1423.94</v>
      </c>
      <c r="V296" s="38">
        <v>36</v>
      </c>
    </row>
    <row r="297" spans="2:22" hidden="1" x14ac:dyDescent="0.25">
      <c r="B297" s="34" t="s">
        <v>94</v>
      </c>
      <c r="C297" s="45" t="s">
        <v>101</v>
      </c>
      <c r="D297" s="34" t="s">
        <v>95</v>
      </c>
      <c r="E297" s="34">
        <v>900175</v>
      </c>
      <c r="F297" s="34" t="s">
        <v>393</v>
      </c>
      <c r="G297" s="48">
        <v>6284.62</v>
      </c>
      <c r="H297" s="48">
        <v>33</v>
      </c>
      <c r="I297" s="48">
        <v>2040.34</v>
      </c>
      <c r="J297" s="48">
        <v>9</v>
      </c>
      <c r="K297" s="48">
        <v>5960.2</v>
      </c>
      <c r="L297" s="48">
        <v>18</v>
      </c>
      <c r="M297" s="48">
        <v>5155.6000000000004</v>
      </c>
      <c r="N297" s="48">
        <v>8</v>
      </c>
      <c r="O297" s="48">
        <v>5478.28</v>
      </c>
      <c r="P297" s="48">
        <v>12</v>
      </c>
      <c r="Q297" s="48">
        <v>3344.24</v>
      </c>
      <c r="R297" s="48">
        <v>7</v>
      </c>
      <c r="S297" s="48"/>
      <c r="T297" s="48"/>
      <c r="U297" s="36">
        <v>28263.279999999999</v>
      </c>
      <c r="V297" s="38">
        <v>87</v>
      </c>
    </row>
    <row r="298" spans="2:22" hidden="1" x14ac:dyDescent="0.25">
      <c r="B298" s="34" t="s">
        <v>94</v>
      </c>
      <c r="C298" s="45" t="s">
        <v>101</v>
      </c>
      <c r="D298" s="34" t="s">
        <v>95</v>
      </c>
      <c r="E298" s="34">
        <v>900199</v>
      </c>
      <c r="F298" s="34" t="s">
        <v>394</v>
      </c>
      <c r="G298" s="48">
        <v>253.18</v>
      </c>
      <c r="H298" s="48">
        <v>2</v>
      </c>
      <c r="I298" s="48"/>
      <c r="J298" s="48"/>
      <c r="K298" s="48"/>
      <c r="L298" s="48"/>
      <c r="M298" s="48"/>
      <c r="N298" s="48"/>
      <c r="O298" s="48"/>
      <c r="P298" s="48"/>
      <c r="Q298" s="48">
        <v>94.01</v>
      </c>
      <c r="R298" s="48">
        <v>1</v>
      </c>
      <c r="S298" s="48"/>
      <c r="T298" s="48"/>
      <c r="U298" s="36">
        <v>347.19</v>
      </c>
      <c r="V298" s="38">
        <v>3</v>
      </c>
    </row>
    <row r="299" spans="2:22" hidden="1" x14ac:dyDescent="0.25">
      <c r="B299" s="34" t="s">
        <v>94</v>
      </c>
      <c r="C299" s="45" t="s">
        <v>101</v>
      </c>
      <c r="D299" s="34" t="s">
        <v>95</v>
      </c>
      <c r="E299" s="34">
        <v>900593</v>
      </c>
      <c r="F299" s="34" t="s">
        <v>395</v>
      </c>
      <c r="G299" s="48">
        <v>1070.4100000000001</v>
      </c>
      <c r="H299" s="48">
        <v>30</v>
      </c>
      <c r="I299" s="48">
        <v>489.05</v>
      </c>
      <c r="J299" s="48">
        <v>13</v>
      </c>
      <c r="K299" s="48">
        <v>891.09</v>
      </c>
      <c r="L299" s="48">
        <v>45</v>
      </c>
      <c r="M299" s="48">
        <v>500.51</v>
      </c>
      <c r="N299" s="48">
        <v>58</v>
      </c>
      <c r="O299" s="48">
        <v>138.85</v>
      </c>
      <c r="P299" s="48">
        <v>17</v>
      </c>
      <c r="Q299" s="48">
        <v>218.92</v>
      </c>
      <c r="R299" s="48">
        <v>27</v>
      </c>
      <c r="S299" s="48">
        <v>315.38</v>
      </c>
      <c r="T299" s="48">
        <v>36</v>
      </c>
      <c r="U299" s="36">
        <v>3624.21</v>
      </c>
      <c r="V299" s="38">
        <v>226</v>
      </c>
    </row>
    <row r="300" spans="2:22" hidden="1" x14ac:dyDescent="0.25">
      <c r="B300" s="34" t="s">
        <v>94</v>
      </c>
      <c r="C300" s="45" t="e">
        <v>#N/A</v>
      </c>
      <c r="D300" s="34" t="s">
        <v>95</v>
      </c>
      <c r="E300" s="34">
        <v>900717</v>
      </c>
      <c r="F300" s="34" t="s">
        <v>396</v>
      </c>
      <c r="G300" s="48"/>
      <c r="H300" s="48"/>
      <c r="I300" s="48">
        <v>363.54</v>
      </c>
      <c r="J300" s="48">
        <v>20</v>
      </c>
      <c r="K300" s="48"/>
      <c r="L300" s="48"/>
      <c r="M300" s="48"/>
      <c r="N300" s="48"/>
      <c r="O300" s="48"/>
      <c r="P300" s="48"/>
      <c r="Q300" s="48"/>
      <c r="R300" s="48"/>
      <c r="S300" s="48"/>
      <c r="T300" s="48"/>
      <c r="U300" s="36">
        <v>363.54</v>
      </c>
      <c r="V300" s="38">
        <v>20</v>
      </c>
    </row>
    <row r="301" spans="2:22" hidden="1" x14ac:dyDescent="0.25">
      <c r="B301" s="34" t="s">
        <v>94</v>
      </c>
      <c r="C301" s="45" t="s">
        <v>101</v>
      </c>
      <c r="D301" s="34" t="s">
        <v>95</v>
      </c>
      <c r="E301" s="34">
        <v>900803</v>
      </c>
      <c r="F301" s="34" t="s">
        <v>397</v>
      </c>
      <c r="G301" s="48">
        <v>239.7</v>
      </c>
      <c r="H301" s="48">
        <v>1</v>
      </c>
      <c r="I301" s="48"/>
      <c r="J301" s="48"/>
      <c r="K301" s="48"/>
      <c r="L301" s="48"/>
      <c r="M301" s="48"/>
      <c r="N301" s="48"/>
      <c r="O301" s="48"/>
      <c r="P301" s="48"/>
      <c r="Q301" s="48"/>
      <c r="R301" s="48"/>
      <c r="S301" s="48"/>
      <c r="T301" s="48"/>
      <c r="U301" s="36">
        <v>239.7</v>
      </c>
      <c r="V301" s="38">
        <v>1</v>
      </c>
    </row>
    <row r="302" spans="2:22" hidden="1" x14ac:dyDescent="0.25">
      <c r="B302" s="34" t="s">
        <v>94</v>
      </c>
      <c r="C302" s="45" t="s">
        <v>101</v>
      </c>
      <c r="D302" s="34" t="s">
        <v>95</v>
      </c>
      <c r="E302" s="34">
        <v>900830</v>
      </c>
      <c r="F302" s="34" t="s">
        <v>398</v>
      </c>
      <c r="G302" s="48">
        <v>1107.8900000000001</v>
      </c>
      <c r="H302" s="48">
        <v>2</v>
      </c>
      <c r="I302" s="48">
        <v>210.48</v>
      </c>
      <c r="J302" s="48">
        <v>1</v>
      </c>
      <c r="K302" s="48">
        <v>5013.1400000000003</v>
      </c>
      <c r="L302" s="48">
        <v>22</v>
      </c>
      <c r="M302" s="48">
        <v>1778.77</v>
      </c>
      <c r="N302" s="48">
        <v>7</v>
      </c>
      <c r="O302" s="48">
        <v>221.74</v>
      </c>
      <c r="P302" s="48">
        <v>1</v>
      </c>
      <c r="Q302" s="48"/>
      <c r="R302" s="48"/>
      <c r="S302" s="48"/>
      <c r="T302" s="48"/>
      <c r="U302" s="36">
        <v>8332.02</v>
      </c>
      <c r="V302" s="38">
        <v>33</v>
      </c>
    </row>
    <row r="303" spans="2:22" hidden="1" x14ac:dyDescent="0.25">
      <c r="B303" s="34" t="s">
        <v>94</v>
      </c>
      <c r="C303" s="45" t="s">
        <v>97</v>
      </c>
      <c r="D303" s="34" t="s">
        <v>95</v>
      </c>
      <c r="E303" s="34">
        <v>901033</v>
      </c>
      <c r="F303" s="34" t="s">
        <v>399</v>
      </c>
      <c r="G303" s="48"/>
      <c r="H303" s="48"/>
      <c r="I303" s="48"/>
      <c r="J303" s="48"/>
      <c r="K303" s="48"/>
      <c r="L303" s="48"/>
      <c r="M303" s="48"/>
      <c r="N303" s="48"/>
      <c r="O303" s="48"/>
      <c r="P303" s="48"/>
      <c r="Q303" s="48">
        <v>535.08000000000004</v>
      </c>
      <c r="R303" s="48">
        <v>4</v>
      </c>
      <c r="S303" s="48">
        <v>133.77000000000001</v>
      </c>
      <c r="T303" s="48">
        <v>1</v>
      </c>
      <c r="U303" s="36">
        <v>668.85</v>
      </c>
      <c r="V303" s="38">
        <v>5</v>
      </c>
    </row>
    <row r="304" spans="2:22" hidden="1" x14ac:dyDescent="0.25">
      <c r="B304" s="34" t="s">
        <v>94</v>
      </c>
      <c r="C304" s="45" t="s">
        <v>101</v>
      </c>
      <c r="D304" s="34" t="s">
        <v>95</v>
      </c>
      <c r="E304" s="34">
        <v>901264</v>
      </c>
      <c r="F304" s="34" t="s">
        <v>400</v>
      </c>
      <c r="G304" s="48">
        <v>2118.75</v>
      </c>
      <c r="H304" s="48">
        <v>62</v>
      </c>
      <c r="I304" s="48">
        <v>1511.31</v>
      </c>
      <c r="J304" s="48">
        <v>40</v>
      </c>
      <c r="K304" s="48">
        <v>1310.25</v>
      </c>
      <c r="L304" s="48">
        <v>35</v>
      </c>
      <c r="M304" s="48">
        <v>3307.11</v>
      </c>
      <c r="N304" s="48">
        <v>63</v>
      </c>
      <c r="O304" s="48">
        <v>2468.33</v>
      </c>
      <c r="P304" s="48">
        <v>58</v>
      </c>
      <c r="Q304" s="48">
        <v>2562.9499999999998</v>
      </c>
      <c r="R304" s="48">
        <v>57</v>
      </c>
      <c r="S304" s="48">
        <v>2755.62</v>
      </c>
      <c r="T304" s="48">
        <v>42</v>
      </c>
      <c r="U304" s="36">
        <v>16034.32</v>
      </c>
      <c r="V304" s="38">
        <v>357</v>
      </c>
    </row>
    <row r="305" spans="2:22" hidden="1" x14ac:dyDescent="0.25">
      <c r="B305" s="34" t="s">
        <v>94</v>
      </c>
      <c r="C305" s="45" t="s">
        <v>101</v>
      </c>
      <c r="D305" s="34" t="s">
        <v>95</v>
      </c>
      <c r="E305" s="34">
        <v>901680</v>
      </c>
      <c r="F305" s="34" t="s">
        <v>401</v>
      </c>
      <c r="G305" s="48">
        <v>2041.02</v>
      </c>
      <c r="H305" s="48">
        <v>32</v>
      </c>
      <c r="I305" s="48">
        <v>2917.64</v>
      </c>
      <c r="J305" s="48">
        <v>37</v>
      </c>
      <c r="K305" s="48">
        <v>1011.6</v>
      </c>
      <c r="L305" s="48">
        <v>18</v>
      </c>
      <c r="M305" s="48">
        <v>129.16999999999999</v>
      </c>
      <c r="N305" s="48">
        <v>2</v>
      </c>
      <c r="O305" s="48">
        <v>1189.68</v>
      </c>
      <c r="P305" s="48">
        <v>16</v>
      </c>
      <c r="Q305" s="48">
        <v>1743.73</v>
      </c>
      <c r="R305" s="48">
        <v>27</v>
      </c>
      <c r="S305" s="48">
        <v>2163.9</v>
      </c>
      <c r="T305" s="48">
        <v>33</v>
      </c>
      <c r="U305" s="36">
        <v>11196.74</v>
      </c>
      <c r="V305" s="37">
        <v>165</v>
      </c>
    </row>
    <row r="306" spans="2:22" hidden="1" x14ac:dyDescent="0.25">
      <c r="B306" s="34" t="s">
        <v>94</v>
      </c>
      <c r="C306" s="45" t="s">
        <v>101</v>
      </c>
      <c r="D306" s="34" t="s">
        <v>95</v>
      </c>
      <c r="E306" s="34">
        <v>901760</v>
      </c>
      <c r="F306" s="34" t="s">
        <v>402</v>
      </c>
      <c r="G306" s="48">
        <v>1257.1300000000001</v>
      </c>
      <c r="H306" s="48">
        <v>26</v>
      </c>
      <c r="I306" s="48">
        <v>362.04</v>
      </c>
      <c r="J306" s="48">
        <v>12</v>
      </c>
      <c r="K306" s="48">
        <v>690.59</v>
      </c>
      <c r="L306" s="48">
        <v>26</v>
      </c>
      <c r="M306" s="48">
        <v>1702.76</v>
      </c>
      <c r="N306" s="48">
        <v>64</v>
      </c>
      <c r="O306" s="48">
        <v>377.45</v>
      </c>
      <c r="P306" s="48">
        <v>14</v>
      </c>
      <c r="Q306" s="48">
        <v>939.98</v>
      </c>
      <c r="R306" s="48">
        <v>31</v>
      </c>
      <c r="S306" s="48">
        <v>483.03</v>
      </c>
      <c r="T306" s="48">
        <v>17</v>
      </c>
      <c r="U306" s="36">
        <v>5812.98</v>
      </c>
      <c r="V306" s="38">
        <v>190</v>
      </c>
    </row>
    <row r="307" spans="2:22" hidden="1" x14ac:dyDescent="0.25">
      <c r="B307" s="34" t="s">
        <v>94</v>
      </c>
      <c r="C307" s="45" t="s">
        <v>101</v>
      </c>
      <c r="D307" s="34" t="s">
        <v>95</v>
      </c>
      <c r="E307" s="34">
        <v>901812</v>
      </c>
      <c r="F307" s="34" t="s">
        <v>403</v>
      </c>
      <c r="G307" s="48">
        <v>87.76</v>
      </c>
      <c r="H307" s="48">
        <v>2</v>
      </c>
      <c r="I307" s="48"/>
      <c r="J307" s="48"/>
      <c r="K307" s="48"/>
      <c r="L307" s="48"/>
      <c r="M307" s="48"/>
      <c r="N307" s="48"/>
      <c r="O307" s="48">
        <v>43.88</v>
      </c>
      <c r="P307" s="48">
        <v>1</v>
      </c>
      <c r="Q307" s="48">
        <v>918.4</v>
      </c>
      <c r="R307" s="48">
        <v>9</v>
      </c>
      <c r="S307" s="48"/>
      <c r="T307" s="48"/>
      <c r="U307" s="36">
        <v>1050.04</v>
      </c>
      <c r="V307" s="38">
        <v>12</v>
      </c>
    </row>
    <row r="308" spans="2:22" hidden="1" x14ac:dyDescent="0.25">
      <c r="B308" s="34" t="s">
        <v>94</v>
      </c>
      <c r="C308" s="45" t="s">
        <v>101</v>
      </c>
      <c r="D308" s="34" t="s">
        <v>95</v>
      </c>
      <c r="E308" s="34">
        <v>901833</v>
      </c>
      <c r="F308" s="34" t="s">
        <v>404</v>
      </c>
      <c r="G308" s="48">
        <v>65.91</v>
      </c>
      <c r="H308" s="48">
        <v>1</v>
      </c>
      <c r="I308" s="48"/>
      <c r="J308" s="48"/>
      <c r="K308" s="48"/>
      <c r="L308" s="48"/>
      <c r="M308" s="48"/>
      <c r="N308" s="48"/>
      <c r="O308" s="48"/>
      <c r="P308" s="48"/>
      <c r="Q308" s="48"/>
      <c r="R308" s="48"/>
      <c r="S308" s="48"/>
      <c r="T308" s="48"/>
      <c r="U308" s="36">
        <v>65.91</v>
      </c>
      <c r="V308" s="37">
        <v>1</v>
      </c>
    </row>
    <row r="309" spans="2:22" hidden="1" x14ac:dyDescent="0.25">
      <c r="B309" s="34" t="s">
        <v>94</v>
      </c>
      <c r="C309" s="45" t="s">
        <v>101</v>
      </c>
      <c r="D309" s="34" t="s">
        <v>95</v>
      </c>
      <c r="E309" s="34">
        <v>901877</v>
      </c>
      <c r="F309" s="34" t="s">
        <v>405</v>
      </c>
      <c r="G309" s="48"/>
      <c r="H309" s="48"/>
      <c r="I309" s="48"/>
      <c r="J309" s="48"/>
      <c r="K309" s="48"/>
      <c r="L309" s="48"/>
      <c r="M309" s="48">
        <v>115.89</v>
      </c>
      <c r="N309" s="48">
        <v>1</v>
      </c>
      <c r="O309" s="48"/>
      <c r="P309" s="48"/>
      <c r="Q309" s="48"/>
      <c r="R309" s="48"/>
      <c r="S309" s="48">
        <v>1043</v>
      </c>
      <c r="T309" s="48">
        <v>9</v>
      </c>
      <c r="U309" s="36">
        <v>1158.8900000000001</v>
      </c>
      <c r="V309" s="38">
        <v>10</v>
      </c>
    </row>
    <row r="310" spans="2:22" hidden="1" x14ac:dyDescent="0.25">
      <c r="B310" s="34" t="s">
        <v>94</v>
      </c>
      <c r="C310" s="45" t="s">
        <v>101</v>
      </c>
      <c r="D310" s="34" t="s">
        <v>95</v>
      </c>
      <c r="E310" s="34">
        <v>901878</v>
      </c>
      <c r="F310" s="34" t="s">
        <v>406</v>
      </c>
      <c r="G310" s="48">
        <v>2144.21</v>
      </c>
      <c r="H310" s="48">
        <v>28</v>
      </c>
      <c r="I310" s="48"/>
      <c r="J310" s="48"/>
      <c r="K310" s="48">
        <v>40.18</v>
      </c>
      <c r="L310" s="48">
        <v>1</v>
      </c>
      <c r="M310" s="48">
        <v>199.46</v>
      </c>
      <c r="N310" s="48">
        <v>4</v>
      </c>
      <c r="O310" s="48">
        <v>80.37</v>
      </c>
      <c r="P310" s="48">
        <v>2</v>
      </c>
      <c r="Q310" s="48"/>
      <c r="R310" s="48"/>
      <c r="S310" s="48"/>
      <c r="T310" s="48"/>
      <c r="U310" s="36">
        <v>2464.2199999999998</v>
      </c>
      <c r="V310" s="38">
        <v>35</v>
      </c>
    </row>
    <row r="311" spans="2:22" hidden="1" x14ac:dyDescent="0.25">
      <c r="B311" s="34" t="s">
        <v>94</v>
      </c>
      <c r="C311" s="45" t="s">
        <v>101</v>
      </c>
      <c r="D311" s="34" t="s">
        <v>95</v>
      </c>
      <c r="E311" s="34">
        <v>901879</v>
      </c>
      <c r="F311" s="34" t="s">
        <v>407</v>
      </c>
      <c r="G311" s="48"/>
      <c r="H311" s="48"/>
      <c r="I311" s="48"/>
      <c r="J311" s="48"/>
      <c r="K311" s="48">
        <v>30.99</v>
      </c>
      <c r="L311" s="48">
        <v>1</v>
      </c>
      <c r="M311" s="48"/>
      <c r="N311" s="48"/>
      <c r="O311" s="48"/>
      <c r="P311" s="48"/>
      <c r="Q311" s="48"/>
      <c r="R311" s="48"/>
      <c r="S311" s="48"/>
      <c r="T311" s="48"/>
      <c r="U311" s="36">
        <v>30.99</v>
      </c>
      <c r="V311" s="38">
        <v>1</v>
      </c>
    </row>
    <row r="312" spans="2:22" hidden="1" x14ac:dyDescent="0.25">
      <c r="B312" s="34" t="s">
        <v>94</v>
      </c>
      <c r="C312" s="45" t="s">
        <v>101</v>
      </c>
      <c r="D312" s="34" t="s">
        <v>95</v>
      </c>
      <c r="E312" s="34">
        <v>901891</v>
      </c>
      <c r="F312" s="34" t="s">
        <v>408</v>
      </c>
      <c r="G312" s="48">
        <v>590.13</v>
      </c>
      <c r="H312" s="48">
        <v>6</v>
      </c>
      <c r="I312" s="48">
        <v>154.26</v>
      </c>
      <c r="J312" s="48">
        <v>3</v>
      </c>
      <c r="K312" s="48">
        <v>591.32000000000005</v>
      </c>
      <c r="L312" s="48">
        <v>12</v>
      </c>
      <c r="M312" s="48">
        <v>92.57</v>
      </c>
      <c r="N312" s="48">
        <v>2</v>
      </c>
      <c r="O312" s="48"/>
      <c r="P312" s="48"/>
      <c r="Q312" s="48">
        <v>46.28</v>
      </c>
      <c r="R312" s="48">
        <v>1</v>
      </c>
      <c r="S312" s="48"/>
      <c r="T312" s="48"/>
      <c r="U312" s="36">
        <v>1474.56</v>
      </c>
      <c r="V312" s="38">
        <v>24</v>
      </c>
    </row>
    <row r="313" spans="2:22" hidden="1" x14ac:dyDescent="0.25">
      <c r="B313" s="34" t="s">
        <v>94</v>
      </c>
      <c r="C313" s="45" t="s">
        <v>101</v>
      </c>
      <c r="D313" s="34" t="s">
        <v>95</v>
      </c>
      <c r="E313" s="34">
        <v>901893</v>
      </c>
      <c r="F313" s="34" t="s">
        <v>409</v>
      </c>
      <c r="G313" s="48">
        <v>57.59</v>
      </c>
      <c r="H313" s="48">
        <v>1</v>
      </c>
      <c r="I313" s="48"/>
      <c r="J313" s="48"/>
      <c r="K313" s="48"/>
      <c r="L313" s="48"/>
      <c r="M313" s="48"/>
      <c r="N313" s="48"/>
      <c r="O313" s="48"/>
      <c r="P313" s="48"/>
      <c r="Q313" s="48"/>
      <c r="R313" s="48"/>
      <c r="S313" s="48">
        <v>115.44</v>
      </c>
      <c r="T313" s="48">
        <v>2</v>
      </c>
      <c r="U313" s="36">
        <v>173.03</v>
      </c>
      <c r="V313" s="38">
        <v>3</v>
      </c>
    </row>
    <row r="314" spans="2:22" hidden="1" x14ac:dyDescent="0.25">
      <c r="B314" s="34" t="s">
        <v>94</v>
      </c>
      <c r="C314" s="45" t="s">
        <v>101</v>
      </c>
      <c r="D314" s="34" t="s">
        <v>95</v>
      </c>
      <c r="E314" s="34">
        <v>902339</v>
      </c>
      <c r="F314" s="34" t="s">
        <v>410</v>
      </c>
      <c r="G314" s="48"/>
      <c r="H314" s="48"/>
      <c r="I314" s="48">
        <v>169.2</v>
      </c>
      <c r="J314" s="48">
        <v>5</v>
      </c>
      <c r="K314" s="48">
        <v>561.04999999999995</v>
      </c>
      <c r="L314" s="48">
        <v>7</v>
      </c>
      <c r="M314" s="48"/>
      <c r="N314" s="48"/>
      <c r="O314" s="48">
        <v>1041.97</v>
      </c>
      <c r="P314" s="48">
        <v>13</v>
      </c>
      <c r="Q314" s="48">
        <v>33.67</v>
      </c>
      <c r="R314" s="48">
        <v>1</v>
      </c>
      <c r="S314" s="48">
        <v>-33.67</v>
      </c>
      <c r="T314" s="48">
        <v>-1</v>
      </c>
      <c r="U314" s="36">
        <v>1772.22</v>
      </c>
      <c r="V314" s="37">
        <v>25</v>
      </c>
    </row>
    <row r="315" spans="2:22" hidden="1" x14ac:dyDescent="0.25">
      <c r="B315" s="34" t="s">
        <v>94</v>
      </c>
      <c r="C315" s="45" t="s">
        <v>101</v>
      </c>
      <c r="D315" s="34" t="s">
        <v>95</v>
      </c>
      <c r="E315" s="34">
        <v>902940</v>
      </c>
      <c r="F315" s="34" t="s">
        <v>411</v>
      </c>
      <c r="G315" s="48"/>
      <c r="H315" s="48"/>
      <c r="I315" s="48"/>
      <c r="J315" s="48"/>
      <c r="K315" s="48"/>
      <c r="L315" s="48"/>
      <c r="M315" s="48"/>
      <c r="N315" s="48"/>
      <c r="O315" s="48">
        <v>1041.5999999999999</v>
      </c>
      <c r="P315" s="48">
        <v>5</v>
      </c>
      <c r="Q315" s="48"/>
      <c r="R315" s="48"/>
      <c r="S315" s="48"/>
      <c r="T315" s="48"/>
      <c r="U315" s="36">
        <v>1041.5999999999999</v>
      </c>
      <c r="V315" s="38">
        <v>5</v>
      </c>
    </row>
    <row r="316" spans="2:22" hidden="1" x14ac:dyDescent="0.25">
      <c r="B316" s="34" t="s">
        <v>94</v>
      </c>
      <c r="C316" s="45" t="s">
        <v>101</v>
      </c>
      <c r="D316" s="34" t="s">
        <v>95</v>
      </c>
      <c r="E316" s="34">
        <v>903007</v>
      </c>
      <c r="F316" s="34" t="s">
        <v>412</v>
      </c>
      <c r="G316" s="48">
        <v>1897.2</v>
      </c>
      <c r="H316" s="48">
        <v>4</v>
      </c>
      <c r="I316" s="48"/>
      <c r="J316" s="48"/>
      <c r="K316" s="48">
        <v>474.3</v>
      </c>
      <c r="L316" s="48">
        <v>1</v>
      </c>
      <c r="M316" s="48"/>
      <c r="N316" s="48"/>
      <c r="O316" s="48"/>
      <c r="P316" s="48"/>
      <c r="Q316" s="48"/>
      <c r="R316" s="48"/>
      <c r="S316" s="48"/>
      <c r="T316" s="48"/>
      <c r="U316" s="36">
        <v>2371.5</v>
      </c>
      <c r="V316" s="38">
        <v>5</v>
      </c>
    </row>
    <row r="317" spans="2:22" hidden="1" x14ac:dyDescent="0.25">
      <c r="B317" s="34" t="s">
        <v>94</v>
      </c>
      <c r="C317" s="45" t="s">
        <v>101</v>
      </c>
      <c r="D317" s="34" t="s">
        <v>95</v>
      </c>
      <c r="E317" s="34">
        <v>903302</v>
      </c>
      <c r="F317" s="34" t="s">
        <v>413</v>
      </c>
      <c r="G317" s="48"/>
      <c r="H317" s="48"/>
      <c r="I317" s="48"/>
      <c r="J317" s="48"/>
      <c r="K317" s="48">
        <v>799.77</v>
      </c>
      <c r="L317" s="48">
        <v>3</v>
      </c>
      <c r="M317" s="48"/>
      <c r="N317" s="48"/>
      <c r="O317" s="48">
        <v>14043.53</v>
      </c>
      <c r="P317" s="48">
        <v>44</v>
      </c>
      <c r="Q317" s="48">
        <v>12128.5</v>
      </c>
      <c r="R317" s="48">
        <v>38</v>
      </c>
      <c r="S317" s="48">
        <v>6702.59</v>
      </c>
      <c r="T317" s="48">
        <v>21</v>
      </c>
      <c r="U317" s="36">
        <v>33674.39</v>
      </c>
      <c r="V317" s="38">
        <v>106</v>
      </c>
    </row>
    <row r="318" spans="2:22" hidden="1" x14ac:dyDescent="0.25">
      <c r="B318" s="34" t="s">
        <v>94</v>
      </c>
      <c r="C318" s="45" t="s">
        <v>101</v>
      </c>
      <c r="D318" s="34" t="s">
        <v>95</v>
      </c>
      <c r="E318" s="34">
        <v>903350</v>
      </c>
      <c r="F318" s="34" t="s">
        <v>414</v>
      </c>
      <c r="G318" s="48">
        <v>1974.19</v>
      </c>
      <c r="H318" s="48">
        <v>5</v>
      </c>
      <c r="I318" s="48"/>
      <c r="J318" s="48"/>
      <c r="K318" s="48">
        <v>4061.86</v>
      </c>
      <c r="L318" s="48">
        <v>10</v>
      </c>
      <c r="M318" s="48">
        <v>4305.74</v>
      </c>
      <c r="N318" s="48">
        <v>11</v>
      </c>
      <c r="O318" s="48"/>
      <c r="P318" s="48"/>
      <c r="Q318" s="48"/>
      <c r="R318" s="48"/>
      <c r="S318" s="48"/>
      <c r="T318" s="48"/>
      <c r="U318" s="36">
        <v>10341.790000000001</v>
      </c>
      <c r="V318" s="38">
        <v>26</v>
      </c>
    </row>
    <row r="319" spans="2:22" hidden="1" x14ac:dyDescent="0.25">
      <c r="B319" s="34" t="s">
        <v>94</v>
      </c>
      <c r="C319" s="45" t="s">
        <v>101</v>
      </c>
      <c r="D319" s="34" t="s">
        <v>95</v>
      </c>
      <c r="E319" s="34">
        <v>903368</v>
      </c>
      <c r="F319" s="34" t="s">
        <v>415</v>
      </c>
      <c r="G319" s="48">
        <v>241.03</v>
      </c>
      <c r="H319" s="48">
        <v>1</v>
      </c>
      <c r="I319" s="48"/>
      <c r="J319" s="48"/>
      <c r="K319" s="48"/>
      <c r="L319" s="48"/>
      <c r="M319" s="48"/>
      <c r="N319" s="48"/>
      <c r="O319" s="48"/>
      <c r="P319" s="48"/>
      <c r="Q319" s="48"/>
      <c r="R319" s="48"/>
      <c r="S319" s="48"/>
      <c r="T319" s="48"/>
      <c r="U319" s="36">
        <v>241.03</v>
      </c>
      <c r="V319" s="37">
        <v>1</v>
      </c>
    </row>
    <row r="320" spans="2:22" hidden="1" x14ac:dyDescent="0.25">
      <c r="B320" s="34" t="s">
        <v>94</v>
      </c>
      <c r="C320" s="45" t="s">
        <v>101</v>
      </c>
      <c r="D320" s="34" t="s">
        <v>95</v>
      </c>
      <c r="E320" s="34">
        <v>903369</v>
      </c>
      <c r="F320" s="34" t="s">
        <v>416</v>
      </c>
      <c r="G320" s="48">
        <v>435.08</v>
      </c>
      <c r="H320" s="48">
        <v>3</v>
      </c>
      <c r="I320" s="48">
        <v>215.77</v>
      </c>
      <c r="J320" s="48">
        <v>1</v>
      </c>
      <c r="K320" s="48"/>
      <c r="L320" s="48"/>
      <c r="M320" s="48"/>
      <c r="N320" s="48"/>
      <c r="O320" s="48"/>
      <c r="P320" s="48"/>
      <c r="Q320" s="48"/>
      <c r="R320" s="48"/>
      <c r="S320" s="48">
        <v>145.63999999999999</v>
      </c>
      <c r="T320" s="48">
        <v>1</v>
      </c>
      <c r="U320" s="36">
        <v>796.49</v>
      </c>
      <c r="V320" s="42">
        <v>5</v>
      </c>
    </row>
    <row r="321" spans="2:22" hidden="1" x14ac:dyDescent="0.25">
      <c r="B321" s="34" t="s">
        <v>94</v>
      </c>
      <c r="C321" s="45" t="s">
        <v>101</v>
      </c>
      <c r="D321" s="34" t="s">
        <v>95</v>
      </c>
      <c r="E321" s="34">
        <v>903380</v>
      </c>
      <c r="F321" s="34" t="s">
        <v>417</v>
      </c>
      <c r="G321" s="48"/>
      <c r="H321" s="48"/>
      <c r="I321" s="48"/>
      <c r="J321" s="48"/>
      <c r="K321" s="48">
        <v>438.72</v>
      </c>
      <c r="L321" s="48">
        <v>5</v>
      </c>
      <c r="M321" s="48"/>
      <c r="N321" s="48"/>
      <c r="O321" s="48"/>
      <c r="P321" s="48"/>
      <c r="Q321" s="48"/>
      <c r="R321" s="48"/>
      <c r="S321" s="48"/>
      <c r="T321" s="48"/>
      <c r="U321" s="36">
        <v>438.72</v>
      </c>
      <c r="V321" s="38">
        <v>5</v>
      </c>
    </row>
    <row r="322" spans="2:22" hidden="1" x14ac:dyDescent="0.25">
      <c r="B322" s="34" t="s">
        <v>94</v>
      </c>
      <c r="C322" s="45" t="s">
        <v>101</v>
      </c>
      <c r="D322" s="34" t="s">
        <v>95</v>
      </c>
      <c r="E322" s="34">
        <v>903470</v>
      </c>
      <c r="F322" s="34" t="s">
        <v>418</v>
      </c>
      <c r="G322" s="48"/>
      <c r="H322" s="48"/>
      <c r="I322" s="48"/>
      <c r="J322" s="48"/>
      <c r="K322" s="48">
        <v>2998.75</v>
      </c>
      <c r="L322" s="48">
        <v>9</v>
      </c>
      <c r="M322" s="48"/>
      <c r="N322" s="48"/>
      <c r="O322" s="48">
        <v>4272.2</v>
      </c>
      <c r="P322" s="48">
        <v>6</v>
      </c>
      <c r="Q322" s="48">
        <v>1686.84</v>
      </c>
      <c r="R322" s="48">
        <v>4</v>
      </c>
      <c r="S322" s="48">
        <v>12766.82</v>
      </c>
      <c r="T322" s="48">
        <v>62</v>
      </c>
      <c r="U322" s="36">
        <v>21724.61</v>
      </c>
      <c r="V322" s="38">
        <v>81</v>
      </c>
    </row>
    <row r="323" spans="2:22" hidden="1" x14ac:dyDescent="0.25">
      <c r="B323" s="34" t="s">
        <v>94</v>
      </c>
      <c r="C323" s="45" t="s">
        <v>101</v>
      </c>
      <c r="D323" s="34" t="s">
        <v>95</v>
      </c>
      <c r="E323" s="34">
        <v>903496</v>
      </c>
      <c r="F323" s="34" t="s">
        <v>419</v>
      </c>
      <c r="G323" s="48">
        <v>5763.03</v>
      </c>
      <c r="H323" s="48">
        <v>5</v>
      </c>
      <c r="I323" s="48"/>
      <c r="J323" s="48"/>
      <c r="K323" s="48">
        <v>-4857.1400000000003</v>
      </c>
      <c r="L323" s="48">
        <v>-4</v>
      </c>
      <c r="M323" s="48"/>
      <c r="N323" s="48"/>
      <c r="O323" s="48"/>
      <c r="P323" s="48"/>
      <c r="Q323" s="48"/>
      <c r="R323" s="48"/>
      <c r="S323" s="48"/>
      <c r="T323" s="48"/>
      <c r="U323" s="36">
        <v>905.89</v>
      </c>
      <c r="V323" s="38">
        <v>1</v>
      </c>
    </row>
    <row r="324" spans="2:22" hidden="1" x14ac:dyDescent="0.25">
      <c r="B324" s="34" t="s">
        <v>94</v>
      </c>
      <c r="C324" s="45" t="s">
        <v>101</v>
      </c>
      <c r="D324" s="34" t="s">
        <v>95</v>
      </c>
      <c r="E324" s="34">
        <v>903501</v>
      </c>
      <c r="F324" s="34" t="s">
        <v>420</v>
      </c>
      <c r="G324" s="48"/>
      <c r="H324" s="48"/>
      <c r="I324" s="48"/>
      <c r="J324" s="48"/>
      <c r="K324" s="48"/>
      <c r="L324" s="48"/>
      <c r="M324" s="48"/>
      <c r="N324" s="48"/>
      <c r="O324" s="48"/>
      <c r="P324" s="48"/>
      <c r="Q324" s="48">
        <v>174.63</v>
      </c>
      <c r="R324" s="48">
        <v>2</v>
      </c>
      <c r="S324" s="48">
        <v>627.30999999999995</v>
      </c>
      <c r="T324" s="48">
        <v>8</v>
      </c>
      <c r="U324" s="36">
        <v>801.94</v>
      </c>
      <c r="V324" s="38">
        <v>10</v>
      </c>
    </row>
    <row r="325" spans="2:22" hidden="1" x14ac:dyDescent="0.25">
      <c r="B325" s="34" t="s">
        <v>94</v>
      </c>
      <c r="C325" s="45" t="s">
        <v>101</v>
      </c>
      <c r="D325" s="34" t="s">
        <v>95</v>
      </c>
      <c r="E325" s="34">
        <v>903514</v>
      </c>
      <c r="F325" s="34" t="s">
        <v>421</v>
      </c>
      <c r="G325" s="48">
        <v>4038.48</v>
      </c>
      <c r="H325" s="48">
        <v>4</v>
      </c>
      <c r="I325" s="48"/>
      <c r="J325" s="48"/>
      <c r="K325" s="48"/>
      <c r="L325" s="48"/>
      <c r="M325" s="48">
        <v>2220.5100000000002</v>
      </c>
      <c r="N325" s="48">
        <v>2</v>
      </c>
      <c r="O325" s="48"/>
      <c r="P325" s="48"/>
      <c r="Q325" s="48">
        <v>-2220.5100000000002</v>
      </c>
      <c r="R325" s="48">
        <v>-2</v>
      </c>
      <c r="S325" s="48"/>
      <c r="T325" s="48"/>
      <c r="U325" s="36">
        <v>4038.48</v>
      </c>
      <c r="V325" s="37">
        <v>4</v>
      </c>
    </row>
    <row r="326" spans="2:22" hidden="1" x14ac:dyDescent="0.25">
      <c r="B326" s="34" t="s">
        <v>94</v>
      </c>
      <c r="C326" s="45" t="s">
        <v>101</v>
      </c>
      <c r="D326" s="34" t="s">
        <v>95</v>
      </c>
      <c r="E326" s="34">
        <v>903595</v>
      </c>
      <c r="F326" s="34" t="s">
        <v>422</v>
      </c>
      <c r="G326" s="48">
        <v>4416.2299999999996</v>
      </c>
      <c r="H326" s="48">
        <v>3</v>
      </c>
      <c r="I326" s="48"/>
      <c r="J326" s="48"/>
      <c r="K326" s="48"/>
      <c r="L326" s="48"/>
      <c r="M326" s="48">
        <v>9778.76</v>
      </c>
      <c r="N326" s="48">
        <v>4</v>
      </c>
      <c r="O326" s="48"/>
      <c r="P326" s="48"/>
      <c r="Q326" s="48"/>
      <c r="R326" s="48"/>
      <c r="S326" s="48"/>
      <c r="T326" s="48"/>
      <c r="U326" s="36">
        <v>14194.99</v>
      </c>
      <c r="V326" s="38">
        <v>7</v>
      </c>
    </row>
    <row r="327" spans="2:22" hidden="1" x14ac:dyDescent="0.25">
      <c r="B327" s="34" t="s">
        <v>94</v>
      </c>
      <c r="C327" s="45" t="s">
        <v>101</v>
      </c>
      <c r="D327" s="34" t="s">
        <v>95</v>
      </c>
      <c r="E327" s="34">
        <v>903642</v>
      </c>
      <c r="F327" s="34" t="s">
        <v>423</v>
      </c>
      <c r="G327" s="48">
        <v>353.67</v>
      </c>
      <c r="H327" s="48">
        <v>1</v>
      </c>
      <c r="I327" s="48"/>
      <c r="J327" s="48"/>
      <c r="K327" s="48">
        <v>-353.67</v>
      </c>
      <c r="L327" s="48">
        <v>-1</v>
      </c>
      <c r="M327" s="48">
        <v>330.98</v>
      </c>
      <c r="N327" s="48">
        <v>1</v>
      </c>
      <c r="O327" s="48">
        <v>330.98</v>
      </c>
      <c r="P327" s="48">
        <v>1</v>
      </c>
      <c r="Q327" s="48">
        <v>353.67</v>
      </c>
      <c r="R327" s="48">
        <v>1</v>
      </c>
      <c r="S327" s="48"/>
      <c r="T327" s="48"/>
      <c r="U327" s="36">
        <v>1015.63</v>
      </c>
      <c r="V327" s="38">
        <v>3</v>
      </c>
    </row>
    <row r="328" spans="2:22" hidden="1" x14ac:dyDescent="0.25">
      <c r="B328" s="34" t="s">
        <v>94</v>
      </c>
      <c r="C328" s="45" t="s">
        <v>101</v>
      </c>
      <c r="D328" s="34" t="s">
        <v>95</v>
      </c>
      <c r="E328" s="34">
        <v>903643</v>
      </c>
      <c r="F328" s="34" t="s">
        <v>424</v>
      </c>
      <c r="G328" s="48">
        <v>591.33000000000004</v>
      </c>
      <c r="H328" s="48">
        <v>3</v>
      </c>
      <c r="I328" s="48"/>
      <c r="J328" s="48"/>
      <c r="K328" s="48"/>
      <c r="L328" s="48"/>
      <c r="M328" s="48">
        <v>206.94</v>
      </c>
      <c r="N328" s="48">
        <v>1</v>
      </c>
      <c r="O328" s="48">
        <v>206.94</v>
      </c>
      <c r="P328" s="48">
        <v>1</v>
      </c>
      <c r="Q328" s="48"/>
      <c r="R328" s="48"/>
      <c r="S328" s="48"/>
      <c r="T328" s="48"/>
      <c r="U328" s="36">
        <v>1005.21</v>
      </c>
      <c r="V328" s="38">
        <v>5</v>
      </c>
    </row>
    <row r="329" spans="2:22" hidden="1" x14ac:dyDescent="0.25">
      <c r="B329" s="34" t="s">
        <v>94</v>
      </c>
      <c r="C329" s="45" t="s">
        <v>101</v>
      </c>
      <c r="D329" s="34" t="s">
        <v>95</v>
      </c>
      <c r="E329" s="34">
        <v>903647</v>
      </c>
      <c r="F329" s="34" t="s">
        <v>425</v>
      </c>
      <c r="G329" s="48">
        <v>3249.22</v>
      </c>
      <c r="H329" s="48">
        <v>10</v>
      </c>
      <c r="I329" s="48"/>
      <c r="J329" s="48"/>
      <c r="K329" s="48"/>
      <c r="L329" s="48"/>
      <c r="M329" s="48"/>
      <c r="N329" s="48"/>
      <c r="O329" s="48"/>
      <c r="P329" s="48"/>
      <c r="Q329" s="48"/>
      <c r="R329" s="48"/>
      <c r="S329" s="48"/>
      <c r="T329" s="48"/>
      <c r="U329" s="36">
        <v>3249.22</v>
      </c>
      <c r="V329" s="38">
        <v>10</v>
      </c>
    </row>
    <row r="330" spans="2:22" hidden="1" x14ac:dyDescent="0.25">
      <c r="B330" s="34" t="s">
        <v>94</v>
      </c>
      <c r="C330" s="45" t="s">
        <v>101</v>
      </c>
      <c r="D330" s="34" t="s">
        <v>95</v>
      </c>
      <c r="E330" s="34">
        <v>903659</v>
      </c>
      <c r="F330" s="34" t="s">
        <v>426</v>
      </c>
      <c r="G330" s="48"/>
      <c r="H330" s="48"/>
      <c r="I330" s="48"/>
      <c r="J330" s="48"/>
      <c r="K330" s="48">
        <v>16.7</v>
      </c>
      <c r="L330" s="48">
        <v>1</v>
      </c>
      <c r="M330" s="48"/>
      <c r="N330" s="48"/>
      <c r="O330" s="48"/>
      <c r="P330" s="48"/>
      <c r="Q330" s="48"/>
      <c r="R330" s="48"/>
      <c r="S330" s="48"/>
      <c r="T330" s="48"/>
      <c r="U330" s="36">
        <v>16.7</v>
      </c>
      <c r="V330" s="38">
        <v>1</v>
      </c>
    </row>
    <row r="331" spans="2:22" hidden="1" x14ac:dyDescent="0.25">
      <c r="B331" s="34" t="s">
        <v>94</v>
      </c>
      <c r="C331" s="45" t="s">
        <v>101</v>
      </c>
      <c r="D331" s="34" t="s">
        <v>95</v>
      </c>
      <c r="E331" s="34">
        <v>903711</v>
      </c>
      <c r="F331" s="34" t="s">
        <v>427</v>
      </c>
      <c r="G331" s="48"/>
      <c r="H331" s="48"/>
      <c r="I331" s="48"/>
      <c r="J331" s="48"/>
      <c r="K331" s="48"/>
      <c r="L331" s="48"/>
      <c r="M331" s="48">
        <v>3975.34</v>
      </c>
      <c r="N331" s="48">
        <v>3</v>
      </c>
      <c r="O331" s="48"/>
      <c r="P331" s="48"/>
      <c r="Q331" s="48"/>
      <c r="R331" s="48"/>
      <c r="S331" s="48"/>
      <c r="T331" s="48"/>
      <c r="U331" s="36">
        <v>3975.34</v>
      </c>
      <c r="V331" s="38">
        <v>3</v>
      </c>
    </row>
    <row r="332" spans="2:22" hidden="1" x14ac:dyDescent="0.25">
      <c r="B332" s="34" t="s">
        <v>94</v>
      </c>
      <c r="C332" s="45" t="s">
        <v>101</v>
      </c>
      <c r="D332" s="34" t="s">
        <v>95</v>
      </c>
      <c r="E332" s="34">
        <v>903787</v>
      </c>
      <c r="F332" s="34" t="s">
        <v>428</v>
      </c>
      <c r="G332" s="48"/>
      <c r="H332" s="48"/>
      <c r="I332" s="48"/>
      <c r="J332" s="48"/>
      <c r="K332" s="48"/>
      <c r="L332" s="48"/>
      <c r="M332" s="48">
        <v>7799.95</v>
      </c>
      <c r="N332" s="48">
        <v>10</v>
      </c>
      <c r="O332" s="48"/>
      <c r="P332" s="48"/>
      <c r="Q332" s="48"/>
      <c r="R332" s="48"/>
      <c r="S332" s="48"/>
      <c r="T332" s="48"/>
      <c r="U332" s="36">
        <v>7799.95</v>
      </c>
      <c r="V332" s="38">
        <v>10</v>
      </c>
    </row>
    <row r="333" spans="2:22" hidden="1" x14ac:dyDescent="0.25">
      <c r="B333" s="34" t="s">
        <v>94</v>
      </c>
      <c r="C333" s="45" t="e">
        <v>#N/A</v>
      </c>
      <c r="D333" s="34" t="s">
        <v>95</v>
      </c>
      <c r="E333" s="34">
        <v>903986</v>
      </c>
      <c r="F333" s="34" t="s">
        <v>429</v>
      </c>
      <c r="G333" s="48"/>
      <c r="H333" s="48"/>
      <c r="I333" s="48"/>
      <c r="J333" s="48"/>
      <c r="K333" s="48"/>
      <c r="L333" s="48"/>
      <c r="M333" s="48">
        <v>128.72999999999999</v>
      </c>
      <c r="N333" s="48">
        <v>1</v>
      </c>
      <c r="O333" s="48"/>
      <c r="P333" s="48"/>
      <c r="Q333" s="48"/>
      <c r="R333" s="48"/>
      <c r="S333" s="48"/>
      <c r="T333" s="48"/>
      <c r="U333" s="36">
        <v>128.72999999999999</v>
      </c>
      <c r="V333" s="38">
        <v>1</v>
      </c>
    </row>
    <row r="334" spans="2:22" hidden="1" x14ac:dyDescent="0.25">
      <c r="B334" s="34" t="s">
        <v>94</v>
      </c>
      <c r="C334" s="45" t="e">
        <v>#N/A</v>
      </c>
      <c r="D334" s="34" t="s">
        <v>95</v>
      </c>
      <c r="E334" s="34">
        <v>904432</v>
      </c>
      <c r="F334" s="34" t="s">
        <v>430</v>
      </c>
      <c r="G334" s="48">
        <v>1125.1099999999999</v>
      </c>
      <c r="H334" s="48">
        <v>4</v>
      </c>
      <c r="I334" s="48"/>
      <c r="J334" s="48"/>
      <c r="K334" s="48"/>
      <c r="L334" s="48"/>
      <c r="M334" s="48">
        <v>1213.8399999999999</v>
      </c>
      <c r="N334" s="48">
        <v>5</v>
      </c>
      <c r="O334" s="48">
        <v>389.09</v>
      </c>
      <c r="P334" s="48">
        <v>2</v>
      </c>
      <c r="Q334" s="48">
        <v>810.53</v>
      </c>
      <c r="R334" s="48">
        <v>4</v>
      </c>
      <c r="S334" s="48"/>
      <c r="T334" s="48"/>
      <c r="U334" s="36">
        <v>3538.57</v>
      </c>
      <c r="V334" s="37">
        <v>15</v>
      </c>
    </row>
    <row r="335" spans="2:22" hidden="1" x14ac:dyDescent="0.25">
      <c r="B335" s="34" t="s">
        <v>94</v>
      </c>
      <c r="C335" s="45" t="s">
        <v>101</v>
      </c>
      <c r="D335" s="34" t="s">
        <v>95</v>
      </c>
      <c r="E335" s="34">
        <v>904592</v>
      </c>
      <c r="F335" s="34" t="s">
        <v>431</v>
      </c>
      <c r="G335" s="48"/>
      <c r="H335" s="48"/>
      <c r="I335" s="48"/>
      <c r="J335" s="48"/>
      <c r="K335" s="48">
        <v>595.20000000000005</v>
      </c>
      <c r="L335" s="48">
        <v>2</v>
      </c>
      <c r="M335" s="48"/>
      <c r="N335" s="48"/>
      <c r="O335" s="48"/>
      <c r="P335" s="48"/>
      <c r="Q335" s="48"/>
      <c r="R335" s="48"/>
      <c r="S335" s="48"/>
      <c r="T335" s="48"/>
      <c r="U335" s="36">
        <v>595.20000000000005</v>
      </c>
      <c r="V335" s="38">
        <v>2</v>
      </c>
    </row>
    <row r="336" spans="2:22" hidden="1" x14ac:dyDescent="0.25">
      <c r="B336" s="34" t="s">
        <v>94</v>
      </c>
      <c r="C336" s="45" t="s">
        <v>101</v>
      </c>
      <c r="D336" s="34" t="s">
        <v>95</v>
      </c>
      <c r="E336" s="34">
        <v>904605</v>
      </c>
      <c r="F336" s="34" t="s">
        <v>432</v>
      </c>
      <c r="G336" s="48">
        <v>2346.13</v>
      </c>
      <c r="H336" s="48">
        <v>12</v>
      </c>
      <c r="I336" s="48"/>
      <c r="J336" s="48"/>
      <c r="K336" s="48"/>
      <c r="L336" s="48"/>
      <c r="M336" s="48"/>
      <c r="N336" s="48"/>
      <c r="O336" s="48"/>
      <c r="P336" s="48"/>
      <c r="Q336" s="48"/>
      <c r="R336" s="48"/>
      <c r="S336" s="48">
        <v>760.12</v>
      </c>
      <c r="T336" s="48">
        <v>4</v>
      </c>
      <c r="U336" s="36">
        <v>3106.25</v>
      </c>
      <c r="V336" s="38">
        <v>16</v>
      </c>
    </row>
    <row r="337" spans="2:22" hidden="1" x14ac:dyDescent="0.25">
      <c r="B337" s="34" t="s">
        <v>94</v>
      </c>
      <c r="C337" s="45" t="s">
        <v>101</v>
      </c>
      <c r="D337" s="34" t="s">
        <v>95</v>
      </c>
      <c r="E337" s="34">
        <v>904688</v>
      </c>
      <c r="F337" s="34" t="s">
        <v>433</v>
      </c>
      <c r="G337" s="48">
        <v>3861.12</v>
      </c>
      <c r="H337" s="48">
        <v>10</v>
      </c>
      <c r="I337" s="48"/>
      <c r="J337" s="48"/>
      <c r="K337" s="48">
        <v>901.86</v>
      </c>
      <c r="L337" s="48">
        <v>4</v>
      </c>
      <c r="M337" s="48"/>
      <c r="N337" s="48"/>
      <c r="O337" s="48"/>
      <c r="P337" s="48"/>
      <c r="Q337" s="48"/>
      <c r="R337" s="48"/>
      <c r="S337" s="48"/>
      <c r="T337" s="48"/>
      <c r="U337" s="36">
        <v>4762.9799999999996</v>
      </c>
      <c r="V337" s="38">
        <v>14</v>
      </c>
    </row>
    <row r="338" spans="2:22" hidden="1" x14ac:dyDescent="0.25">
      <c r="B338" s="34" t="s">
        <v>94</v>
      </c>
      <c r="C338" s="45" t="s">
        <v>101</v>
      </c>
      <c r="D338" s="34" t="s">
        <v>95</v>
      </c>
      <c r="E338" s="34">
        <v>904814</v>
      </c>
      <c r="F338" s="34" t="s">
        <v>434</v>
      </c>
      <c r="G338" s="48">
        <v>649.6</v>
      </c>
      <c r="H338" s="48">
        <v>2</v>
      </c>
      <c r="I338" s="48">
        <v>2598.42</v>
      </c>
      <c r="J338" s="48">
        <v>8</v>
      </c>
      <c r="K338" s="48"/>
      <c r="L338" s="48"/>
      <c r="M338" s="48"/>
      <c r="N338" s="48"/>
      <c r="O338" s="48">
        <v>1385.48</v>
      </c>
      <c r="P338" s="48">
        <v>3</v>
      </c>
      <c r="Q338" s="48"/>
      <c r="R338" s="48"/>
      <c r="S338" s="48"/>
      <c r="T338" s="48"/>
      <c r="U338" s="36">
        <v>4633.5</v>
      </c>
      <c r="V338" s="38">
        <v>13</v>
      </c>
    </row>
    <row r="339" spans="2:22" hidden="1" x14ac:dyDescent="0.25">
      <c r="B339" s="34" t="s">
        <v>94</v>
      </c>
      <c r="C339" s="45" t="s">
        <v>101</v>
      </c>
      <c r="D339" s="34" t="s">
        <v>95</v>
      </c>
      <c r="E339" s="34">
        <v>904815</v>
      </c>
      <c r="F339" s="34" t="s">
        <v>435</v>
      </c>
      <c r="G339" s="48"/>
      <c r="H339" s="48"/>
      <c r="I339" s="48"/>
      <c r="J339" s="48"/>
      <c r="K339" s="48"/>
      <c r="L339" s="48"/>
      <c r="M339" s="48"/>
      <c r="N339" s="48"/>
      <c r="O339" s="48">
        <v>1220.5999999999999</v>
      </c>
      <c r="P339" s="48">
        <v>3</v>
      </c>
      <c r="Q339" s="48"/>
      <c r="R339" s="48"/>
      <c r="S339" s="48"/>
      <c r="T339" s="48"/>
      <c r="U339" s="36">
        <v>1220.5999999999999</v>
      </c>
      <c r="V339" s="38">
        <v>3</v>
      </c>
    </row>
    <row r="340" spans="2:22" hidden="1" x14ac:dyDescent="0.25">
      <c r="B340" s="34" t="s">
        <v>94</v>
      </c>
      <c r="C340" s="45" t="s">
        <v>816</v>
      </c>
      <c r="D340" s="34" t="s">
        <v>95</v>
      </c>
      <c r="E340" s="34">
        <v>904821</v>
      </c>
      <c r="F340" s="34" t="s">
        <v>436</v>
      </c>
      <c r="G340" s="48"/>
      <c r="H340" s="48"/>
      <c r="I340" s="48"/>
      <c r="J340" s="48"/>
      <c r="K340" s="48">
        <v>1304.79</v>
      </c>
      <c r="L340" s="48">
        <v>2</v>
      </c>
      <c r="M340" s="48"/>
      <c r="N340" s="48"/>
      <c r="O340" s="48"/>
      <c r="P340" s="48"/>
      <c r="Q340" s="48"/>
      <c r="R340" s="48"/>
      <c r="S340" s="48"/>
      <c r="T340" s="48"/>
      <c r="U340" s="36">
        <v>1304.79</v>
      </c>
      <c r="V340" s="38">
        <v>2</v>
      </c>
    </row>
    <row r="341" spans="2:22" hidden="1" x14ac:dyDescent="0.25">
      <c r="B341" s="34" t="s">
        <v>94</v>
      </c>
      <c r="C341" s="45" t="s">
        <v>101</v>
      </c>
      <c r="D341" s="34" t="s">
        <v>95</v>
      </c>
      <c r="E341" s="34">
        <v>904838</v>
      </c>
      <c r="F341" s="34" t="s">
        <v>437</v>
      </c>
      <c r="G341" s="48">
        <v>1809.76</v>
      </c>
      <c r="H341" s="48">
        <v>4</v>
      </c>
      <c r="I341" s="48"/>
      <c r="J341" s="48"/>
      <c r="K341" s="48">
        <v>2714.64</v>
      </c>
      <c r="L341" s="48">
        <v>6</v>
      </c>
      <c r="M341" s="48"/>
      <c r="N341" s="48"/>
      <c r="O341" s="48"/>
      <c r="P341" s="48"/>
      <c r="Q341" s="48"/>
      <c r="R341" s="48"/>
      <c r="S341" s="48"/>
      <c r="T341" s="48"/>
      <c r="U341" s="36">
        <v>4524.3999999999996</v>
      </c>
      <c r="V341" s="38">
        <v>10</v>
      </c>
    </row>
    <row r="342" spans="2:22" hidden="1" x14ac:dyDescent="0.25">
      <c r="B342" s="34" t="s">
        <v>94</v>
      </c>
      <c r="C342" s="45" t="e">
        <v>#N/A</v>
      </c>
      <c r="D342" s="34" t="s">
        <v>95</v>
      </c>
      <c r="E342" s="34">
        <v>905218</v>
      </c>
      <c r="F342" s="34" t="s">
        <v>438</v>
      </c>
      <c r="G342" s="48">
        <v>4454.6899999999996</v>
      </c>
      <c r="H342" s="48">
        <v>3</v>
      </c>
      <c r="I342" s="48"/>
      <c r="J342" s="48"/>
      <c r="K342" s="48"/>
      <c r="L342" s="48"/>
      <c r="M342" s="48"/>
      <c r="N342" s="48"/>
      <c r="O342" s="48"/>
      <c r="P342" s="48"/>
      <c r="Q342" s="48"/>
      <c r="R342" s="48"/>
      <c r="S342" s="48"/>
      <c r="T342" s="48"/>
      <c r="U342" s="36">
        <v>4454.6899999999996</v>
      </c>
      <c r="V342" s="38">
        <v>3</v>
      </c>
    </row>
    <row r="343" spans="2:22" hidden="1" x14ac:dyDescent="0.25">
      <c r="B343" s="34" t="s">
        <v>94</v>
      </c>
      <c r="C343" s="45">
        <v>0</v>
      </c>
      <c r="D343" s="34" t="s">
        <v>95</v>
      </c>
      <c r="E343" s="34">
        <v>905448</v>
      </c>
      <c r="F343" s="34" t="s">
        <v>439</v>
      </c>
      <c r="G343" s="48"/>
      <c r="H343" s="48"/>
      <c r="I343" s="48">
        <v>826.21</v>
      </c>
      <c r="J343" s="48">
        <v>4</v>
      </c>
      <c r="K343" s="48">
        <v>2863.26</v>
      </c>
      <c r="L343" s="48">
        <v>10</v>
      </c>
      <c r="M343" s="48">
        <v>528.82000000000005</v>
      </c>
      <c r="N343" s="48">
        <v>2</v>
      </c>
      <c r="O343" s="48"/>
      <c r="P343" s="48"/>
      <c r="Q343" s="48"/>
      <c r="R343" s="48"/>
      <c r="S343" s="48"/>
      <c r="T343" s="48"/>
      <c r="U343" s="36">
        <v>4218.29</v>
      </c>
      <c r="V343" s="43">
        <v>16</v>
      </c>
    </row>
    <row r="344" spans="2:22" hidden="1" x14ac:dyDescent="0.25">
      <c r="B344" s="34" t="s">
        <v>94</v>
      </c>
      <c r="C344" s="45" t="s">
        <v>101</v>
      </c>
      <c r="D344" s="34" t="s">
        <v>95</v>
      </c>
      <c r="E344" s="34">
        <v>906985</v>
      </c>
      <c r="F344" s="34" t="s">
        <v>440</v>
      </c>
      <c r="G344" s="48"/>
      <c r="H344" s="48"/>
      <c r="I344" s="48"/>
      <c r="J344" s="48"/>
      <c r="K344" s="48"/>
      <c r="L344" s="48"/>
      <c r="M344" s="48"/>
      <c r="N344" s="48"/>
      <c r="O344" s="48"/>
      <c r="P344" s="48"/>
      <c r="Q344" s="48"/>
      <c r="R344" s="48"/>
      <c r="S344" s="48">
        <v>153.56</v>
      </c>
      <c r="T344" s="48">
        <v>1</v>
      </c>
      <c r="U344" s="36">
        <v>153.56</v>
      </c>
      <c r="V344" s="38">
        <v>1</v>
      </c>
    </row>
    <row r="345" spans="2:22" hidden="1" x14ac:dyDescent="0.25">
      <c r="B345" s="34" t="s">
        <v>94</v>
      </c>
      <c r="C345" s="45" t="s">
        <v>101</v>
      </c>
      <c r="D345" s="34" t="s">
        <v>95</v>
      </c>
      <c r="E345" s="34">
        <v>908176</v>
      </c>
      <c r="F345" s="34" t="s">
        <v>441</v>
      </c>
      <c r="G345" s="48"/>
      <c r="H345" s="48"/>
      <c r="I345" s="48"/>
      <c r="J345" s="48"/>
      <c r="K345" s="48"/>
      <c r="L345" s="48"/>
      <c r="M345" s="48">
        <v>3082.62</v>
      </c>
      <c r="N345" s="48">
        <v>2</v>
      </c>
      <c r="O345" s="48">
        <v>1541.3</v>
      </c>
      <c r="P345" s="48">
        <v>1</v>
      </c>
      <c r="Q345" s="48"/>
      <c r="R345" s="48"/>
      <c r="S345" s="48">
        <v>4623.93</v>
      </c>
      <c r="T345" s="48">
        <v>3</v>
      </c>
      <c r="U345" s="36">
        <v>9247.85</v>
      </c>
      <c r="V345" s="38">
        <v>6</v>
      </c>
    </row>
    <row r="346" spans="2:22" hidden="1" x14ac:dyDescent="0.25">
      <c r="B346" s="34" t="s">
        <v>94</v>
      </c>
      <c r="C346" s="45" t="e">
        <v>#N/A</v>
      </c>
      <c r="D346" s="34" t="s">
        <v>95</v>
      </c>
      <c r="E346" s="34">
        <v>908201</v>
      </c>
      <c r="F346" s="34" t="s">
        <v>442</v>
      </c>
      <c r="G346" s="48"/>
      <c r="H346" s="48"/>
      <c r="I346" s="48"/>
      <c r="J346" s="48"/>
      <c r="K346" s="48"/>
      <c r="L346" s="48"/>
      <c r="M346" s="48">
        <v>19316.810000000001</v>
      </c>
      <c r="N346" s="48">
        <v>1</v>
      </c>
      <c r="O346" s="48"/>
      <c r="P346" s="48"/>
      <c r="Q346" s="48"/>
      <c r="R346" s="48"/>
      <c r="S346" s="48"/>
      <c r="T346" s="48"/>
      <c r="U346" s="36">
        <v>19316.810000000001</v>
      </c>
      <c r="V346" s="38">
        <v>1</v>
      </c>
    </row>
    <row r="347" spans="2:22" hidden="1" x14ac:dyDescent="0.25">
      <c r="B347" s="34" t="s">
        <v>94</v>
      </c>
      <c r="C347" s="45" t="s">
        <v>101</v>
      </c>
      <c r="D347" s="34" t="s">
        <v>95</v>
      </c>
      <c r="E347" s="34">
        <v>909240</v>
      </c>
      <c r="F347" s="34" t="s">
        <v>443</v>
      </c>
      <c r="G347" s="48"/>
      <c r="H347" s="48"/>
      <c r="I347" s="48"/>
      <c r="J347" s="48"/>
      <c r="K347" s="48"/>
      <c r="L347" s="48"/>
      <c r="M347" s="48">
        <v>3595.93</v>
      </c>
      <c r="N347" s="48">
        <v>1</v>
      </c>
      <c r="O347" s="48"/>
      <c r="P347" s="48"/>
      <c r="Q347" s="48"/>
      <c r="R347" s="48"/>
      <c r="S347" s="48"/>
      <c r="T347" s="48"/>
      <c r="U347" s="36">
        <v>3595.93</v>
      </c>
      <c r="V347" s="37">
        <v>1</v>
      </c>
    </row>
    <row r="348" spans="2:22" hidden="1" x14ac:dyDescent="0.25">
      <c r="B348" s="34" t="s">
        <v>94</v>
      </c>
      <c r="C348" s="45" t="s">
        <v>101</v>
      </c>
      <c r="D348" s="34" t="s">
        <v>95</v>
      </c>
      <c r="E348" s="34">
        <v>909551</v>
      </c>
      <c r="F348" s="34" t="s">
        <v>444</v>
      </c>
      <c r="G348" s="48"/>
      <c r="H348" s="48"/>
      <c r="I348" s="48">
        <v>3025.18</v>
      </c>
      <c r="J348" s="48">
        <v>2</v>
      </c>
      <c r="K348" s="48">
        <v>1512.59</v>
      </c>
      <c r="L348" s="48">
        <v>1</v>
      </c>
      <c r="M348" s="48"/>
      <c r="N348" s="48"/>
      <c r="O348" s="48"/>
      <c r="P348" s="48"/>
      <c r="Q348" s="48">
        <v>1512.59</v>
      </c>
      <c r="R348" s="48">
        <v>1</v>
      </c>
      <c r="S348" s="48"/>
      <c r="T348" s="48"/>
      <c r="U348" s="36">
        <v>6050.36</v>
      </c>
      <c r="V348" s="37">
        <v>4</v>
      </c>
    </row>
    <row r="349" spans="2:22" hidden="1" x14ac:dyDescent="0.25">
      <c r="B349" s="34" t="s">
        <v>94</v>
      </c>
      <c r="C349" s="45" t="s">
        <v>101</v>
      </c>
      <c r="D349" s="34" t="s">
        <v>95</v>
      </c>
      <c r="E349" s="34">
        <v>909855</v>
      </c>
      <c r="F349" s="34" t="s">
        <v>445</v>
      </c>
      <c r="G349" s="48">
        <v>2881.46</v>
      </c>
      <c r="H349" s="48">
        <v>1</v>
      </c>
      <c r="I349" s="48"/>
      <c r="J349" s="48"/>
      <c r="K349" s="48"/>
      <c r="L349" s="48"/>
      <c r="M349" s="48"/>
      <c r="N349" s="48"/>
      <c r="O349" s="48"/>
      <c r="P349" s="48"/>
      <c r="Q349" s="48"/>
      <c r="R349" s="48"/>
      <c r="S349" s="48"/>
      <c r="T349" s="48"/>
      <c r="U349" s="36">
        <v>2881.46</v>
      </c>
      <c r="V349" s="37">
        <v>1</v>
      </c>
    </row>
    <row r="350" spans="2:22" hidden="1" x14ac:dyDescent="0.25">
      <c r="B350" s="34" t="s">
        <v>94</v>
      </c>
      <c r="C350" s="45" t="s">
        <v>101</v>
      </c>
      <c r="D350" s="34" t="s">
        <v>95</v>
      </c>
      <c r="E350" s="34">
        <v>909857</v>
      </c>
      <c r="F350" s="34" t="s">
        <v>446</v>
      </c>
      <c r="G350" s="48"/>
      <c r="H350" s="48"/>
      <c r="I350" s="48"/>
      <c r="J350" s="48"/>
      <c r="K350" s="48">
        <v>567.73</v>
      </c>
      <c r="L350" s="48">
        <v>1</v>
      </c>
      <c r="M350" s="48"/>
      <c r="N350" s="48"/>
      <c r="O350" s="48"/>
      <c r="P350" s="48"/>
      <c r="Q350" s="48">
        <v>1413.81</v>
      </c>
      <c r="R350" s="48">
        <v>1</v>
      </c>
      <c r="S350" s="48"/>
      <c r="T350" s="48"/>
      <c r="U350" s="36">
        <v>1981.54</v>
      </c>
      <c r="V350" s="37">
        <v>2</v>
      </c>
    </row>
    <row r="351" spans="2:22" hidden="1" x14ac:dyDescent="0.25">
      <c r="B351" s="34" t="s">
        <v>94</v>
      </c>
      <c r="C351" s="45" t="s">
        <v>101</v>
      </c>
      <c r="D351" s="34" t="s">
        <v>95</v>
      </c>
      <c r="E351" s="34">
        <v>909961</v>
      </c>
      <c r="F351" s="34" t="s">
        <v>447</v>
      </c>
      <c r="G351" s="48">
        <v>4130.8</v>
      </c>
      <c r="H351" s="48">
        <v>3</v>
      </c>
      <c r="I351" s="48">
        <v>-1417.64</v>
      </c>
      <c r="J351" s="48">
        <v>-1</v>
      </c>
      <c r="K351" s="48"/>
      <c r="L351" s="48"/>
      <c r="M351" s="48">
        <v>1445.54</v>
      </c>
      <c r="N351" s="48">
        <v>1</v>
      </c>
      <c r="O351" s="48">
        <v>1445.54</v>
      </c>
      <c r="P351" s="48">
        <v>1</v>
      </c>
      <c r="Q351" s="48">
        <v>9994.64</v>
      </c>
      <c r="R351" s="48">
        <v>4</v>
      </c>
      <c r="S351" s="48"/>
      <c r="T351" s="48"/>
      <c r="U351" s="36">
        <v>15598.88</v>
      </c>
      <c r="V351" s="37">
        <v>8</v>
      </c>
    </row>
    <row r="352" spans="2:22" hidden="1" x14ac:dyDescent="0.25">
      <c r="B352" s="34" t="s">
        <v>94</v>
      </c>
      <c r="C352" s="45" t="s">
        <v>101</v>
      </c>
      <c r="D352" s="34" t="s">
        <v>95</v>
      </c>
      <c r="E352" s="34">
        <v>910222</v>
      </c>
      <c r="F352" s="34" t="s">
        <v>448</v>
      </c>
      <c r="G352" s="48"/>
      <c r="H352" s="48"/>
      <c r="I352" s="48"/>
      <c r="J352" s="48"/>
      <c r="K352" s="48"/>
      <c r="L352" s="48"/>
      <c r="M352" s="48"/>
      <c r="N352" s="48"/>
      <c r="O352" s="48"/>
      <c r="P352" s="48"/>
      <c r="Q352" s="48"/>
      <c r="R352" s="48"/>
      <c r="S352" s="48">
        <v>20150.759999999998</v>
      </c>
      <c r="T352" s="48">
        <v>1</v>
      </c>
      <c r="U352" s="36">
        <v>20150.759999999998</v>
      </c>
      <c r="V352" s="38">
        <v>1</v>
      </c>
    </row>
    <row r="353" spans="2:22" hidden="1" x14ac:dyDescent="0.25">
      <c r="B353" s="34" t="s">
        <v>94</v>
      </c>
      <c r="C353" s="45" t="s">
        <v>97</v>
      </c>
      <c r="D353" s="34" t="s">
        <v>95</v>
      </c>
      <c r="E353" s="34">
        <v>914639</v>
      </c>
      <c r="F353" s="34" t="s">
        <v>449</v>
      </c>
      <c r="G353" s="48">
        <v>1361.98</v>
      </c>
      <c r="H353" s="48">
        <v>100</v>
      </c>
      <c r="I353" s="48">
        <v>6590.2</v>
      </c>
      <c r="J353" s="48">
        <v>450</v>
      </c>
      <c r="K353" s="48">
        <v>3047.63</v>
      </c>
      <c r="L353" s="48">
        <v>200</v>
      </c>
      <c r="M353" s="48">
        <v>3261.82</v>
      </c>
      <c r="N353" s="48">
        <v>200</v>
      </c>
      <c r="O353" s="48">
        <v>1630.91</v>
      </c>
      <c r="P353" s="48">
        <v>100</v>
      </c>
      <c r="Q353" s="48">
        <v>5904.68</v>
      </c>
      <c r="R353" s="48">
        <v>400</v>
      </c>
      <c r="S353" s="48">
        <v>1535.62</v>
      </c>
      <c r="T353" s="48">
        <v>100</v>
      </c>
      <c r="U353" s="36">
        <v>23332.84</v>
      </c>
      <c r="V353" s="38">
        <v>1550</v>
      </c>
    </row>
    <row r="354" spans="2:22" hidden="1" x14ac:dyDescent="0.25">
      <c r="B354" s="34" t="s">
        <v>94</v>
      </c>
      <c r="C354" s="45" t="s">
        <v>101</v>
      </c>
      <c r="D354" s="34" t="s">
        <v>95</v>
      </c>
      <c r="E354" s="34">
        <v>914703</v>
      </c>
      <c r="F354" s="34" t="s">
        <v>450</v>
      </c>
      <c r="G354" s="48">
        <v>53.93</v>
      </c>
      <c r="H354" s="48">
        <v>10</v>
      </c>
      <c r="I354" s="48"/>
      <c r="J354" s="48"/>
      <c r="K354" s="48"/>
      <c r="L354" s="48"/>
      <c r="M354" s="48"/>
      <c r="N354" s="48"/>
      <c r="O354" s="48"/>
      <c r="P354" s="48"/>
      <c r="Q354" s="48"/>
      <c r="R354" s="48"/>
      <c r="S354" s="48"/>
      <c r="T354" s="48"/>
      <c r="U354" s="36">
        <v>53.93</v>
      </c>
      <c r="V354" s="38">
        <v>10</v>
      </c>
    </row>
    <row r="355" spans="2:22" x14ac:dyDescent="0.25">
      <c r="B355" s="34" t="s">
        <v>94</v>
      </c>
      <c r="C355" s="45" t="s">
        <v>128</v>
      </c>
      <c r="D355" s="34" t="s">
        <v>95</v>
      </c>
      <c r="E355" s="34">
        <v>914732</v>
      </c>
      <c r="F355" s="34" t="s">
        <v>451</v>
      </c>
      <c r="G355" s="48"/>
      <c r="H355" s="48"/>
      <c r="I355" s="48"/>
      <c r="J355" s="48"/>
      <c r="K355" s="48"/>
      <c r="L355" s="48"/>
      <c r="M355" s="48"/>
      <c r="N355" s="48"/>
      <c r="O355" s="48">
        <v>79</v>
      </c>
      <c r="P355" s="48">
        <v>1</v>
      </c>
      <c r="Q355" s="48"/>
      <c r="R355" s="48"/>
      <c r="S355" s="48"/>
      <c r="T355" s="48"/>
      <c r="U355" s="36">
        <v>79</v>
      </c>
      <c r="V355" s="42">
        <v>1</v>
      </c>
    </row>
    <row r="356" spans="2:22" hidden="1" x14ac:dyDescent="0.25">
      <c r="B356" s="34" t="s">
        <v>94</v>
      </c>
      <c r="C356" s="45" t="s">
        <v>97</v>
      </c>
      <c r="D356" s="34" t="s">
        <v>95</v>
      </c>
      <c r="E356" s="34">
        <v>914733</v>
      </c>
      <c r="F356" s="34" t="s">
        <v>452</v>
      </c>
      <c r="G356" s="48"/>
      <c r="H356" s="48"/>
      <c r="I356" s="48">
        <v>41.58</v>
      </c>
      <c r="J356" s="48">
        <v>10</v>
      </c>
      <c r="K356" s="48"/>
      <c r="L356" s="48"/>
      <c r="M356" s="48"/>
      <c r="N356" s="48"/>
      <c r="O356" s="48"/>
      <c r="P356" s="48"/>
      <c r="Q356" s="48"/>
      <c r="R356" s="48"/>
      <c r="S356" s="48"/>
      <c r="T356" s="48"/>
      <c r="U356" s="36">
        <v>41.58</v>
      </c>
      <c r="V356" s="38">
        <v>10</v>
      </c>
    </row>
    <row r="357" spans="2:22" x14ac:dyDescent="0.25">
      <c r="B357" s="34" t="s">
        <v>94</v>
      </c>
      <c r="C357" s="45" t="s">
        <v>128</v>
      </c>
      <c r="D357" s="34" t="s">
        <v>95</v>
      </c>
      <c r="E357" s="34">
        <v>914765</v>
      </c>
      <c r="F357" s="34" t="s">
        <v>453</v>
      </c>
      <c r="G357" s="48"/>
      <c r="H357" s="48"/>
      <c r="I357" s="48"/>
      <c r="J357" s="48"/>
      <c r="K357" s="48"/>
      <c r="L357" s="48"/>
      <c r="M357" s="48"/>
      <c r="N357" s="48"/>
      <c r="O357" s="48"/>
      <c r="P357" s="48"/>
      <c r="Q357" s="48">
        <v>445.44</v>
      </c>
      <c r="R357" s="48">
        <v>6</v>
      </c>
      <c r="S357" s="48"/>
      <c r="T357" s="48"/>
      <c r="U357" s="36">
        <v>445.44</v>
      </c>
      <c r="V357" s="38">
        <v>6</v>
      </c>
    </row>
    <row r="358" spans="2:22" hidden="1" x14ac:dyDescent="0.25">
      <c r="B358" s="34" t="s">
        <v>94</v>
      </c>
      <c r="C358" s="45" t="s">
        <v>97</v>
      </c>
      <c r="D358" s="34" t="s">
        <v>95</v>
      </c>
      <c r="E358" s="34">
        <v>914827</v>
      </c>
      <c r="F358" s="34" t="s">
        <v>454</v>
      </c>
      <c r="G358" s="48"/>
      <c r="H358" s="48"/>
      <c r="I358" s="48">
        <v>23.62</v>
      </c>
      <c r="J358" s="48">
        <v>1</v>
      </c>
      <c r="K358" s="48"/>
      <c r="L358" s="48"/>
      <c r="M358" s="48"/>
      <c r="N358" s="48"/>
      <c r="O358" s="48"/>
      <c r="P358" s="48"/>
      <c r="Q358" s="48"/>
      <c r="R358" s="48"/>
      <c r="S358" s="48"/>
      <c r="T358" s="48"/>
      <c r="U358" s="36">
        <v>23.62</v>
      </c>
      <c r="V358" s="38">
        <v>1</v>
      </c>
    </row>
    <row r="359" spans="2:22" hidden="1" x14ac:dyDescent="0.25">
      <c r="B359" s="34" t="s">
        <v>94</v>
      </c>
      <c r="C359" s="45" t="s">
        <v>97</v>
      </c>
      <c r="D359" s="34" t="s">
        <v>95</v>
      </c>
      <c r="E359" s="34">
        <v>914829</v>
      </c>
      <c r="F359" s="34" t="s">
        <v>455</v>
      </c>
      <c r="G359" s="48">
        <v>87.43</v>
      </c>
      <c r="H359" s="48">
        <v>3</v>
      </c>
      <c r="I359" s="48">
        <v>819</v>
      </c>
      <c r="J359" s="48">
        <v>20</v>
      </c>
      <c r="K359" s="48">
        <v>415.79</v>
      </c>
      <c r="L359" s="48">
        <v>12</v>
      </c>
      <c r="M359" s="48"/>
      <c r="N359" s="48"/>
      <c r="O359" s="48">
        <v>548.09</v>
      </c>
      <c r="P359" s="48">
        <v>20</v>
      </c>
      <c r="Q359" s="48">
        <v>1349.83</v>
      </c>
      <c r="R359" s="48">
        <v>34</v>
      </c>
      <c r="S359" s="48">
        <v>104.69</v>
      </c>
      <c r="T359" s="48">
        <v>4</v>
      </c>
      <c r="U359" s="36">
        <v>3324.83</v>
      </c>
      <c r="V359" s="38">
        <v>93</v>
      </c>
    </row>
    <row r="360" spans="2:22" hidden="1" x14ac:dyDescent="0.25">
      <c r="B360" s="34" t="s">
        <v>94</v>
      </c>
      <c r="C360" s="45" t="s">
        <v>97</v>
      </c>
      <c r="D360" s="34" t="s">
        <v>95</v>
      </c>
      <c r="E360" s="34">
        <v>914846</v>
      </c>
      <c r="F360" s="34" t="s">
        <v>456</v>
      </c>
      <c r="G360" s="48"/>
      <c r="H360" s="48"/>
      <c r="I360" s="48"/>
      <c r="J360" s="48"/>
      <c r="K360" s="48"/>
      <c r="L360" s="48"/>
      <c r="M360" s="48"/>
      <c r="N360" s="48"/>
      <c r="O360" s="48"/>
      <c r="P360" s="48"/>
      <c r="Q360" s="48">
        <v>298.41000000000003</v>
      </c>
      <c r="R360" s="48">
        <v>2</v>
      </c>
      <c r="S360" s="48"/>
      <c r="T360" s="48"/>
      <c r="U360" s="36">
        <v>298.41000000000003</v>
      </c>
      <c r="V360" s="42">
        <v>2</v>
      </c>
    </row>
    <row r="361" spans="2:22" hidden="1" x14ac:dyDescent="0.25">
      <c r="B361" s="34" t="s">
        <v>94</v>
      </c>
      <c r="C361" s="45" t="s">
        <v>97</v>
      </c>
      <c r="D361" s="34" t="s">
        <v>95</v>
      </c>
      <c r="E361" s="34">
        <v>914928</v>
      </c>
      <c r="F361" s="34" t="s">
        <v>457</v>
      </c>
      <c r="G361" s="48">
        <v>1869.92</v>
      </c>
      <c r="H361" s="48">
        <v>40</v>
      </c>
      <c r="I361" s="48">
        <v>815.06</v>
      </c>
      <c r="J361" s="48">
        <v>12</v>
      </c>
      <c r="K361" s="48">
        <v>683.56</v>
      </c>
      <c r="L361" s="48">
        <v>10</v>
      </c>
      <c r="M361" s="48">
        <v>1457.67</v>
      </c>
      <c r="N361" s="48">
        <v>21</v>
      </c>
      <c r="O361" s="48">
        <v>2200.42</v>
      </c>
      <c r="P361" s="48">
        <v>30</v>
      </c>
      <c r="Q361" s="48"/>
      <c r="R361" s="48"/>
      <c r="S361" s="48"/>
      <c r="T361" s="48"/>
      <c r="U361" s="36">
        <v>7026.63</v>
      </c>
      <c r="V361" s="38">
        <v>113</v>
      </c>
    </row>
    <row r="362" spans="2:22" hidden="1" x14ac:dyDescent="0.25">
      <c r="B362" s="34" t="s">
        <v>94</v>
      </c>
      <c r="C362" s="45" t="s">
        <v>97</v>
      </c>
      <c r="D362" s="34" t="s">
        <v>95</v>
      </c>
      <c r="E362" s="34">
        <v>914945</v>
      </c>
      <c r="F362" s="34" t="s">
        <v>458</v>
      </c>
      <c r="G362" s="48"/>
      <c r="H362" s="48"/>
      <c r="I362" s="48"/>
      <c r="J362" s="48"/>
      <c r="K362" s="48">
        <v>122.86</v>
      </c>
      <c r="L362" s="48">
        <v>4</v>
      </c>
      <c r="M362" s="48"/>
      <c r="N362" s="48"/>
      <c r="O362" s="48"/>
      <c r="P362" s="48"/>
      <c r="Q362" s="48">
        <v>307.12</v>
      </c>
      <c r="R362" s="48">
        <v>10</v>
      </c>
      <c r="S362" s="48"/>
      <c r="T362" s="48"/>
      <c r="U362" s="36">
        <v>429.98</v>
      </c>
      <c r="V362" s="38">
        <v>14</v>
      </c>
    </row>
    <row r="363" spans="2:22" hidden="1" x14ac:dyDescent="0.25">
      <c r="B363" s="34" t="s">
        <v>94</v>
      </c>
      <c r="C363" s="45" t="s">
        <v>97</v>
      </c>
      <c r="D363" s="34" t="s">
        <v>95</v>
      </c>
      <c r="E363" s="34">
        <v>914963</v>
      </c>
      <c r="F363" s="34" t="s">
        <v>459</v>
      </c>
      <c r="G363" s="48">
        <v>767.81</v>
      </c>
      <c r="H363" s="48">
        <v>1</v>
      </c>
      <c r="I363" s="48"/>
      <c r="J363" s="48"/>
      <c r="K363" s="48"/>
      <c r="L363" s="48"/>
      <c r="M363" s="48"/>
      <c r="N363" s="48"/>
      <c r="O363" s="48"/>
      <c r="P363" s="48"/>
      <c r="Q363" s="48"/>
      <c r="R363" s="48"/>
      <c r="S363" s="48"/>
      <c r="T363" s="48"/>
      <c r="U363" s="36">
        <v>767.81</v>
      </c>
      <c r="V363" s="38">
        <v>1</v>
      </c>
    </row>
    <row r="364" spans="2:22" hidden="1" x14ac:dyDescent="0.25">
      <c r="B364" s="34" t="s">
        <v>94</v>
      </c>
      <c r="C364" s="45" t="s">
        <v>97</v>
      </c>
      <c r="D364" s="34" t="s">
        <v>95</v>
      </c>
      <c r="E364" s="34">
        <v>914973</v>
      </c>
      <c r="F364" s="34" t="s">
        <v>460</v>
      </c>
      <c r="G364" s="48">
        <v>-852.1</v>
      </c>
      <c r="H364" s="48">
        <v>-2</v>
      </c>
      <c r="I364" s="48">
        <v>457.53</v>
      </c>
      <c r="J364" s="48">
        <v>1</v>
      </c>
      <c r="K364" s="48"/>
      <c r="L364" s="48"/>
      <c r="M364" s="48">
        <v>412.65</v>
      </c>
      <c r="N364" s="48">
        <v>1</v>
      </c>
      <c r="O364" s="48"/>
      <c r="P364" s="48"/>
      <c r="Q364" s="48">
        <v>1315.91</v>
      </c>
      <c r="R364" s="48">
        <v>3</v>
      </c>
      <c r="S364" s="48"/>
      <c r="T364" s="48"/>
      <c r="U364" s="36">
        <v>1333.99</v>
      </c>
      <c r="V364" s="38">
        <v>3</v>
      </c>
    </row>
    <row r="365" spans="2:22" hidden="1" x14ac:dyDescent="0.25">
      <c r="B365" s="34" t="s">
        <v>94</v>
      </c>
      <c r="C365" s="45" t="s">
        <v>97</v>
      </c>
      <c r="D365" s="34" t="s">
        <v>95</v>
      </c>
      <c r="E365" s="34">
        <v>915025</v>
      </c>
      <c r="F365" s="34" t="s">
        <v>461</v>
      </c>
      <c r="G365" s="48"/>
      <c r="H365" s="48"/>
      <c r="I365" s="48"/>
      <c r="J365" s="48"/>
      <c r="K365" s="48"/>
      <c r="L365" s="48"/>
      <c r="M365" s="48"/>
      <c r="N365" s="48"/>
      <c r="O365" s="48"/>
      <c r="P365" s="48"/>
      <c r="Q365" s="48">
        <v>1964.2</v>
      </c>
      <c r="R365" s="48">
        <v>6</v>
      </c>
      <c r="S365" s="48"/>
      <c r="T365" s="48"/>
      <c r="U365" s="36">
        <v>1964.2</v>
      </c>
      <c r="V365" s="38">
        <v>6</v>
      </c>
    </row>
    <row r="366" spans="2:22" hidden="1" x14ac:dyDescent="0.25">
      <c r="B366" s="34" t="s">
        <v>94</v>
      </c>
      <c r="C366" s="45" t="s">
        <v>97</v>
      </c>
      <c r="D366" s="34" t="s">
        <v>95</v>
      </c>
      <c r="E366" s="34">
        <v>915097</v>
      </c>
      <c r="F366" s="34" t="s">
        <v>462</v>
      </c>
      <c r="G366" s="48">
        <v>46.4</v>
      </c>
      <c r="H366" s="48">
        <v>2</v>
      </c>
      <c r="I366" s="48">
        <v>265.98</v>
      </c>
      <c r="J366" s="48">
        <v>7</v>
      </c>
      <c r="K366" s="48"/>
      <c r="L366" s="48"/>
      <c r="M366" s="48"/>
      <c r="N366" s="48"/>
      <c r="O366" s="48"/>
      <c r="P366" s="48"/>
      <c r="Q366" s="48"/>
      <c r="R366" s="48"/>
      <c r="S366" s="48"/>
      <c r="T366" s="48"/>
      <c r="U366" s="36">
        <v>312.38</v>
      </c>
      <c r="V366" s="38">
        <v>9</v>
      </c>
    </row>
    <row r="367" spans="2:22" hidden="1" x14ac:dyDescent="0.25">
      <c r="B367" s="34" t="s">
        <v>94</v>
      </c>
      <c r="C367" s="45" t="s">
        <v>97</v>
      </c>
      <c r="D367" s="34" t="s">
        <v>95</v>
      </c>
      <c r="E367" s="34">
        <v>915185</v>
      </c>
      <c r="F367" s="34" t="s">
        <v>463</v>
      </c>
      <c r="G367" s="48"/>
      <c r="H367" s="48"/>
      <c r="I367" s="48">
        <v>197.12</v>
      </c>
      <c r="J367" s="48">
        <v>7</v>
      </c>
      <c r="K367" s="48">
        <v>29.95</v>
      </c>
      <c r="L367" s="48">
        <v>1</v>
      </c>
      <c r="M367" s="48"/>
      <c r="N367" s="48"/>
      <c r="O367" s="48"/>
      <c r="P367" s="48"/>
      <c r="Q367" s="48"/>
      <c r="R367" s="48"/>
      <c r="S367" s="48">
        <v>433.12</v>
      </c>
      <c r="T367" s="48">
        <v>10</v>
      </c>
      <c r="U367" s="36">
        <v>660.19</v>
      </c>
      <c r="V367" s="38">
        <v>18</v>
      </c>
    </row>
    <row r="368" spans="2:22" hidden="1" x14ac:dyDescent="0.25">
      <c r="B368" s="34" t="s">
        <v>94</v>
      </c>
      <c r="C368" s="45" t="e">
        <v>#N/A</v>
      </c>
      <c r="D368" s="34" t="s">
        <v>95</v>
      </c>
      <c r="E368" s="34">
        <v>915210</v>
      </c>
      <c r="F368" s="34" t="s">
        <v>464</v>
      </c>
      <c r="G368" s="48"/>
      <c r="H368" s="48"/>
      <c r="I368" s="48">
        <v>464.63</v>
      </c>
      <c r="J368" s="48">
        <v>1</v>
      </c>
      <c r="K368" s="48"/>
      <c r="L368" s="48"/>
      <c r="M368" s="48"/>
      <c r="N368" s="48"/>
      <c r="O368" s="48"/>
      <c r="P368" s="48"/>
      <c r="Q368" s="48"/>
      <c r="R368" s="48"/>
      <c r="S368" s="48"/>
      <c r="T368" s="48"/>
      <c r="U368" s="36">
        <v>464.63</v>
      </c>
      <c r="V368" s="38">
        <v>1</v>
      </c>
    </row>
    <row r="369" spans="2:22" hidden="1" x14ac:dyDescent="0.25">
      <c r="B369" s="34" t="s">
        <v>94</v>
      </c>
      <c r="C369" s="45" t="s">
        <v>97</v>
      </c>
      <c r="D369" s="34" t="s">
        <v>95</v>
      </c>
      <c r="E369" s="34">
        <v>915238</v>
      </c>
      <c r="F369" s="34" t="s">
        <v>465</v>
      </c>
      <c r="G369" s="48">
        <v>1732.5</v>
      </c>
      <c r="H369" s="48">
        <v>1</v>
      </c>
      <c r="I369" s="48"/>
      <c r="J369" s="48"/>
      <c r="K369" s="48"/>
      <c r="L369" s="48"/>
      <c r="M369" s="48"/>
      <c r="N369" s="48"/>
      <c r="O369" s="48"/>
      <c r="P369" s="48"/>
      <c r="Q369" s="48"/>
      <c r="R369" s="48"/>
      <c r="S369" s="48"/>
      <c r="T369" s="48"/>
      <c r="U369" s="36">
        <v>1732.5</v>
      </c>
      <c r="V369" s="38">
        <v>1</v>
      </c>
    </row>
    <row r="370" spans="2:22" hidden="1" x14ac:dyDescent="0.25">
      <c r="B370" s="34" t="s">
        <v>94</v>
      </c>
      <c r="C370" s="45" t="s">
        <v>97</v>
      </c>
      <c r="D370" s="34" t="s">
        <v>95</v>
      </c>
      <c r="E370" s="34">
        <v>915247</v>
      </c>
      <c r="F370" s="34" t="s">
        <v>466</v>
      </c>
      <c r="G370" s="48"/>
      <c r="H370" s="48"/>
      <c r="I370" s="48"/>
      <c r="J370" s="48"/>
      <c r="K370" s="48"/>
      <c r="L370" s="48"/>
      <c r="M370" s="48"/>
      <c r="N370" s="48"/>
      <c r="O370" s="48">
        <v>167.83</v>
      </c>
      <c r="P370" s="48">
        <v>1</v>
      </c>
      <c r="Q370" s="48"/>
      <c r="R370" s="48"/>
      <c r="S370" s="48"/>
      <c r="T370" s="48"/>
      <c r="U370" s="36">
        <v>167.83</v>
      </c>
      <c r="V370" s="38">
        <v>1</v>
      </c>
    </row>
    <row r="371" spans="2:22" hidden="1" x14ac:dyDescent="0.25">
      <c r="B371" s="34" t="s">
        <v>94</v>
      </c>
      <c r="C371" s="45" t="s">
        <v>97</v>
      </c>
      <c r="D371" s="34" t="s">
        <v>95</v>
      </c>
      <c r="E371" s="34">
        <v>915257</v>
      </c>
      <c r="F371" s="34" t="s">
        <v>467</v>
      </c>
      <c r="G371" s="48"/>
      <c r="H371" s="48"/>
      <c r="I371" s="48">
        <v>299.25</v>
      </c>
      <c r="J371" s="48">
        <v>1</v>
      </c>
      <c r="K371" s="48"/>
      <c r="L371" s="48"/>
      <c r="M371" s="48"/>
      <c r="N371" s="48"/>
      <c r="O371" s="48"/>
      <c r="P371" s="48"/>
      <c r="Q371" s="48"/>
      <c r="R371" s="48"/>
      <c r="S371" s="48"/>
      <c r="T371" s="48"/>
      <c r="U371" s="36">
        <v>299.25</v>
      </c>
      <c r="V371" s="38">
        <v>1</v>
      </c>
    </row>
    <row r="372" spans="2:22" hidden="1" x14ac:dyDescent="0.25">
      <c r="B372" s="34" t="s">
        <v>94</v>
      </c>
      <c r="C372" s="45" t="s">
        <v>97</v>
      </c>
      <c r="D372" s="34" t="s">
        <v>95</v>
      </c>
      <c r="E372" s="34">
        <v>915322</v>
      </c>
      <c r="F372" s="34" t="s">
        <v>468</v>
      </c>
      <c r="G372" s="48"/>
      <c r="H372" s="48"/>
      <c r="I372" s="48"/>
      <c r="J372" s="48"/>
      <c r="K372" s="48"/>
      <c r="L372" s="48"/>
      <c r="M372" s="48"/>
      <c r="N372" s="48"/>
      <c r="O372" s="48"/>
      <c r="P372" s="48"/>
      <c r="Q372" s="48">
        <v>206.79</v>
      </c>
      <c r="R372" s="48">
        <v>1</v>
      </c>
      <c r="S372" s="48">
        <v>429.96</v>
      </c>
      <c r="T372" s="48">
        <v>2</v>
      </c>
      <c r="U372" s="36">
        <v>636.75</v>
      </c>
      <c r="V372" s="38">
        <v>3</v>
      </c>
    </row>
    <row r="373" spans="2:22" hidden="1" x14ac:dyDescent="0.25">
      <c r="B373" s="34" t="s">
        <v>94</v>
      </c>
      <c r="C373" s="45" t="s">
        <v>101</v>
      </c>
      <c r="D373" s="34" t="s">
        <v>95</v>
      </c>
      <c r="E373" s="34">
        <v>915348</v>
      </c>
      <c r="F373" s="34" t="s">
        <v>469</v>
      </c>
      <c r="G373" s="48"/>
      <c r="H373" s="48"/>
      <c r="I373" s="48"/>
      <c r="J373" s="48"/>
      <c r="K373" s="48">
        <v>851.1</v>
      </c>
      <c r="L373" s="48">
        <v>2</v>
      </c>
      <c r="M373" s="48"/>
      <c r="N373" s="48"/>
      <c r="O373" s="48"/>
      <c r="P373" s="48"/>
      <c r="Q373" s="48"/>
      <c r="R373" s="48"/>
      <c r="S373" s="48"/>
      <c r="T373" s="48"/>
      <c r="U373" s="36">
        <v>851.1</v>
      </c>
      <c r="V373" s="37">
        <v>2</v>
      </c>
    </row>
    <row r="374" spans="2:22" hidden="1" x14ac:dyDescent="0.25">
      <c r="B374" s="34" t="s">
        <v>94</v>
      </c>
      <c r="C374" s="45" t="s">
        <v>97</v>
      </c>
      <c r="D374" s="34" t="s">
        <v>95</v>
      </c>
      <c r="E374" s="34">
        <v>915504</v>
      </c>
      <c r="F374" s="34" t="s">
        <v>470</v>
      </c>
      <c r="G374" s="48">
        <v>1219.8699999999999</v>
      </c>
      <c r="H374" s="48">
        <v>16</v>
      </c>
      <c r="I374" s="48"/>
      <c r="J374" s="48"/>
      <c r="K374" s="48">
        <v>1219.8800000000001</v>
      </c>
      <c r="L374" s="48">
        <v>16</v>
      </c>
      <c r="M374" s="48"/>
      <c r="N374" s="48"/>
      <c r="O374" s="48"/>
      <c r="P374" s="48"/>
      <c r="Q374" s="48">
        <v>-673.16</v>
      </c>
      <c r="R374" s="48">
        <v>-10</v>
      </c>
      <c r="S374" s="48"/>
      <c r="T374" s="48"/>
      <c r="U374" s="36">
        <v>1766.59</v>
      </c>
      <c r="V374" s="38">
        <v>22</v>
      </c>
    </row>
    <row r="375" spans="2:22" hidden="1" x14ac:dyDescent="0.25">
      <c r="B375" s="34" t="s">
        <v>94</v>
      </c>
      <c r="C375" s="45" t="s">
        <v>97</v>
      </c>
      <c r="D375" s="34" t="s">
        <v>95</v>
      </c>
      <c r="E375" s="34">
        <v>915772</v>
      </c>
      <c r="F375" s="34" t="s">
        <v>471</v>
      </c>
      <c r="G375" s="48">
        <v>598.48</v>
      </c>
      <c r="H375" s="48">
        <v>1</v>
      </c>
      <c r="I375" s="48"/>
      <c r="J375" s="48"/>
      <c r="K375" s="48"/>
      <c r="L375" s="48"/>
      <c r="M375" s="48"/>
      <c r="N375" s="48"/>
      <c r="O375" s="48"/>
      <c r="P375" s="48"/>
      <c r="Q375" s="48"/>
      <c r="R375" s="48"/>
      <c r="S375" s="48"/>
      <c r="T375" s="48"/>
      <c r="U375" s="36">
        <v>598.48</v>
      </c>
      <c r="V375" s="38">
        <v>1</v>
      </c>
    </row>
    <row r="376" spans="2:22" hidden="1" x14ac:dyDescent="0.25">
      <c r="B376" s="34" t="s">
        <v>94</v>
      </c>
      <c r="C376" s="45" t="e">
        <v>#N/A</v>
      </c>
      <c r="D376" s="34" t="s">
        <v>95</v>
      </c>
      <c r="E376" s="34">
        <v>915870</v>
      </c>
      <c r="F376" s="34" t="s">
        <v>472</v>
      </c>
      <c r="G376" s="48"/>
      <c r="H376" s="48"/>
      <c r="I376" s="48"/>
      <c r="J376" s="48"/>
      <c r="K376" s="48"/>
      <c r="L376" s="48"/>
      <c r="M376" s="48">
        <v>435.17</v>
      </c>
      <c r="N376" s="48">
        <v>1</v>
      </c>
      <c r="O376" s="48"/>
      <c r="P376" s="48"/>
      <c r="Q376" s="48"/>
      <c r="R376" s="48"/>
      <c r="S376" s="48"/>
      <c r="T376" s="48"/>
      <c r="U376" s="36">
        <v>435.17</v>
      </c>
      <c r="V376" s="38">
        <v>1</v>
      </c>
    </row>
    <row r="377" spans="2:22" hidden="1" x14ac:dyDescent="0.25">
      <c r="B377" s="34" t="s">
        <v>94</v>
      </c>
      <c r="C377" s="45" t="s">
        <v>101</v>
      </c>
      <c r="D377" s="34" t="s">
        <v>95</v>
      </c>
      <c r="E377" s="34">
        <v>915973</v>
      </c>
      <c r="F377" s="34" t="s">
        <v>473</v>
      </c>
      <c r="G377" s="48"/>
      <c r="H377" s="48"/>
      <c r="I377" s="48"/>
      <c r="J377" s="48"/>
      <c r="K377" s="48"/>
      <c r="L377" s="48"/>
      <c r="M377" s="48"/>
      <c r="N377" s="48"/>
      <c r="O377" s="48"/>
      <c r="P377" s="48"/>
      <c r="Q377" s="48">
        <v>301.24</v>
      </c>
      <c r="R377" s="48">
        <v>5</v>
      </c>
      <c r="S377" s="48"/>
      <c r="T377" s="48"/>
      <c r="U377" s="36">
        <v>301.24</v>
      </c>
      <c r="V377" s="38">
        <v>5</v>
      </c>
    </row>
    <row r="378" spans="2:22" hidden="1" x14ac:dyDescent="0.25">
      <c r="B378" s="34" t="s">
        <v>94</v>
      </c>
      <c r="C378" s="45" t="e">
        <v>#N/A</v>
      </c>
      <c r="D378" s="34" t="s">
        <v>95</v>
      </c>
      <c r="E378" s="34">
        <v>916182</v>
      </c>
      <c r="F378" s="34" t="s">
        <v>474</v>
      </c>
      <c r="G378" s="48"/>
      <c r="H378" s="48"/>
      <c r="I378" s="48"/>
      <c r="J378" s="48"/>
      <c r="K378" s="48"/>
      <c r="L378" s="48"/>
      <c r="M378" s="48"/>
      <c r="N378" s="48"/>
      <c r="O378" s="48"/>
      <c r="P378" s="48"/>
      <c r="Q378" s="48">
        <v>3975.5</v>
      </c>
      <c r="R378" s="48">
        <v>1</v>
      </c>
      <c r="S378" s="48"/>
      <c r="T378" s="48"/>
      <c r="U378" s="36">
        <v>3975.5</v>
      </c>
      <c r="V378" s="38">
        <v>1</v>
      </c>
    </row>
    <row r="379" spans="2:22" hidden="1" x14ac:dyDescent="0.25">
      <c r="B379" s="34" t="s">
        <v>94</v>
      </c>
      <c r="C379" s="45">
        <v>0</v>
      </c>
      <c r="D379" s="34" t="s">
        <v>95</v>
      </c>
      <c r="E379" s="34">
        <v>916239</v>
      </c>
      <c r="F379" s="34" t="s">
        <v>475</v>
      </c>
      <c r="G379" s="48"/>
      <c r="H379" s="48"/>
      <c r="I379" s="48"/>
      <c r="J379" s="48"/>
      <c r="K379" s="48"/>
      <c r="L379" s="48"/>
      <c r="M379" s="48"/>
      <c r="N379" s="48"/>
      <c r="O379" s="48"/>
      <c r="P379" s="48"/>
      <c r="Q379" s="48">
        <v>7631.51</v>
      </c>
      <c r="R379" s="48">
        <v>100</v>
      </c>
      <c r="S379" s="48"/>
      <c r="T379" s="48"/>
      <c r="U379" s="36">
        <v>7631.51</v>
      </c>
      <c r="V379" s="37">
        <v>100</v>
      </c>
    </row>
    <row r="380" spans="2:22" hidden="1" x14ac:dyDescent="0.25">
      <c r="B380" s="34" t="s">
        <v>94</v>
      </c>
      <c r="C380" s="45" t="e">
        <v>#N/A</v>
      </c>
      <c r="D380" s="34" t="s">
        <v>95</v>
      </c>
      <c r="E380" s="34">
        <v>916532</v>
      </c>
      <c r="F380" s="34" t="s">
        <v>476</v>
      </c>
      <c r="G380" s="48">
        <v>543.38</v>
      </c>
      <c r="H380" s="48">
        <v>1</v>
      </c>
      <c r="I380" s="48"/>
      <c r="J380" s="48"/>
      <c r="K380" s="48"/>
      <c r="L380" s="48"/>
      <c r="M380" s="48"/>
      <c r="N380" s="48"/>
      <c r="O380" s="48"/>
      <c r="P380" s="48"/>
      <c r="Q380" s="48"/>
      <c r="R380" s="48"/>
      <c r="S380" s="48"/>
      <c r="T380" s="48"/>
      <c r="U380" s="36">
        <v>543.38</v>
      </c>
      <c r="V380" s="38">
        <v>1</v>
      </c>
    </row>
    <row r="381" spans="2:22" hidden="1" x14ac:dyDescent="0.25">
      <c r="B381" s="34" t="s">
        <v>94</v>
      </c>
      <c r="C381" s="45" t="s">
        <v>97</v>
      </c>
      <c r="D381" s="34" t="s">
        <v>95</v>
      </c>
      <c r="E381" s="34">
        <v>916580</v>
      </c>
      <c r="F381" s="34" t="s">
        <v>477</v>
      </c>
      <c r="G381" s="48">
        <v>368.69</v>
      </c>
      <c r="H381" s="48">
        <v>1</v>
      </c>
      <c r="I381" s="48">
        <v>737.38</v>
      </c>
      <c r="J381" s="48">
        <v>2</v>
      </c>
      <c r="K381" s="48">
        <v>368.69</v>
      </c>
      <c r="L381" s="48">
        <v>1</v>
      </c>
      <c r="M381" s="48"/>
      <c r="N381" s="48"/>
      <c r="O381" s="48"/>
      <c r="P381" s="48"/>
      <c r="Q381" s="48"/>
      <c r="R381" s="48"/>
      <c r="S381" s="48">
        <v>442.43</v>
      </c>
      <c r="T381" s="48">
        <v>1</v>
      </c>
      <c r="U381" s="36">
        <v>1917.19</v>
      </c>
      <c r="V381" s="38">
        <v>5</v>
      </c>
    </row>
    <row r="382" spans="2:22" hidden="1" x14ac:dyDescent="0.25">
      <c r="B382" s="34" t="s">
        <v>94</v>
      </c>
      <c r="C382" s="45" t="s">
        <v>97</v>
      </c>
      <c r="D382" s="34" t="s">
        <v>95</v>
      </c>
      <c r="E382" s="34">
        <v>916581</v>
      </c>
      <c r="F382" s="34" t="s">
        <v>478</v>
      </c>
      <c r="G382" s="48">
        <v>203.86</v>
      </c>
      <c r="H382" s="48">
        <v>1</v>
      </c>
      <c r="I382" s="48"/>
      <c r="J382" s="48"/>
      <c r="K382" s="48"/>
      <c r="L382" s="48"/>
      <c r="M382" s="48"/>
      <c r="N382" s="48"/>
      <c r="O382" s="48"/>
      <c r="P382" s="48"/>
      <c r="Q382" s="48"/>
      <c r="R382" s="48"/>
      <c r="S382" s="48">
        <v>489.27</v>
      </c>
      <c r="T382" s="48">
        <v>2</v>
      </c>
      <c r="U382" s="36">
        <v>693.13</v>
      </c>
      <c r="V382" s="38">
        <v>3</v>
      </c>
    </row>
    <row r="383" spans="2:22" x14ac:dyDescent="0.25">
      <c r="B383" s="34" t="s">
        <v>479</v>
      </c>
      <c r="C383" s="45" t="s">
        <v>128</v>
      </c>
      <c r="D383" s="34" t="s">
        <v>480</v>
      </c>
      <c r="E383" s="34">
        <v>408693</v>
      </c>
      <c r="F383" s="34" t="s">
        <v>481</v>
      </c>
      <c r="G383" s="48"/>
      <c r="H383" s="48"/>
      <c r="I383" s="48">
        <v>68872.399999999994</v>
      </c>
      <c r="J383" s="48">
        <v>2</v>
      </c>
      <c r="K383" s="48"/>
      <c r="L383" s="48"/>
      <c r="M383" s="48"/>
      <c r="N383" s="48"/>
      <c r="O383" s="48"/>
      <c r="P383" s="48"/>
      <c r="Q383" s="48"/>
      <c r="R383" s="48"/>
      <c r="S383" s="48"/>
      <c r="T383" s="48"/>
      <c r="U383" s="36">
        <v>68872.399999999994</v>
      </c>
      <c r="V383" s="37">
        <v>2</v>
      </c>
    </row>
    <row r="384" spans="2:22" x14ac:dyDescent="0.25">
      <c r="B384" s="34" t="s">
        <v>479</v>
      </c>
      <c r="C384" s="45" t="s">
        <v>128</v>
      </c>
      <c r="D384" s="34" t="s">
        <v>480</v>
      </c>
      <c r="E384" s="34">
        <v>408714</v>
      </c>
      <c r="F384" s="34" t="s">
        <v>482</v>
      </c>
      <c r="G384" s="48"/>
      <c r="H384" s="48"/>
      <c r="I384" s="48"/>
      <c r="J384" s="48"/>
      <c r="K384" s="48"/>
      <c r="L384" s="48"/>
      <c r="M384" s="48">
        <v>57075.43</v>
      </c>
      <c r="N384" s="48">
        <v>1</v>
      </c>
      <c r="O384" s="48"/>
      <c r="P384" s="48"/>
      <c r="Q384" s="48"/>
      <c r="R384" s="48"/>
      <c r="S384" s="48"/>
      <c r="T384" s="48"/>
      <c r="U384" s="36">
        <v>57075.43</v>
      </c>
      <c r="V384" s="37">
        <v>1</v>
      </c>
    </row>
    <row r="385" spans="2:22" x14ac:dyDescent="0.25">
      <c r="B385" s="34" t="s">
        <v>479</v>
      </c>
      <c r="C385" s="45" t="s">
        <v>128</v>
      </c>
      <c r="D385" s="34" t="s">
        <v>480</v>
      </c>
      <c r="E385" s="34">
        <v>408721</v>
      </c>
      <c r="F385" s="34" t="s">
        <v>483</v>
      </c>
      <c r="G385" s="48"/>
      <c r="H385" s="48"/>
      <c r="I385" s="48"/>
      <c r="J385" s="48"/>
      <c r="K385" s="48"/>
      <c r="L385" s="48"/>
      <c r="M385" s="48"/>
      <c r="N385" s="48"/>
      <c r="O385" s="48"/>
      <c r="P385" s="48"/>
      <c r="Q385" s="48">
        <v>38499.99</v>
      </c>
      <c r="R385" s="48">
        <v>1</v>
      </c>
      <c r="S385" s="48"/>
      <c r="T385" s="48"/>
      <c r="U385" s="36">
        <v>38499.99</v>
      </c>
      <c r="V385" s="37">
        <v>1</v>
      </c>
    </row>
    <row r="386" spans="2:22" x14ac:dyDescent="0.25">
      <c r="B386" s="34" t="s">
        <v>479</v>
      </c>
      <c r="C386" s="45" t="s">
        <v>128</v>
      </c>
      <c r="D386" s="34" t="s">
        <v>480</v>
      </c>
      <c r="E386" s="34">
        <v>409557</v>
      </c>
      <c r="F386" s="34" t="s">
        <v>484</v>
      </c>
      <c r="G386" s="48"/>
      <c r="H386" s="48"/>
      <c r="I386" s="48"/>
      <c r="J386" s="48"/>
      <c r="K386" s="48"/>
      <c r="L386" s="48"/>
      <c r="M386" s="48">
        <v>131110.25</v>
      </c>
      <c r="N386" s="48">
        <v>3</v>
      </c>
      <c r="O386" s="48"/>
      <c r="P386" s="48"/>
      <c r="Q386" s="48">
        <v>48495.97</v>
      </c>
      <c r="R386" s="48">
        <v>1</v>
      </c>
      <c r="S386" s="48"/>
      <c r="T386" s="48"/>
      <c r="U386" s="36">
        <v>179606.22</v>
      </c>
      <c r="V386" s="38">
        <v>4</v>
      </c>
    </row>
    <row r="387" spans="2:22" x14ac:dyDescent="0.25">
      <c r="B387" s="34" t="s">
        <v>479</v>
      </c>
      <c r="C387" s="45" t="s">
        <v>128</v>
      </c>
      <c r="D387" s="34" t="s">
        <v>480</v>
      </c>
      <c r="E387" s="34">
        <v>409558</v>
      </c>
      <c r="F387" s="34" t="s">
        <v>485</v>
      </c>
      <c r="G387" s="48"/>
      <c r="H387" s="48"/>
      <c r="I387" s="48"/>
      <c r="J387" s="48"/>
      <c r="K387" s="48">
        <v>38789.410000000003</v>
      </c>
      <c r="L387" s="48">
        <v>1</v>
      </c>
      <c r="M387" s="48"/>
      <c r="N387" s="48"/>
      <c r="O387" s="48"/>
      <c r="P387" s="48"/>
      <c r="Q387" s="48"/>
      <c r="R387" s="48"/>
      <c r="S387" s="48"/>
      <c r="T387" s="48"/>
      <c r="U387" s="36">
        <v>38789.410000000003</v>
      </c>
      <c r="V387" s="38">
        <v>1</v>
      </c>
    </row>
    <row r="388" spans="2:22" x14ac:dyDescent="0.25">
      <c r="B388" s="34" t="s">
        <v>479</v>
      </c>
      <c r="C388" s="45" t="s">
        <v>128</v>
      </c>
      <c r="D388" s="34" t="s">
        <v>480</v>
      </c>
      <c r="E388" s="34">
        <v>409559</v>
      </c>
      <c r="F388" s="34" t="s">
        <v>486</v>
      </c>
      <c r="G388" s="48"/>
      <c r="H388" s="48"/>
      <c r="I388" s="48"/>
      <c r="J388" s="48"/>
      <c r="K388" s="48"/>
      <c r="L388" s="48"/>
      <c r="M388" s="48"/>
      <c r="N388" s="48"/>
      <c r="O388" s="48">
        <v>39092.29</v>
      </c>
      <c r="P388" s="48">
        <v>1</v>
      </c>
      <c r="Q388" s="48"/>
      <c r="R388" s="48"/>
      <c r="S388" s="48">
        <v>50488.5</v>
      </c>
      <c r="T388" s="48">
        <v>1</v>
      </c>
      <c r="U388" s="36">
        <v>89580.79</v>
      </c>
      <c r="V388" s="38">
        <v>2</v>
      </c>
    </row>
    <row r="389" spans="2:22" x14ac:dyDescent="0.25">
      <c r="B389" s="34" t="s">
        <v>479</v>
      </c>
      <c r="C389" s="45" t="s">
        <v>128</v>
      </c>
      <c r="D389" s="34" t="s">
        <v>480</v>
      </c>
      <c r="E389" s="34">
        <v>409560</v>
      </c>
      <c r="F389" s="34" t="s">
        <v>487</v>
      </c>
      <c r="G389" s="48"/>
      <c r="H389" s="48"/>
      <c r="I389" s="48"/>
      <c r="J389" s="48"/>
      <c r="K389" s="48"/>
      <c r="L389" s="48"/>
      <c r="M389" s="48"/>
      <c r="N389" s="48"/>
      <c r="O389" s="48"/>
      <c r="P389" s="48"/>
      <c r="Q389" s="48"/>
      <c r="R389" s="48"/>
      <c r="S389" s="48">
        <v>41639.040000000001</v>
      </c>
      <c r="T389" s="48">
        <v>1</v>
      </c>
      <c r="U389" s="36">
        <v>41639.040000000001</v>
      </c>
      <c r="V389" s="38">
        <v>1</v>
      </c>
    </row>
    <row r="390" spans="2:22" x14ac:dyDescent="0.25">
      <c r="B390" s="34" t="s">
        <v>479</v>
      </c>
      <c r="C390" s="45" t="s">
        <v>128</v>
      </c>
      <c r="D390" s="34" t="s">
        <v>480</v>
      </c>
      <c r="E390" s="34">
        <v>409561</v>
      </c>
      <c r="F390" s="34" t="s">
        <v>488</v>
      </c>
      <c r="G390" s="48"/>
      <c r="H390" s="48"/>
      <c r="I390" s="48"/>
      <c r="J390" s="48"/>
      <c r="K390" s="48"/>
      <c r="L390" s="48"/>
      <c r="M390" s="48"/>
      <c r="N390" s="48"/>
      <c r="O390" s="48"/>
      <c r="P390" s="48"/>
      <c r="Q390" s="48">
        <v>39093.019999999997</v>
      </c>
      <c r="R390" s="48">
        <v>1</v>
      </c>
      <c r="S390" s="48"/>
      <c r="T390" s="48"/>
      <c r="U390" s="36">
        <v>39093.019999999997</v>
      </c>
      <c r="V390" s="38">
        <v>1</v>
      </c>
    </row>
    <row r="391" spans="2:22" x14ac:dyDescent="0.25">
      <c r="B391" s="34" t="s">
        <v>479</v>
      </c>
      <c r="C391" s="45" t="s">
        <v>128</v>
      </c>
      <c r="D391" s="34" t="s">
        <v>480</v>
      </c>
      <c r="E391" s="34">
        <v>409601</v>
      </c>
      <c r="F391" s="34" t="s">
        <v>489</v>
      </c>
      <c r="G391" s="48"/>
      <c r="H391" s="48"/>
      <c r="I391" s="48">
        <v>40630.6</v>
      </c>
      <c r="J391" s="48">
        <v>1</v>
      </c>
      <c r="K391" s="48"/>
      <c r="L391" s="48"/>
      <c r="M391" s="48"/>
      <c r="N391" s="48"/>
      <c r="O391" s="48"/>
      <c r="P391" s="48"/>
      <c r="Q391" s="48"/>
      <c r="R391" s="48"/>
      <c r="S391" s="48"/>
      <c r="T391" s="48"/>
      <c r="U391" s="36">
        <v>40630.6</v>
      </c>
      <c r="V391" s="37">
        <v>1</v>
      </c>
    </row>
    <row r="392" spans="2:22" hidden="1" x14ac:dyDescent="0.25">
      <c r="B392" s="34" t="s">
        <v>479</v>
      </c>
      <c r="C392" s="45" t="e">
        <v>#N/A</v>
      </c>
      <c r="D392" s="34" t="s">
        <v>480</v>
      </c>
      <c r="E392" s="34">
        <v>705009</v>
      </c>
      <c r="F392" s="34" t="s">
        <v>490</v>
      </c>
      <c r="G392" s="48"/>
      <c r="H392" s="48"/>
      <c r="I392" s="48"/>
      <c r="J392" s="48"/>
      <c r="K392" s="48">
        <v>4781.45</v>
      </c>
      <c r="L392" s="48">
        <v>1</v>
      </c>
      <c r="M392" s="48"/>
      <c r="N392" s="48"/>
      <c r="O392" s="48"/>
      <c r="P392" s="48"/>
      <c r="Q392" s="48"/>
      <c r="R392" s="48"/>
      <c r="S392" s="48"/>
      <c r="T392" s="48"/>
      <c r="U392" s="36">
        <v>4781.45</v>
      </c>
      <c r="V392" s="37">
        <v>1</v>
      </c>
    </row>
    <row r="393" spans="2:22" hidden="1" x14ac:dyDescent="0.25">
      <c r="B393" s="34" t="s">
        <v>479</v>
      </c>
      <c r="C393" s="45" t="e">
        <v>#N/A</v>
      </c>
      <c r="D393" s="34" t="s">
        <v>480</v>
      </c>
      <c r="E393" s="34">
        <v>705084</v>
      </c>
      <c r="F393" s="34" t="s">
        <v>491</v>
      </c>
      <c r="G393" s="48">
        <v>18224.490000000002</v>
      </c>
      <c r="H393" s="48">
        <v>2</v>
      </c>
      <c r="I393" s="48"/>
      <c r="J393" s="48"/>
      <c r="K393" s="48"/>
      <c r="L393" s="48"/>
      <c r="M393" s="48"/>
      <c r="N393" s="48"/>
      <c r="O393" s="48"/>
      <c r="P393" s="48"/>
      <c r="Q393" s="48"/>
      <c r="R393" s="48"/>
      <c r="S393" s="48"/>
      <c r="T393" s="48"/>
      <c r="U393" s="36">
        <v>18224.490000000002</v>
      </c>
      <c r="V393" s="38">
        <v>2</v>
      </c>
    </row>
    <row r="394" spans="2:22" hidden="1" x14ac:dyDescent="0.25">
      <c r="B394" s="34" t="s">
        <v>479</v>
      </c>
      <c r="C394" s="45" t="e">
        <v>#N/A</v>
      </c>
      <c r="D394" s="34" t="s">
        <v>480</v>
      </c>
      <c r="E394" s="34">
        <v>705089</v>
      </c>
      <c r="F394" s="34" t="s">
        <v>492</v>
      </c>
      <c r="G394" s="48"/>
      <c r="H394" s="48"/>
      <c r="I394" s="48">
        <v>367.01</v>
      </c>
      <c r="J394" s="48">
        <v>5</v>
      </c>
      <c r="K394" s="48"/>
      <c r="L394" s="48"/>
      <c r="M394" s="48"/>
      <c r="N394" s="48"/>
      <c r="O394" s="48"/>
      <c r="P394" s="48"/>
      <c r="Q394" s="48"/>
      <c r="R394" s="48"/>
      <c r="S394" s="48"/>
      <c r="T394" s="48"/>
      <c r="U394" s="36">
        <v>367.01</v>
      </c>
      <c r="V394" s="38">
        <v>5</v>
      </c>
    </row>
    <row r="395" spans="2:22" hidden="1" x14ac:dyDescent="0.25">
      <c r="B395" s="34" t="s">
        <v>479</v>
      </c>
      <c r="C395" s="45" t="s">
        <v>101</v>
      </c>
      <c r="D395" s="34" t="s">
        <v>480</v>
      </c>
      <c r="E395" s="34">
        <v>710290</v>
      </c>
      <c r="F395" s="34" t="s">
        <v>493</v>
      </c>
      <c r="G395" s="48">
        <v>521.55999999999995</v>
      </c>
      <c r="H395" s="48">
        <v>5</v>
      </c>
      <c r="I395" s="48"/>
      <c r="J395" s="48"/>
      <c r="K395" s="48">
        <v>104.3</v>
      </c>
      <c r="L395" s="48">
        <v>1</v>
      </c>
      <c r="M395" s="48"/>
      <c r="N395" s="48"/>
      <c r="O395" s="48"/>
      <c r="P395" s="48"/>
      <c r="Q395" s="48">
        <v>1043.1199999999999</v>
      </c>
      <c r="R395" s="48">
        <v>10</v>
      </c>
      <c r="S395" s="48"/>
      <c r="T395" s="48"/>
      <c r="U395" s="36">
        <v>1668.98</v>
      </c>
      <c r="V395" s="38">
        <v>16</v>
      </c>
    </row>
    <row r="396" spans="2:22" hidden="1" x14ac:dyDescent="0.25">
      <c r="B396" s="34" t="s">
        <v>479</v>
      </c>
      <c r="C396" s="45" t="s">
        <v>101</v>
      </c>
      <c r="D396" s="34" t="s">
        <v>480</v>
      </c>
      <c r="E396" s="34">
        <v>710305</v>
      </c>
      <c r="F396" s="34" t="s">
        <v>494</v>
      </c>
      <c r="G396" s="48"/>
      <c r="H396" s="48"/>
      <c r="I396" s="48"/>
      <c r="J396" s="48"/>
      <c r="K396" s="48"/>
      <c r="L396" s="48"/>
      <c r="M396" s="48"/>
      <c r="N396" s="48"/>
      <c r="O396" s="48">
        <v>377.04</v>
      </c>
      <c r="P396" s="48">
        <v>1</v>
      </c>
      <c r="Q396" s="48"/>
      <c r="R396" s="48"/>
      <c r="S396" s="48"/>
      <c r="T396" s="48"/>
      <c r="U396" s="36">
        <v>377.04</v>
      </c>
      <c r="V396" s="38">
        <v>1</v>
      </c>
    </row>
    <row r="397" spans="2:22" hidden="1" x14ac:dyDescent="0.25">
      <c r="B397" s="34" t="s">
        <v>479</v>
      </c>
      <c r="C397" s="45" t="e">
        <v>#N/A</v>
      </c>
      <c r="D397" s="34" t="s">
        <v>480</v>
      </c>
      <c r="E397" s="34">
        <v>711589</v>
      </c>
      <c r="F397" s="34" t="s">
        <v>495</v>
      </c>
      <c r="G397" s="48"/>
      <c r="H397" s="48"/>
      <c r="I397" s="48">
        <v>9127.4699999999993</v>
      </c>
      <c r="J397" s="48">
        <v>20</v>
      </c>
      <c r="K397" s="48"/>
      <c r="L397" s="48"/>
      <c r="M397" s="48"/>
      <c r="N397" s="48"/>
      <c r="O397" s="48"/>
      <c r="P397" s="48"/>
      <c r="Q397" s="48"/>
      <c r="R397" s="48"/>
      <c r="S397" s="48"/>
      <c r="T397" s="48"/>
      <c r="U397" s="36">
        <v>9127.4699999999993</v>
      </c>
      <c r="V397" s="38">
        <v>20</v>
      </c>
    </row>
    <row r="398" spans="2:22" hidden="1" x14ac:dyDescent="0.25">
      <c r="B398" s="34" t="s">
        <v>479</v>
      </c>
      <c r="C398" s="45" t="e">
        <v>#N/A</v>
      </c>
      <c r="D398" s="34" t="s">
        <v>480</v>
      </c>
      <c r="E398" s="34">
        <v>712097</v>
      </c>
      <c r="F398" s="34" t="s">
        <v>496</v>
      </c>
      <c r="G398" s="48"/>
      <c r="H398" s="48"/>
      <c r="I398" s="48"/>
      <c r="J398" s="48"/>
      <c r="K398" s="48"/>
      <c r="L398" s="48"/>
      <c r="M398" s="48"/>
      <c r="N398" s="48"/>
      <c r="O398" s="48"/>
      <c r="P398" s="48"/>
      <c r="Q398" s="48"/>
      <c r="R398" s="48"/>
      <c r="S398" s="48">
        <v>8073.36</v>
      </c>
      <c r="T398" s="48">
        <v>4</v>
      </c>
      <c r="U398" s="36">
        <v>8073.36</v>
      </c>
      <c r="V398" s="38">
        <v>4</v>
      </c>
    </row>
    <row r="399" spans="2:22" hidden="1" x14ac:dyDescent="0.25">
      <c r="B399" s="34" t="s">
        <v>479</v>
      </c>
      <c r="C399" s="45" t="e">
        <v>#N/A</v>
      </c>
      <c r="D399" s="34" t="s">
        <v>480</v>
      </c>
      <c r="E399" s="34">
        <v>712247</v>
      </c>
      <c r="F399" s="34" t="s">
        <v>497</v>
      </c>
      <c r="G399" s="48"/>
      <c r="H399" s="48"/>
      <c r="I399" s="48">
        <v>1874.58</v>
      </c>
      <c r="J399" s="48">
        <v>1</v>
      </c>
      <c r="K399" s="48"/>
      <c r="L399" s="48"/>
      <c r="M399" s="48"/>
      <c r="N399" s="48"/>
      <c r="O399" s="48"/>
      <c r="P399" s="48"/>
      <c r="Q399" s="48"/>
      <c r="R399" s="48"/>
      <c r="S399" s="48"/>
      <c r="T399" s="48"/>
      <c r="U399" s="36">
        <v>1874.58</v>
      </c>
      <c r="V399" s="38">
        <v>1</v>
      </c>
    </row>
    <row r="400" spans="2:22" hidden="1" x14ac:dyDescent="0.25">
      <c r="B400" s="34" t="s">
        <v>479</v>
      </c>
      <c r="C400" s="45" t="e">
        <v>#N/A</v>
      </c>
      <c r="D400" s="34" t="s">
        <v>480</v>
      </c>
      <c r="E400" s="34">
        <v>712249</v>
      </c>
      <c r="F400" s="34" t="s">
        <v>498</v>
      </c>
      <c r="G400" s="48"/>
      <c r="H400" s="48"/>
      <c r="I400" s="48">
        <v>2075.1</v>
      </c>
      <c r="J400" s="48">
        <v>1</v>
      </c>
      <c r="K400" s="48"/>
      <c r="L400" s="48"/>
      <c r="M400" s="48"/>
      <c r="N400" s="48"/>
      <c r="O400" s="48"/>
      <c r="P400" s="48"/>
      <c r="Q400" s="48"/>
      <c r="R400" s="48"/>
      <c r="S400" s="48"/>
      <c r="T400" s="48"/>
      <c r="U400" s="36">
        <v>2075.1</v>
      </c>
      <c r="V400" s="38">
        <v>1</v>
      </c>
    </row>
    <row r="401" spans="2:22" hidden="1" x14ac:dyDescent="0.25">
      <c r="B401" s="34" t="s">
        <v>479</v>
      </c>
      <c r="C401" s="45" t="s">
        <v>101</v>
      </c>
      <c r="D401" s="34" t="s">
        <v>480</v>
      </c>
      <c r="E401" s="34">
        <v>712893</v>
      </c>
      <c r="F401" s="34" t="s">
        <v>499</v>
      </c>
      <c r="G401" s="48"/>
      <c r="H401" s="48"/>
      <c r="I401" s="48">
        <v>22711.86</v>
      </c>
      <c r="J401" s="48">
        <v>6</v>
      </c>
      <c r="K401" s="48"/>
      <c r="L401" s="48"/>
      <c r="M401" s="48"/>
      <c r="N401" s="48"/>
      <c r="O401" s="48"/>
      <c r="P401" s="48"/>
      <c r="Q401" s="48"/>
      <c r="R401" s="48"/>
      <c r="S401" s="48"/>
      <c r="T401" s="48"/>
      <c r="U401" s="36">
        <v>22711.86</v>
      </c>
      <c r="V401" s="37">
        <v>6</v>
      </c>
    </row>
    <row r="402" spans="2:22" hidden="1" x14ac:dyDescent="0.25">
      <c r="B402" s="34" t="s">
        <v>479</v>
      </c>
      <c r="C402" s="45" t="e">
        <v>#N/A</v>
      </c>
      <c r="D402" s="34" t="s">
        <v>480</v>
      </c>
      <c r="E402" s="34">
        <v>720150</v>
      </c>
      <c r="F402" s="34" t="s">
        <v>500</v>
      </c>
      <c r="G402" s="48">
        <v>2102.56</v>
      </c>
      <c r="H402" s="48">
        <v>1</v>
      </c>
      <c r="I402" s="48"/>
      <c r="J402" s="48"/>
      <c r="K402" s="48"/>
      <c r="L402" s="48"/>
      <c r="M402" s="48"/>
      <c r="N402" s="48"/>
      <c r="O402" s="48"/>
      <c r="P402" s="48"/>
      <c r="Q402" s="48"/>
      <c r="R402" s="48"/>
      <c r="S402" s="48"/>
      <c r="T402" s="48"/>
      <c r="U402" s="36">
        <v>2102.56</v>
      </c>
      <c r="V402" s="37">
        <v>1</v>
      </c>
    </row>
    <row r="403" spans="2:22" hidden="1" x14ac:dyDescent="0.25">
      <c r="B403" s="34" t="s">
        <v>479</v>
      </c>
      <c r="C403" s="45" t="e">
        <v>#N/A</v>
      </c>
      <c r="D403" s="34" t="s">
        <v>480</v>
      </c>
      <c r="E403" s="34">
        <v>722249</v>
      </c>
      <c r="F403" s="34" t="s">
        <v>501</v>
      </c>
      <c r="G403" s="48"/>
      <c r="H403" s="48"/>
      <c r="I403" s="48"/>
      <c r="J403" s="48"/>
      <c r="K403" s="48">
        <v>530.28</v>
      </c>
      <c r="L403" s="48">
        <v>12</v>
      </c>
      <c r="M403" s="48"/>
      <c r="N403" s="48"/>
      <c r="O403" s="48"/>
      <c r="P403" s="48"/>
      <c r="Q403" s="48"/>
      <c r="R403" s="48"/>
      <c r="S403" s="48"/>
      <c r="T403" s="48"/>
      <c r="U403" s="36">
        <v>530.28</v>
      </c>
      <c r="V403" s="37">
        <v>12</v>
      </c>
    </row>
    <row r="404" spans="2:22" hidden="1" x14ac:dyDescent="0.25">
      <c r="B404" s="34" t="s">
        <v>479</v>
      </c>
      <c r="C404" s="45" t="s">
        <v>101</v>
      </c>
      <c r="D404" s="34" t="s">
        <v>480</v>
      </c>
      <c r="E404" s="34">
        <v>736424</v>
      </c>
      <c r="F404" s="34" t="s">
        <v>502</v>
      </c>
      <c r="G404" s="48"/>
      <c r="H404" s="48"/>
      <c r="I404" s="48">
        <v>23841.11</v>
      </c>
      <c r="J404" s="48">
        <v>31</v>
      </c>
      <c r="K404" s="48"/>
      <c r="L404" s="48"/>
      <c r="M404" s="48"/>
      <c r="N404" s="48"/>
      <c r="O404" s="48"/>
      <c r="P404" s="48"/>
      <c r="Q404" s="48"/>
      <c r="R404" s="48"/>
      <c r="S404" s="48">
        <v>7492.06</v>
      </c>
      <c r="T404" s="48">
        <v>14</v>
      </c>
      <c r="U404" s="36">
        <v>31333.17</v>
      </c>
      <c r="V404" s="38">
        <v>45</v>
      </c>
    </row>
    <row r="405" spans="2:22" hidden="1" x14ac:dyDescent="0.25">
      <c r="B405" s="34" t="s">
        <v>479</v>
      </c>
      <c r="C405" s="45" t="s">
        <v>97</v>
      </c>
      <c r="D405" s="34" t="s">
        <v>480</v>
      </c>
      <c r="E405" s="34">
        <v>736914</v>
      </c>
      <c r="F405" s="34" t="s">
        <v>503</v>
      </c>
      <c r="G405" s="48"/>
      <c r="H405" s="48"/>
      <c r="I405" s="48">
        <v>345.42</v>
      </c>
      <c r="J405" s="48">
        <v>1</v>
      </c>
      <c r="K405" s="48"/>
      <c r="L405" s="48"/>
      <c r="M405" s="48"/>
      <c r="N405" s="48"/>
      <c r="O405" s="48"/>
      <c r="P405" s="48"/>
      <c r="Q405" s="48"/>
      <c r="R405" s="48"/>
      <c r="S405" s="48"/>
      <c r="T405" s="48"/>
      <c r="U405" s="36">
        <v>345.42</v>
      </c>
      <c r="V405" s="38">
        <v>1</v>
      </c>
    </row>
    <row r="406" spans="2:22" hidden="1" x14ac:dyDescent="0.25">
      <c r="B406" s="34" t="s">
        <v>479</v>
      </c>
      <c r="C406" s="45" t="e">
        <v>#N/A</v>
      </c>
      <c r="D406" s="34" t="s">
        <v>480</v>
      </c>
      <c r="E406" s="34">
        <v>744868</v>
      </c>
      <c r="F406" s="34" t="s">
        <v>504</v>
      </c>
      <c r="G406" s="48"/>
      <c r="H406" s="48"/>
      <c r="I406" s="48"/>
      <c r="J406" s="48"/>
      <c r="K406" s="48"/>
      <c r="L406" s="48"/>
      <c r="M406" s="48">
        <v>439.79</v>
      </c>
      <c r="N406" s="48">
        <v>10</v>
      </c>
      <c r="O406" s="48">
        <v>87.96</v>
      </c>
      <c r="P406" s="48">
        <v>2</v>
      </c>
      <c r="Q406" s="48"/>
      <c r="R406" s="48"/>
      <c r="S406" s="48"/>
      <c r="T406" s="48"/>
      <c r="U406" s="36">
        <v>527.75</v>
      </c>
      <c r="V406" s="37">
        <v>12</v>
      </c>
    </row>
    <row r="407" spans="2:22" hidden="1" x14ac:dyDescent="0.25">
      <c r="B407" s="34" t="s">
        <v>479</v>
      </c>
      <c r="C407" s="45" t="e">
        <v>#N/A</v>
      </c>
      <c r="D407" s="34" t="s">
        <v>480</v>
      </c>
      <c r="E407" s="34">
        <v>744869</v>
      </c>
      <c r="F407" s="34" t="s">
        <v>505</v>
      </c>
      <c r="G407" s="48"/>
      <c r="H407" s="48"/>
      <c r="I407" s="48"/>
      <c r="J407" s="48"/>
      <c r="K407" s="48"/>
      <c r="L407" s="48"/>
      <c r="M407" s="48"/>
      <c r="N407" s="48"/>
      <c r="O407" s="48">
        <v>1065.08</v>
      </c>
      <c r="P407" s="48">
        <v>12</v>
      </c>
      <c r="Q407" s="48"/>
      <c r="R407" s="48"/>
      <c r="S407" s="48"/>
      <c r="T407" s="48"/>
      <c r="U407" s="36">
        <v>1065.08</v>
      </c>
      <c r="V407" s="37">
        <v>12</v>
      </c>
    </row>
    <row r="408" spans="2:22" hidden="1" x14ac:dyDescent="0.25">
      <c r="B408" s="34" t="s">
        <v>479</v>
      </c>
      <c r="C408" s="45" t="s">
        <v>101</v>
      </c>
      <c r="D408" s="34" t="s">
        <v>480</v>
      </c>
      <c r="E408" s="34">
        <v>903645</v>
      </c>
      <c r="F408" s="34" t="s">
        <v>506</v>
      </c>
      <c r="G408" s="48"/>
      <c r="H408" s="48"/>
      <c r="I408" s="48"/>
      <c r="J408" s="48"/>
      <c r="K408" s="48">
        <v>928.96</v>
      </c>
      <c r="L408" s="48">
        <v>8</v>
      </c>
      <c r="M408" s="48"/>
      <c r="N408" s="48"/>
      <c r="O408" s="48"/>
      <c r="P408" s="48"/>
      <c r="Q408" s="48"/>
      <c r="R408" s="48"/>
      <c r="S408" s="48"/>
      <c r="T408" s="48"/>
      <c r="U408" s="36">
        <v>928.96</v>
      </c>
      <c r="V408" s="38">
        <v>8</v>
      </c>
    </row>
    <row r="409" spans="2:22" hidden="1" x14ac:dyDescent="0.25">
      <c r="B409" s="34" t="s">
        <v>479</v>
      </c>
      <c r="C409" s="45" t="s">
        <v>101</v>
      </c>
      <c r="D409" s="34" t="s">
        <v>480</v>
      </c>
      <c r="E409" s="34">
        <v>907018</v>
      </c>
      <c r="F409" s="34" t="s">
        <v>507</v>
      </c>
      <c r="G409" s="48"/>
      <c r="H409" s="48"/>
      <c r="I409" s="48">
        <v>191.9</v>
      </c>
      <c r="J409" s="48">
        <v>4</v>
      </c>
      <c r="K409" s="48"/>
      <c r="L409" s="48"/>
      <c r="M409" s="48"/>
      <c r="N409" s="48"/>
      <c r="O409" s="48"/>
      <c r="P409" s="48"/>
      <c r="Q409" s="48"/>
      <c r="R409" s="48"/>
      <c r="S409" s="48"/>
      <c r="T409" s="48"/>
      <c r="U409" s="36">
        <v>191.9</v>
      </c>
      <c r="V409" s="37">
        <v>4</v>
      </c>
    </row>
    <row r="410" spans="2:22" hidden="1" x14ac:dyDescent="0.25">
      <c r="B410" s="34" t="s">
        <v>479</v>
      </c>
      <c r="C410" s="45">
        <v>0</v>
      </c>
      <c r="D410" s="34" t="s">
        <v>480</v>
      </c>
      <c r="E410" s="34">
        <v>912492</v>
      </c>
      <c r="F410" s="34" t="s">
        <v>508</v>
      </c>
      <c r="G410" s="48"/>
      <c r="H410" s="48"/>
      <c r="I410" s="48"/>
      <c r="J410" s="48"/>
      <c r="K410" s="48"/>
      <c r="L410" s="48"/>
      <c r="M410" s="48"/>
      <c r="N410" s="48"/>
      <c r="O410" s="48"/>
      <c r="P410" s="48"/>
      <c r="Q410" s="48"/>
      <c r="R410" s="48"/>
      <c r="S410" s="48">
        <v>5783.32</v>
      </c>
      <c r="T410" s="48">
        <v>1</v>
      </c>
      <c r="U410" s="36">
        <v>5783.32</v>
      </c>
      <c r="V410" s="37">
        <v>1</v>
      </c>
    </row>
    <row r="411" spans="2:22" hidden="1" x14ac:dyDescent="0.25">
      <c r="B411" s="34" t="s">
        <v>509</v>
      </c>
      <c r="C411" s="45" t="s">
        <v>329</v>
      </c>
      <c r="D411" s="34" t="s">
        <v>510</v>
      </c>
      <c r="E411" s="34">
        <v>407430</v>
      </c>
      <c r="F411" s="34" t="s">
        <v>511</v>
      </c>
      <c r="G411" s="48"/>
      <c r="H411" s="48"/>
      <c r="I411" s="48"/>
      <c r="J411" s="48"/>
      <c r="K411" s="48"/>
      <c r="L411" s="48"/>
      <c r="M411" s="48"/>
      <c r="N411" s="48"/>
      <c r="O411" s="48">
        <v>22793.85</v>
      </c>
      <c r="P411" s="48">
        <v>1</v>
      </c>
      <c r="Q411" s="48"/>
      <c r="R411" s="48"/>
      <c r="S411" s="48">
        <v>22365</v>
      </c>
      <c r="T411" s="48">
        <v>1</v>
      </c>
      <c r="U411" s="36">
        <v>45158.85</v>
      </c>
      <c r="V411" s="37">
        <v>2</v>
      </c>
    </row>
    <row r="412" spans="2:22" hidden="1" x14ac:dyDescent="0.25">
      <c r="B412" s="34" t="s">
        <v>509</v>
      </c>
      <c r="C412" s="45" t="s">
        <v>329</v>
      </c>
      <c r="D412" s="34" t="s">
        <v>510</v>
      </c>
      <c r="E412" s="34">
        <v>409255</v>
      </c>
      <c r="F412" s="34" t="s">
        <v>512</v>
      </c>
      <c r="G412" s="48">
        <v>36618.589999999997</v>
      </c>
      <c r="H412" s="48">
        <v>1</v>
      </c>
      <c r="I412" s="48">
        <v>46845</v>
      </c>
      <c r="J412" s="48">
        <v>1</v>
      </c>
      <c r="K412" s="48"/>
      <c r="L412" s="48"/>
      <c r="M412" s="48"/>
      <c r="N412" s="48"/>
      <c r="O412" s="48">
        <v>91197.62</v>
      </c>
      <c r="P412" s="48">
        <v>2</v>
      </c>
      <c r="Q412" s="48"/>
      <c r="R412" s="48"/>
      <c r="S412" s="48"/>
      <c r="T412" s="48"/>
      <c r="U412" s="36">
        <v>174661.21</v>
      </c>
      <c r="V412" s="37">
        <v>4</v>
      </c>
    </row>
    <row r="413" spans="2:22" hidden="1" x14ac:dyDescent="0.25">
      <c r="B413" s="34" t="s">
        <v>509</v>
      </c>
      <c r="C413" s="45" t="s">
        <v>329</v>
      </c>
      <c r="D413" s="34" t="s">
        <v>510</v>
      </c>
      <c r="E413" s="34">
        <v>409540</v>
      </c>
      <c r="F413" s="34" t="s">
        <v>513</v>
      </c>
      <c r="G413" s="48"/>
      <c r="H413" s="48"/>
      <c r="I413" s="48">
        <v>349528.76</v>
      </c>
      <c r="J413" s="48">
        <v>1</v>
      </c>
      <c r="K413" s="48"/>
      <c r="L413" s="48"/>
      <c r="M413" s="48"/>
      <c r="N413" s="48"/>
      <c r="O413" s="48"/>
      <c r="P413" s="48"/>
      <c r="Q413" s="48"/>
      <c r="R413" s="48"/>
      <c r="S413" s="48"/>
      <c r="T413" s="48"/>
      <c r="U413" s="36">
        <v>349528.76</v>
      </c>
      <c r="V413" s="38">
        <v>1</v>
      </c>
    </row>
    <row r="414" spans="2:22" hidden="1" x14ac:dyDescent="0.25">
      <c r="B414" s="34" t="s">
        <v>509</v>
      </c>
      <c r="C414" s="45" t="s">
        <v>329</v>
      </c>
      <c r="D414" s="34" t="s">
        <v>510</v>
      </c>
      <c r="E414" s="34">
        <v>730348</v>
      </c>
      <c r="F414" s="34" t="s">
        <v>514</v>
      </c>
      <c r="G414" s="48"/>
      <c r="H414" s="48"/>
      <c r="I414" s="48"/>
      <c r="J414" s="48"/>
      <c r="K414" s="48"/>
      <c r="L414" s="48"/>
      <c r="M414" s="48">
        <v>368.85</v>
      </c>
      <c r="N414" s="48">
        <v>4</v>
      </c>
      <c r="O414" s="48"/>
      <c r="P414" s="48"/>
      <c r="Q414" s="48"/>
      <c r="R414" s="48"/>
      <c r="S414" s="48"/>
      <c r="T414" s="48"/>
      <c r="U414" s="36">
        <v>368.85</v>
      </c>
      <c r="V414" s="37">
        <v>4</v>
      </c>
    </row>
    <row r="415" spans="2:22" hidden="1" x14ac:dyDescent="0.25">
      <c r="B415" s="34" t="s">
        <v>515</v>
      </c>
      <c r="C415" s="45" t="s">
        <v>329</v>
      </c>
      <c r="D415" s="34" t="s">
        <v>516</v>
      </c>
      <c r="E415" s="34">
        <v>712532</v>
      </c>
      <c r="F415" s="34" t="s">
        <v>517</v>
      </c>
      <c r="G415" s="48"/>
      <c r="H415" s="48"/>
      <c r="I415" s="48"/>
      <c r="J415" s="48"/>
      <c r="K415" s="48"/>
      <c r="L415" s="48"/>
      <c r="M415" s="48"/>
      <c r="N415" s="48"/>
      <c r="O415" s="48">
        <v>5128.29</v>
      </c>
      <c r="P415" s="48">
        <v>1</v>
      </c>
      <c r="Q415" s="48"/>
      <c r="R415" s="48"/>
      <c r="S415" s="48"/>
      <c r="T415" s="48"/>
      <c r="U415" s="36">
        <v>5128.29</v>
      </c>
      <c r="V415" s="38">
        <v>1</v>
      </c>
    </row>
    <row r="416" spans="2:22" hidden="1" x14ac:dyDescent="0.25">
      <c r="B416" s="34" t="s">
        <v>515</v>
      </c>
      <c r="C416" s="45" t="s">
        <v>329</v>
      </c>
      <c r="D416" s="34" t="s">
        <v>516</v>
      </c>
      <c r="E416" s="34">
        <v>732625</v>
      </c>
      <c r="F416" s="34" t="s">
        <v>518</v>
      </c>
      <c r="G416" s="48">
        <v>23141.599999999999</v>
      </c>
      <c r="H416" s="48">
        <v>1</v>
      </c>
      <c r="I416" s="48"/>
      <c r="J416" s="48"/>
      <c r="K416" s="48"/>
      <c r="L416" s="48"/>
      <c r="M416" s="48"/>
      <c r="N416" s="48"/>
      <c r="O416" s="48"/>
      <c r="P416" s="48"/>
      <c r="Q416" s="48"/>
      <c r="R416" s="48"/>
      <c r="S416" s="48"/>
      <c r="T416" s="48"/>
      <c r="U416" s="36">
        <v>23141.599999999999</v>
      </c>
      <c r="V416" s="37">
        <v>1</v>
      </c>
    </row>
    <row r="417" spans="2:22" hidden="1" x14ac:dyDescent="0.25">
      <c r="B417" s="34" t="s">
        <v>515</v>
      </c>
      <c r="C417" s="45" t="s">
        <v>329</v>
      </c>
      <c r="D417" s="34" t="s">
        <v>516</v>
      </c>
      <c r="E417" s="34">
        <v>732629</v>
      </c>
      <c r="F417" s="34" t="s">
        <v>519</v>
      </c>
      <c r="G417" s="48">
        <v>24164.43</v>
      </c>
      <c r="H417" s="48">
        <v>1</v>
      </c>
      <c r="I417" s="48">
        <v>-1964.43</v>
      </c>
      <c r="J417" s="48">
        <v>0</v>
      </c>
      <c r="K417" s="48"/>
      <c r="L417" s="48"/>
      <c r="M417" s="48"/>
      <c r="N417" s="48"/>
      <c r="O417" s="48">
        <v>27632.06</v>
      </c>
      <c r="P417" s="48">
        <v>1</v>
      </c>
      <c r="Q417" s="48"/>
      <c r="R417" s="48"/>
      <c r="S417" s="48">
        <v>23879.67</v>
      </c>
      <c r="T417" s="48">
        <v>1</v>
      </c>
      <c r="U417" s="36">
        <v>73711.73</v>
      </c>
      <c r="V417" s="37">
        <v>3</v>
      </c>
    </row>
    <row r="418" spans="2:22" hidden="1" x14ac:dyDescent="0.25">
      <c r="B418" s="34" t="s">
        <v>515</v>
      </c>
      <c r="C418" s="45" t="s">
        <v>329</v>
      </c>
      <c r="D418" s="34" t="s">
        <v>516</v>
      </c>
      <c r="E418" s="34">
        <v>732630</v>
      </c>
      <c r="F418" s="34" t="s">
        <v>520</v>
      </c>
      <c r="G418" s="48"/>
      <c r="H418" s="48"/>
      <c r="I418" s="48"/>
      <c r="J418" s="48"/>
      <c r="K418" s="48"/>
      <c r="L418" s="48"/>
      <c r="M418" s="48">
        <v>6725.57</v>
      </c>
      <c r="N418" s="48">
        <v>2</v>
      </c>
      <c r="O418" s="48"/>
      <c r="P418" s="48"/>
      <c r="Q418" s="48"/>
      <c r="R418" s="48"/>
      <c r="S418" s="48"/>
      <c r="T418" s="48"/>
      <c r="U418" s="36">
        <v>6725.57</v>
      </c>
      <c r="V418" s="37">
        <v>2</v>
      </c>
    </row>
    <row r="419" spans="2:22" hidden="1" x14ac:dyDescent="0.25">
      <c r="B419" s="34" t="s">
        <v>515</v>
      </c>
      <c r="C419" s="45" t="s">
        <v>329</v>
      </c>
      <c r="D419" s="34" t="s">
        <v>516</v>
      </c>
      <c r="E419" s="34">
        <v>734627</v>
      </c>
      <c r="F419" s="34" t="s">
        <v>521</v>
      </c>
      <c r="G419" s="48"/>
      <c r="H419" s="48"/>
      <c r="I419" s="48"/>
      <c r="J419" s="48"/>
      <c r="K419" s="48">
        <v>70082.070000000007</v>
      </c>
      <c r="L419" s="48">
        <v>1</v>
      </c>
      <c r="M419" s="48"/>
      <c r="N419" s="48"/>
      <c r="O419" s="48"/>
      <c r="P419" s="48"/>
      <c r="Q419" s="48"/>
      <c r="R419" s="48"/>
      <c r="S419" s="48"/>
      <c r="T419" s="48"/>
      <c r="U419" s="36">
        <v>70082.070000000007</v>
      </c>
      <c r="V419" s="37">
        <v>1</v>
      </c>
    </row>
    <row r="420" spans="2:22" hidden="1" x14ac:dyDescent="0.25">
      <c r="B420" s="34" t="s">
        <v>515</v>
      </c>
      <c r="C420" s="45" t="s">
        <v>329</v>
      </c>
      <c r="D420" s="34" t="s">
        <v>516</v>
      </c>
      <c r="E420" s="34">
        <v>734733</v>
      </c>
      <c r="F420" s="34" t="s">
        <v>522</v>
      </c>
      <c r="G420" s="48"/>
      <c r="H420" s="48"/>
      <c r="I420" s="48"/>
      <c r="J420" s="48"/>
      <c r="K420" s="48">
        <v>7266.07</v>
      </c>
      <c r="L420" s="48">
        <v>1</v>
      </c>
      <c r="M420" s="48"/>
      <c r="N420" s="48"/>
      <c r="O420" s="48"/>
      <c r="P420" s="48"/>
      <c r="Q420" s="48"/>
      <c r="R420" s="48"/>
      <c r="S420" s="48"/>
      <c r="T420" s="48"/>
      <c r="U420" s="36">
        <v>7266.07</v>
      </c>
      <c r="V420" s="37">
        <v>1</v>
      </c>
    </row>
    <row r="421" spans="2:22" hidden="1" x14ac:dyDescent="0.25">
      <c r="B421" s="34" t="s">
        <v>515</v>
      </c>
      <c r="C421" s="45" t="s">
        <v>329</v>
      </c>
      <c r="D421" s="34" t="s">
        <v>516</v>
      </c>
      <c r="E421" s="34">
        <v>735724</v>
      </c>
      <c r="F421" s="34" t="s">
        <v>523</v>
      </c>
      <c r="G421" s="48"/>
      <c r="H421" s="48"/>
      <c r="I421" s="48"/>
      <c r="J421" s="48"/>
      <c r="K421" s="48"/>
      <c r="L421" s="48"/>
      <c r="M421" s="48"/>
      <c r="N421" s="48"/>
      <c r="O421" s="48"/>
      <c r="P421" s="48"/>
      <c r="Q421" s="48">
        <v>6117.13</v>
      </c>
      <c r="R421" s="48">
        <v>1</v>
      </c>
      <c r="S421" s="48">
        <v>6117.13</v>
      </c>
      <c r="T421" s="48">
        <v>1</v>
      </c>
      <c r="U421" s="36">
        <v>12234.26</v>
      </c>
      <c r="V421" s="37">
        <v>2</v>
      </c>
    </row>
    <row r="422" spans="2:22" hidden="1" x14ac:dyDescent="0.25">
      <c r="B422" s="34" t="s">
        <v>515</v>
      </c>
      <c r="C422" s="45" t="s">
        <v>329</v>
      </c>
      <c r="D422" s="34" t="s">
        <v>516</v>
      </c>
      <c r="E422" s="34">
        <v>737321</v>
      </c>
      <c r="F422" s="34" t="s">
        <v>524</v>
      </c>
      <c r="G422" s="48"/>
      <c r="H422" s="48"/>
      <c r="I422" s="48"/>
      <c r="J422" s="48"/>
      <c r="K422" s="48"/>
      <c r="L422" s="48"/>
      <c r="M422" s="48">
        <v>367.65</v>
      </c>
      <c r="N422" s="48">
        <v>1</v>
      </c>
      <c r="O422" s="48"/>
      <c r="P422" s="48"/>
      <c r="Q422" s="48"/>
      <c r="R422" s="48"/>
      <c r="S422" s="48"/>
      <c r="T422" s="48"/>
      <c r="U422" s="36">
        <v>367.65</v>
      </c>
      <c r="V422" s="37">
        <v>1</v>
      </c>
    </row>
    <row r="423" spans="2:22" hidden="1" x14ac:dyDescent="0.25">
      <c r="B423" s="34" t="s">
        <v>515</v>
      </c>
      <c r="C423" s="45" t="s">
        <v>329</v>
      </c>
      <c r="D423" s="34" t="s">
        <v>516</v>
      </c>
      <c r="E423" s="34">
        <v>738415</v>
      </c>
      <c r="F423" s="34" t="s">
        <v>525</v>
      </c>
      <c r="G423" s="48"/>
      <c r="H423" s="48"/>
      <c r="I423" s="48">
        <v>14747.5</v>
      </c>
      <c r="J423" s="48">
        <v>1</v>
      </c>
      <c r="K423" s="48"/>
      <c r="L423" s="48"/>
      <c r="M423" s="48"/>
      <c r="N423" s="48"/>
      <c r="O423" s="48"/>
      <c r="P423" s="48"/>
      <c r="Q423" s="48"/>
      <c r="R423" s="48"/>
      <c r="S423" s="48"/>
      <c r="T423" s="48"/>
      <c r="U423" s="36">
        <v>14747.5</v>
      </c>
      <c r="V423" s="37">
        <v>1</v>
      </c>
    </row>
    <row r="424" spans="2:22" hidden="1" x14ac:dyDescent="0.25">
      <c r="B424" s="34" t="s">
        <v>515</v>
      </c>
      <c r="C424" s="45" t="s">
        <v>329</v>
      </c>
      <c r="D424" s="34" t="s">
        <v>516</v>
      </c>
      <c r="E424" s="34">
        <v>744982</v>
      </c>
      <c r="F424" s="34" t="s">
        <v>526</v>
      </c>
      <c r="G424" s="48"/>
      <c r="H424" s="48"/>
      <c r="I424" s="48"/>
      <c r="J424" s="48"/>
      <c r="K424" s="48"/>
      <c r="L424" s="48"/>
      <c r="M424" s="48"/>
      <c r="N424" s="48"/>
      <c r="O424" s="48"/>
      <c r="P424" s="48"/>
      <c r="Q424" s="48">
        <v>1154.94</v>
      </c>
      <c r="R424" s="48">
        <v>2</v>
      </c>
      <c r="S424" s="48"/>
      <c r="T424" s="48"/>
      <c r="U424" s="36">
        <v>1154.94</v>
      </c>
      <c r="V424" s="37">
        <v>2</v>
      </c>
    </row>
    <row r="425" spans="2:22" hidden="1" x14ac:dyDescent="0.25">
      <c r="B425" s="34" t="s">
        <v>515</v>
      </c>
      <c r="C425" s="45" t="s">
        <v>329</v>
      </c>
      <c r="D425" s="34" t="s">
        <v>516</v>
      </c>
      <c r="E425" s="34">
        <v>744983</v>
      </c>
      <c r="F425" s="34" t="s">
        <v>527</v>
      </c>
      <c r="G425" s="48"/>
      <c r="H425" s="48"/>
      <c r="I425" s="48"/>
      <c r="J425" s="48"/>
      <c r="K425" s="48"/>
      <c r="L425" s="48"/>
      <c r="M425" s="48"/>
      <c r="N425" s="48"/>
      <c r="O425" s="48"/>
      <c r="P425" s="48"/>
      <c r="Q425" s="48">
        <v>266.88</v>
      </c>
      <c r="R425" s="48">
        <v>2</v>
      </c>
      <c r="S425" s="48"/>
      <c r="T425" s="48"/>
      <c r="U425" s="36">
        <v>266.88</v>
      </c>
      <c r="V425" s="37">
        <v>2</v>
      </c>
    </row>
    <row r="426" spans="2:22" hidden="1" x14ac:dyDescent="0.25">
      <c r="B426" s="34" t="s">
        <v>515</v>
      </c>
      <c r="C426" s="45" t="s">
        <v>329</v>
      </c>
      <c r="D426" s="34" t="s">
        <v>516</v>
      </c>
      <c r="E426" s="34">
        <v>745059</v>
      </c>
      <c r="F426" s="34" t="s">
        <v>528</v>
      </c>
      <c r="G426" s="48"/>
      <c r="H426" s="48"/>
      <c r="I426" s="48"/>
      <c r="J426" s="48"/>
      <c r="K426" s="48"/>
      <c r="L426" s="48"/>
      <c r="M426" s="48"/>
      <c r="N426" s="48"/>
      <c r="O426" s="48"/>
      <c r="P426" s="48"/>
      <c r="Q426" s="48">
        <v>438.33</v>
      </c>
      <c r="R426" s="48">
        <v>10</v>
      </c>
      <c r="S426" s="48"/>
      <c r="T426" s="48"/>
      <c r="U426" s="36">
        <v>438.33</v>
      </c>
      <c r="V426" s="37">
        <v>10</v>
      </c>
    </row>
    <row r="427" spans="2:22" hidden="1" x14ac:dyDescent="0.25">
      <c r="B427" s="34" t="s">
        <v>515</v>
      </c>
      <c r="C427" s="45" t="s">
        <v>329</v>
      </c>
      <c r="D427" s="34" t="s">
        <v>516</v>
      </c>
      <c r="E427" s="34">
        <v>907512</v>
      </c>
      <c r="F427" s="34" t="s">
        <v>529</v>
      </c>
      <c r="G427" s="48"/>
      <c r="H427" s="48"/>
      <c r="I427" s="48"/>
      <c r="J427" s="48"/>
      <c r="K427" s="48">
        <v>381.6</v>
      </c>
      <c r="L427" s="48">
        <v>1</v>
      </c>
      <c r="M427" s="48"/>
      <c r="N427" s="48"/>
      <c r="O427" s="48"/>
      <c r="P427" s="48"/>
      <c r="Q427" s="48"/>
      <c r="R427" s="48"/>
      <c r="S427" s="48"/>
      <c r="T427" s="48"/>
      <c r="U427" s="36">
        <v>381.6</v>
      </c>
      <c r="V427" s="38">
        <v>1</v>
      </c>
    </row>
    <row r="428" spans="2:22" hidden="1" x14ac:dyDescent="0.25">
      <c r="B428" s="34" t="s">
        <v>515</v>
      </c>
      <c r="C428" s="45" t="s">
        <v>329</v>
      </c>
      <c r="D428" s="34" t="s">
        <v>516</v>
      </c>
      <c r="E428" s="34">
        <v>915972</v>
      </c>
      <c r="F428" s="34" t="s">
        <v>530</v>
      </c>
      <c r="G428" s="48"/>
      <c r="H428" s="48"/>
      <c r="I428" s="48">
        <v>1048.6300000000001</v>
      </c>
      <c r="J428" s="48">
        <v>9</v>
      </c>
      <c r="K428" s="48">
        <v>124.18</v>
      </c>
      <c r="L428" s="48">
        <v>1</v>
      </c>
      <c r="M428" s="48"/>
      <c r="N428" s="48"/>
      <c r="O428" s="48">
        <v>586.1</v>
      </c>
      <c r="P428" s="48">
        <v>5</v>
      </c>
      <c r="Q428" s="48">
        <v>371.36</v>
      </c>
      <c r="R428" s="48">
        <v>3</v>
      </c>
      <c r="S428" s="48">
        <v>370.78</v>
      </c>
      <c r="T428" s="48">
        <v>3</v>
      </c>
      <c r="U428" s="36">
        <v>2501.0500000000002</v>
      </c>
      <c r="V428" s="38">
        <v>21</v>
      </c>
    </row>
    <row r="429" spans="2:22" hidden="1" x14ac:dyDescent="0.25">
      <c r="B429" s="34" t="s">
        <v>531</v>
      </c>
      <c r="C429" s="45" t="s">
        <v>329</v>
      </c>
      <c r="D429" s="34" t="s">
        <v>532</v>
      </c>
      <c r="E429" s="34">
        <v>409623</v>
      </c>
      <c r="F429" s="34" t="s">
        <v>533</v>
      </c>
      <c r="G429" s="48"/>
      <c r="H429" s="48"/>
      <c r="I429" s="48"/>
      <c r="J429" s="48"/>
      <c r="K429" s="48"/>
      <c r="L429" s="48"/>
      <c r="M429" s="48"/>
      <c r="N429" s="48"/>
      <c r="O429" s="48">
        <v>156074.53</v>
      </c>
      <c r="P429" s="48">
        <v>1</v>
      </c>
      <c r="Q429" s="48"/>
      <c r="R429" s="48"/>
      <c r="S429" s="48"/>
      <c r="T429" s="48"/>
      <c r="U429" s="36">
        <v>156074.53</v>
      </c>
      <c r="V429" s="37">
        <v>1</v>
      </c>
    </row>
    <row r="430" spans="2:22" hidden="1" x14ac:dyDescent="0.25">
      <c r="B430" s="34" t="s">
        <v>531</v>
      </c>
      <c r="C430" s="45" t="s">
        <v>329</v>
      </c>
      <c r="D430" s="34" t="s">
        <v>532</v>
      </c>
      <c r="E430" s="34">
        <v>700033</v>
      </c>
      <c r="F430" s="34" t="s">
        <v>534</v>
      </c>
      <c r="G430" s="48"/>
      <c r="H430" s="48"/>
      <c r="I430" s="48"/>
      <c r="J430" s="48"/>
      <c r="K430" s="48"/>
      <c r="L430" s="48"/>
      <c r="M430" s="48"/>
      <c r="N430" s="48"/>
      <c r="O430" s="48"/>
      <c r="P430" s="48"/>
      <c r="Q430" s="48">
        <v>15594.12</v>
      </c>
      <c r="R430" s="48">
        <v>2</v>
      </c>
      <c r="S430" s="48"/>
      <c r="T430" s="48"/>
      <c r="U430" s="36">
        <v>15594.12</v>
      </c>
      <c r="V430" s="38">
        <v>2</v>
      </c>
    </row>
    <row r="431" spans="2:22" hidden="1" x14ac:dyDescent="0.25">
      <c r="B431" s="34" t="s">
        <v>531</v>
      </c>
      <c r="C431" s="45" t="s">
        <v>329</v>
      </c>
      <c r="D431" s="34" t="s">
        <v>532</v>
      </c>
      <c r="E431" s="34">
        <v>700085</v>
      </c>
      <c r="F431" s="34" t="s">
        <v>535</v>
      </c>
      <c r="G431" s="48"/>
      <c r="H431" s="48"/>
      <c r="I431" s="48">
        <v>284.26</v>
      </c>
      <c r="J431" s="48">
        <v>3</v>
      </c>
      <c r="K431" s="48"/>
      <c r="L431" s="48"/>
      <c r="M431" s="48">
        <v>576.19000000000005</v>
      </c>
      <c r="N431" s="48">
        <v>5</v>
      </c>
      <c r="O431" s="48"/>
      <c r="P431" s="48"/>
      <c r="Q431" s="48"/>
      <c r="R431" s="48"/>
      <c r="S431" s="48"/>
      <c r="T431" s="48"/>
      <c r="U431" s="36">
        <v>860.45</v>
      </c>
      <c r="V431" s="38">
        <v>8</v>
      </c>
    </row>
    <row r="432" spans="2:22" hidden="1" x14ac:dyDescent="0.25">
      <c r="B432" s="34" t="s">
        <v>531</v>
      </c>
      <c r="C432" s="45" t="s">
        <v>329</v>
      </c>
      <c r="D432" s="34" t="s">
        <v>532</v>
      </c>
      <c r="E432" s="34">
        <v>700198</v>
      </c>
      <c r="F432" s="34" t="s">
        <v>536</v>
      </c>
      <c r="G432" s="48">
        <v>2441.7399999999998</v>
      </c>
      <c r="H432" s="48">
        <v>2</v>
      </c>
      <c r="I432" s="48"/>
      <c r="J432" s="48"/>
      <c r="K432" s="48">
        <v>1254.21</v>
      </c>
      <c r="L432" s="48">
        <v>1</v>
      </c>
      <c r="M432" s="48"/>
      <c r="N432" s="48"/>
      <c r="O432" s="48"/>
      <c r="P432" s="48"/>
      <c r="Q432" s="48"/>
      <c r="R432" s="48"/>
      <c r="S432" s="48"/>
      <c r="T432" s="48"/>
      <c r="U432" s="36">
        <v>3695.95</v>
      </c>
      <c r="V432" s="38">
        <v>3</v>
      </c>
    </row>
    <row r="433" spans="2:22" hidden="1" x14ac:dyDescent="0.25">
      <c r="B433" s="34" t="s">
        <v>531</v>
      </c>
      <c r="C433" s="45" t="s">
        <v>329</v>
      </c>
      <c r="D433" s="34" t="s">
        <v>532</v>
      </c>
      <c r="E433" s="34">
        <v>700280</v>
      </c>
      <c r="F433" s="34" t="s">
        <v>537</v>
      </c>
      <c r="G433" s="48"/>
      <c r="H433" s="48"/>
      <c r="I433" s="48"/>
      <c r="J433" s="48"/>
      <c r="K433" s="48"/>
      <c r="L433" s="48"/>
      <c r="M433" s="48"/>
      <c r="N433" s="48"/>
      <c r="O433" s="48">
        <v>4256.74</v>
      </c>
      <c r="P433" s="48">
        <v>1</v>
      </c>
      <c r="Q433" s="48"/>
      <c r="R433" s="48"/>
      <c r="S433" s="48"/>
      <c r="T433" s="48"/>
      <c r="U433" s="36">
        <v>4256.74</v>
      </c>
      <c r="V433" s="38">
        <v>1</v>
      </c>
    </row>
    <row r="434" spans="2:22" hidden="1" x14ac:dyDescent="0.25">
      <c r="B434" s="34" t="s">
        <v>531</v>
      </c>
      <c r="C434" s="45" t="s">
        <v>329</v>
      </c>
      <c r="D434" s="34" t="s">
        <v>532</v>
      </c>
      <c r="E434" s="34">
        <v>700356</v>
      </c>
      <c r="F434" s="34" t="s">
        <v>538</v>
      </c>
      <c r="G434" s="48"/>
      <c r="H434" s="48"/>
      <c r="I434" s="48"/>
      <c r="J434" s="48"/>
      <c r="K434" s="48"/>
      <c r="L434" s="48"/>
      <c r="M434" s="48">
        <v>247.18</v>
      </c>
      <c r="N434" s="48">
        <v>1</v>
      </c>
      <c r="O434" s="48"/>
      <c r="P434" s="48"/>
      <c r="Q434" s="48"/>
      <c r="R434" s="48"/>
      <c r="S434" s="48"/>
      <c r="T434" s="48"/>
      <c r="U434" s="36">
        <v>247.18</v>
      </c>
      <c r="V434" s="38">
        <v>1</v>
      </c>
    </row>
    <row r="435" spans="2:22" hidden="1" x14ac:dyDescent="0.25">
      <c r="B435" s="34" t="s">
        <v>531</v>
      </c>
      <c r="C435" s="45" t="s">
        <v>329</v>
      </c>
      <c r="D435" s="34" t="s">
        <v>532</v>
      </c>
      <c r="E435" s="34">
        <v>701320</v>
      </c>
      <c r="F435" s="34" t="s">
        <v>539</v>
      </c>
      <c r="G435" s="48"/>
      <c r="H435" s="48"/>
      <c r="I435" s="48"/>
      <c r="J435" s="48"/>
      <c r="K435" s="48"/>
      <c r="L435" s="48"/>
      <c r="M435" s="48">
        <v>4830.16</v>
      </c>
      <c r="N435" s="48">
        <v>3</v>
      </c>
      <c r="O435" s="48"/>
      <c r="P435" s="48"/>
      <c r="Q435" s="48">
        <v>1518.34</v>
      </c>
      <c r="R435" s="48">
        <v>1</v>
      </c>
      <c r="S435" s="48"/>
      <c r="T435" s="48"/>
      <c r="U435" s="36">
        <v>6348.5</v>
      </c>
      <c r="V435" s="38">
        <v>4</v>
      </c>
    </row>
    <row r="436" spans="2:22" hidden="1" x14ac:dyDescent="0.25">
      <c r="B436" s="34" t="s">
        <v>531</v>
      </c>
      <c r="C436" s="45" t="s">
        <v>329</v>
      </c>
      <c r="D436" s="34" t="s">
        <v>532</v>
      </c>
      <c r="E436" s="34">
        <v>702136</v>
      </c>
      <c r="F436" s="34" t="s">
        <v>540</v>
      </c>
      <c r="G436" s="48"/>
      <c r="H436" s="48"/>
      <c r="I436" s="48"/>
      <c r="J436" s="48"/>
      <c r="K436" s="48"/>
      <c r="L436" s="48"/>
      <c r="M436" s="48">
        <v>384.59</v>
      </c>
      <c r="N436" s="48">
        <v>5</v>
      </c>
      <c r="O436" s="48"/>
      <c r="P436" s="48"/>
      <c r="Q436" s="48">
        <v>153.85</v>
      </c>
      <c r="R436" s="48">
        <v>2</v>
      </c>
      <c r="S436" s="48"/>
      <c r="T436" s="48"/>
      <c r="U436" s="36">
        <v>538.44000000000005</v>
      </c>
      <c r="V436" s="38">
        <v>7</v>
      </c>
    </row>
    <row r="437" spans="2:22" hidden="1" x14ac:dyDescent="0.25">
      <c r="B437" s="34" t="s">
        <v>531</v>
      </c>
      <c r="C437" s="45" t="s">
        <v>329</v>
      </c>
      <c r="D437" s="34" t="s">
        <v>532</v>
      </c>
      <c r="E437" s="34">
        <v>702735</v>
      </c>
      <c r="F437" s="34" t="s">
        <v>541</v>
      </c>
      <c r="G437" s="48"/>
      <c r="H437" s="48"/>
      <c r="I437" s="48"/>
      <c r="J437" s="48"/>
      <c r="K437" s="48">
        <v>942.73</v>
      </c>
      <c r="L437" s="48">
        <v>5</v>
      </c>
      <c r="M437" s="48"/>
      <c r="N437" s="48"/>
      <c r="O437" s="48"/>
      <c r="P437" s="48"/>
      <c r="Q437" s="48"/>
      <c r="R437" s="48"/>
      <c r="S437" s="48"/>
      <c r="T437" s="48"/>
      <c r="U437" s="36">
        <v>942.73</v>
      </c>
      <c r="V437" s="38">
        <v>5</v>
      </c>
    </row>
    <row r="438" spans="2:22" hidden="1" x14ac:dyDescent="0.25">
      <c r="B438" s="34" t="s">
        <v>531</v>
      </c>
      <c r="C438" s="45" t="s">
        <v>329</v>
      </c>
      <c r="D438" s="34" t="s">
        <v>532</v>
      </c>
      <c r="E438" s="34">
        <v>702749</v>
      </c>
      <c r="F438" s="34" t="s">
        <v>542</v>
      </c>
      <c r="G438" s="48"/>
      <c r="H438" s="48"/>
      <c r="I438" s="48"/>
      <c r="J438" s="48"/>
      <c r="K438" s="48"/>
      <c r="L438" s="48"/>
      <c r="M438" s="48"/>
      <c r="N438" s="48"/>
      <c r="O438" s="48"/>
      <c r="P438" s="48"/>
      <c r="Q438" s="48">
        <v>393.06</v>
      </c>
      <c r="R438" s="48">
        <v>5</v>
      </c>
      <c r="S438" s="48"/>
      <c r="T438" s="48"/>
      <c r="U438" s="36">
        <v>393.06</v>
      </c>
      <c r="V438" s="38">
        <v>5</v>
      </c>
    </row>
    <row r="439" spans="2:22" hidden="1" x14ac:dyDescent="0.25">
      <c r="B439" s="34" t="s">
        <v>531</v>
      </c>
      <c r="C439" s="45" t="s">
        <v>329</v>
      </c>
      <c r="D439" s="34" t="s">
        <v>532</v>
      </c>
      <c r="E439" s="34">
        <v>703243</v>
      </c>
      <c r="F439" s="34" t="s">
        <v>543</v>
      </c>
      <c r="G439" s="48">
        <v>90.12</v>
      </c>
      <c r="H439" s="48">
        <v>1</v>
      </c>
      <c r="I439" s="48"/>
      <c r="J439" s="48"/>
      <c r="K439" s="48"/>
      <c r="L439" s="48"/>
      <c r="M439" s="48"/>
      <c r="N439" s="48"/>
      <c r="O439" s="48"/>
      <c r="P439" s="48"/>
      <c r="Q439" s="48"/>
      <c r="R439" s="48"/>
      <c r="S439" s="48"/>
      <c r="T439" s="48"/>
      <c r="U439" s="36">
        <v>90.12</v>
      </c>
      <c r="V439" s="38">
        <v>1</v>
      </c>
    </row>
    <row r="440" spans="2:22" hidden="1" x14ac:dyDescent="0.25">
      <c r="B440" s="34" t="s">
        <v>531</v>
      </c>
      <c r="C440" s="45" t="s">
        <v>329</v>
      </c>
      <c r="D440" s="34" t="s">
        <v>532</v>
      </c>
      <c r="E440" s="34">
        <v>703839</v>
      </c>
      <c r="F440" s="34" t="s">
        <v>544</v>
      </c>
      <c r="G440" s="48"/>
      <c r="H440" s="48"/>
      <c r="I440" s="48"/>
      <c r="J440" s="48"/>
      <c r="K440" s="48"/>
      <c r="L440" s="48"/>
      <c r="M440" s="48"/>
      <c r="N440" s="48"/>
      <c r="O440" s="48">
        <v>3548.35</v>
      </c>
      <c r="P440" s="48">
        <v>1</v>
      </c>
      <c r="Q440" s="48"/>
      <c r="R440" s="48"/>
      <c r="S440" s="48"/>
      <c r="T440" s="48"/>
      <c r="U440" s="36">
        <v>3548.35</v>
      </c>
      <c r="V440" s="38">
        <v>1</v>
      </c>
    </row>
    <row r="441" spans="2:22" hidden="1" x14ac:dyDescent="0.25">
      <c r="B441" s="34" t="s">
        <v>531</v>
      </c>
      <c r="C441" s="45" t="s">
        <v>329</v>
      </c>
      <c r="D441" s="34" t="s">
        <v>532</v>
      </c>
      <c r="E441" s="34">
        <v>703971</v>
      </c>
      <c r="F441" s="34" t="s">
        <v>545</v>
      </c>
      <c r="G441" s="48"/>
      <c r="H441" s="48"/>
      <c r="I441" s="48"/>
      <c r="J441" s="48"/>
      <c r="K441" s="48"/>
      <c r="L441" s="48"/>
      <c r="M441" s="48">
        <v>58.29</v>
      </c>
      <c r="N441" s="48">
        <v>2</v>
      </c>
      <c r="O441" s="48"/>
      <c r="P441" s="48"/>
      <c r="Q441" s="48"/>
      <c r="R441" s="48"/>
      <c r="S441" s="48"/>
      <c r="T441" s="48"/>
      <c r="U441" s="36">
        <v>58.29</v>
      </c>
      <c r="V441" s="38">
        <v>2</v>
      </c>
    </row>
    <row r="442" spans="2:22" hidden="1" x14ac:dyDescent="0.25">
      <c r="B442" s="34" t="s">
        <v>531</v>
      </c>
      <c r="C442" s="45" t="s">
        <v>329</v>
      </c>
      <c r="D442" s="34" t="s">
        <v>532</v>
      </c>
      <c r="E442" s="34">
        <v>705713</v>
      </c>
      <c r="F442" s="34" t="s">
        <v>546</v>
      </c>
      <c r="G442" s="48">
        <v>1121.57</v>
      </c>
      <c r="H442" s="48">
        <v>5</v>
      </c>
      <c r="I442" s="48"/>
      <c r="J442" s="48"/>
      <c r="K442" s="48">
        <v>672.94</v>
      </c>
      <c r="L442" s="48">
        <v>3</v>
      </c>
      <c r="M442" s="48"/>
      <c r="N442" s="48"/>
      <c r="O442" s="48"/>
      <c r="P442" s="48"/>
      <c r="Q442" s="48"/>
      <c r="R442" s="48"/>
      <c r="S442" s="48"/>
      <c r="T442" s="48"/>
      <c r="U442" s="36">
        <v>1794.51</v>
      </c>
      <c r="V442" s="37">
        <v>8</v>
      </c>
    </row>
    <row r="443" spans="2:22" hidden="1" x14ac:dyDescent="0.25">
      <c r="B443" s="34" t="s">
        <v>531</v>
      </c>
      <c r="C443" s="45" t="s">
        <v>329</v>
      </c>
      <c r="D443" s="34" t="s">
        <v>532</v>
      </c>
      <c r="E443" s="34">
        <v>705836</v>
      </c>
      <c r="F443" s="34" t="s">
        <v>547</v>
      </c>
      <c r="G443" s="48"/>
      <c r="H443" s="48"/>
      <c r="I443" s="48"/>
      <c r="J443" s="48"/>
      <c r="K443" s="48">
        <v>92.84</v>
      </c>
      <c r="L443" s="48">
        <v>1</v>
      </c>
      <c r="M443" s="48"/>
      <c r="N443" s="48"/>
      <c r="O443" s="48"/>
      <c r="P443" s="48"/>
      <c r="Q443" s="48"/>
      <c r="R443" s="48"/>
      <c r="S443" s="48"/>
      <c r="T443" s="48"/>
      <c r="U443" s="36">
        <v>92.84</v>
      </c>
      <c r="V443" s="38">
        <v>1</v>
      </c>
    </row>
    <row r="444" spans="2:22" hidden="1" x14ac:dyDescent="0.25">
      <c r="B444" s="34" t="s">
        <v>531</v>
      </c>
      <c r="C444" s="45" t="s">
        <v>329</v>
      </c>
      <c r="D444" s="34" t="s">
        <v>532</v>
      </c>
      <c r="E444" s="34">
        <v>706768</v>
      </c>
      <c r="F444" s="34" t="s">
        <v>548</v>
      </c>
      <c r="G444" s="48"/>
      <c r="H444" s="48"/>
      <c r="I444" s="48"/>
      <c r="J444" s="48"/>
      <c r="K444" s="48"/>
      <c r="L444" s="48"/>
      <c r="M444" s="48">
        <v>1302.73</v>
      </c>
      <c r="N444" s="48">
        <v>1</v>
      </c>
      <c r="O444" s="48"/>
      <c r="P444" s="48"/>
      <c r="Q444" s="48"/>
      <c r="R444" s="48"/>
      <c r="S444" s="48"/>
      <c r="T444" s="48"/>
      <c r="U444" s="36">
        <v>1302.73</v>
      </c>
      <c r="V444" s="38">
        <v>1</v>
      </c>
    </row>
    <row r="445" spans="2:22" hidden="1" x14ac:dyDescent="0.25">
      <c r="B445" s="34" t="s">
        <v>531</v>
      </c>
      <c r="C445" s="45" t="s">
        <v>329</v>
      </c>
      <c r="D445" s="34" t="s">
        <v>532</v>
      </c>
      <c r="E445" s="34">
        <v>707851</v>
      </c>
      <c r="F445" s="34" t="s">
        <v>549</v>
      </c>
      <c r="G445" s="48"/>
      <c r="H445" s="48"/>
      <c r="I445" s="48"/>
      <c r="J445" s="48"/>
      <c r="K445" s="48"/>
      <c r="L445" s="48"/>
      <c r="M445" s="48"/>
      <c r="N445" s="48"/>
      <c r="O445" s="48">
        <v>1730.68</v>
      </c>
      <c r="P445" s="48">
        <v>15</v>
      </c>
      <c r="Q445" s="48"/>
      <c r="R445" s="48"/>
      <c r="S445" s="48"/>
      <c r="T445" s="48"/>
      <c r="U445" s="36">
        <v>1730.68</v>
      </c>
      <c r="V445" s="38">
        <v>15</v>
      </c>
    </row>
    <row r="446" spans="2:22" hidden="1" x14ac:dyDescent="0.25">
      <c r="B446" s="34" t="s">
        <v>531</v>
      </c>
      <c r="C446" s="45" t="s">
        <v>329</v>
      </c>
      <c r="D446" s="34" t="s">
        <v>532</v>
      </c>
      <c r="E446" s="34">
        <v>707858</v>
      </c>
      <c r="F446" s="34" t="s">
        <v>550</v>
      </c>
      <c r="G446" s="48">
        <v>55.03</v>
      </c>
      <c r="H446" s="48">
        <v>0</v>
      </c>
      <c r="I446" s="48"/>
      <c r="J446" s="48"/>
      <c r="K446" s="48"/>
      <c r="L446" s="48"/>
      <c r="M446" s="48"/>
      <c r="N446" s="48"/>
      <c r="O446" s="48"/>
      <c r="P446" s="48"/>
      <c r="Q446" s="48"/>
      <c r="R446" s="48"/>
      <c r="S446" s="48"/>
      <c r="T446" s="48"/>
      <c r="U446" s="36">
        <v>55.03</v>
      </c>
      <c r="V446" s="40">
        <v>0</v>
      </c>
    </row>
    <row r="447" spans="2:22" hidden="1" x14ac:dyDescent="0.25">
      <c r="B447" s="34" t="s">
        <v>531</v>
      </c>
      <c r="C447" s="45" t="s">
        <v>329</v>
      </c>
      <c r="D447" s="34" t="s">
        <v>532</v>
      </c>
      <c r="E447" s="34">
        <v>707859</v>
      </c>
      <c r="F447" s="34" t="s">
        <v>551</v>
      </c>
      <c r="G447" s="48"/>
      <c r="H447" s="48"/>
      <c r="I447" s="48"/>
      <c r="J447" s="48"/>
      <c r="K447" s="48">
        <v>1794.52</v>
      </c>
      <c r="L447" s="48">
        <v>10</v>
      </c>
      <c r="M447" s="48"/>
      <c r="N447" s="48"/>
      <c r="O447" s="48"/>
      <c r="P447" s="48"/>
      <c r="Q447" s="48"/>
      <c r="R447" s="48"/>
      <c r="S447" s="48">
        <v>2555.2199999999998</v>
      </c>
      <c r="T447" s="48">
        <v>12</v>
      </c>
      <c r="U447" s="36">
        <v>4349.74</v>
      </c>
      <c r="V447" s="38">
        <v>22</v>
      </c>
    </row>
    <row r="448" spans="2:22" hidden="1" x14ac:dyDescent="0.25">
      <c r="B448" s="34" t="s">
        <v>531</v>
      </c>
      <c r="C448" s="45" t="s">
        <v>329</v>
      </c>
      <c r="D448" s="34" t="s">
        <v>532</v>
      </c>
      <c r="E448" s="34">
        <v>707861</v>
      </c>
      <c r="F448" s="34" t="s">
        <v>552</v>
      </c>
      <c r="G448" s="48"/>
      <c r="H448" s="48"/>
      <c r="I448" s="48"/>
      <c r="J448" s="48"/>
      <c r="K448" s="48"/>
      <c r="L448" s="48"/>
      <c r="M448" s="48"/>
      <c r="N448" s="48"/>
      <c r="O448" s="48"/>
      <c r="P448" s="48"/>
      <c r="Q448" s="48">
        <v>3152.71</v>
      </c>
      <c r="R448" s="48">
        <v>20</v>
      </c>
      <c r="S448" s="48"/>
      <c r="T448" s="48"/>
      <c r="U448" s="36">
        <v>3152.71</v>
      </c>
      <c r="V448" s="38">
        <v>20</v>
      </c>
    </row>
    <row r="449" spans="2:22" hidden="1" x14ac:dyDescent="0.25">
      <c r="B449" s="34" t="s">
        <v>531</v>
      </c>
      <c r="C449" s="45" t="s">
        <v>329</v>
      </c>
      <c r="D449" s="34" t="s">
        <v>532</v>
      </c>
      <c r="E449" s="34">
        <v>707865</v>
      </c>
      <c r="F449" s="34" t="s">
        <v>553</v>
      </c>
      <c r="G449" s="48"/>
      <c r="H449" s="48"/>
      <c r="I449" s="48"/>
      <c r="J449" s="48"/>
      <c r="K449" s="48"/>
      <c r="L449" s="48"/>
      <c r="M449" s="48"/>
      <c r="N449" s="48"/>
      <c r="O449" s="48"/>
      <c r="P449" s="48"/>
      <c r="Q449" s="48"/>
      <c r="R449" s="48"/>
      <c r="S449" s="48">
        <v>2602.9499999999998</v>
      </c>
      <c r="T449" s="48">
        <v>1</v>
      </c>
      <c r="U449" s="36">
        <v>2602.9499999999998</v>
      </c>
      <c r="V449" s="38">
        <v>1</v>
      </c>
    </row>
    <row r="450" spans="2:22" hidden="1" x14ac:dyDescent="0.25">
      <c r="B450" s="34" t="s">
        <v>531</v>
      </c>
      <c r="C450" s="45" t="s">
        <v>329</v>
      </c>
      <c r="D450" s="34" t="s">
        <v>532</v>
      </c>
      <c r="E450" s="34">
        <v>708434</v>
      </c>
      <c r="F450" s="34" t="s">
        <v>554</v>
      </c>
      <c r="G450" s="48"/>
      <c r="H450" s="48"/>
      <c r="I450" s="48"/>
      <c r="J450" s="48"/>
      <c r="K450" s="48"/>
      <c r="L450" s="48"/>
      <c r="M450" s="48"/>
      <c r="N450" s="48"/>
      <c r="O450" s="48"/>
      <c r="P450" s="48"/>
      <c r="Q450" s="48">
        <v>138.85</v>
      </c>
      <c r="R450" s="48">
        <v>1</v>
      </c>
      <c r="S450" s="48"/>
      <c r="T450" s="48"/>
      <c r="U450" s="36">
        <v>138.85</v>
      </c>
      <c r="V450" s="38">
        <v>1</v>
      </c>
    </row>
    <row r="451" spans="2:22" hidden="1" x14ac:dyDescent="0.25">
      <c r="B451" s="34" t="s">
        <v>531</v>
      </c>
      <c r="C451" s="45" t="s">
        <v>329</v>
      </c>
      <c r="D451" s="34" t="s">
        <v>532</v>
      </c>
      <c r="E451" s="34">
        <v>709268</v>
      </c>
      <c r="F451" s="34" t="s">
        <v>555</v>
      </c>
      <c r="G451" s="48">
        <v>1393.15</v>
      </c>
      <c r="H451" s="48">
        <v>1</v>
      </c>
      <c r="I451" s="48"/>
      <c r="J451" s="48"/>
      <c r="K451" s="48"/>
      <c r="L451" s="48"/>
      <c r="M451" s="48"/>
      <c r="N451" s="48"/>
      <c r="O451" s="48"/>
      <c r="P451" s="48"/>
      <c r="Q451" s="48"/>
      <c r="R451" s="48"/>
      <c r="S451" s="48"/>
      <c r="T451" s="48"/>
      <c r="U451" s="36">
        <v>1393.15</v>
      </c>
      <c r="V451" s="38">
        <v>1</v>
      </c>
    </row>
    <row r="452" spans="2:22" hidden="1" x14ac:dyDescent="0.25">
      <c r="B452" s="34" t="s">
        <v>531</v>
      </c>
      <c r="C452" s="45" t="s">
        <v>329</v>
      </c>
      <c r="D452" s="34" t="s">
        <v>532</v>
      </c>
      <c r="E452" s="34">
        <v>709973</v>
      </c>
      <c r="F452" s="34" t="s">
        <v>556</v>
      </c>
      <c r="G452" s="48">
        <v>1658.47</v>
      </c>
      <c r="H452" s="48">
        <v>3</v>
      </c>
      <c r="I452" s="48"/>
      <c r="J452" s="48"/>
      <c r="K452" s="48"/>
      <c r="L452" s="48"/>
      <c r="M452" s="48"/>
      <c r="N452" s="48"/>
      <c r="O452" s="48"/>
      <c r="P452" s="48"/>
      <c r="Q452" s="48"/>
      <c r="R452" s="48"/>
      <c r="S452" s="48"/>
      <c r="T452" s="48"/>
      <c r="U452" s="36">
        <v>1658.47</v>
      </c>
      <c r="V452" s="38">
        <v>3</v>
      </c>
    </row>
    <row r="453" spans="2:22" hidden="1" x14ac:dyDescent="0.25">
      <c r="B453" s="34" t="s">
        <v>531</v>
      </c>
      <c r="C453" s="45" t="s">
        <v>329</v>
      </c>
      <c r="D453" s="34" t="s">
        <v>532</v>
      </c>
      <c r="E453" s="34">
        <v>710269</v>
      </c>
      <c r="F453" s="34" t="s">
        <v>557</v>
      </c>
      <c r="G453" s="48">
        <v>3739.69</v>
      </c>
      <c r="H453" s="48">
        <v>1</v>
      </c>
      <c r="I453" s="48"/>
      <c r="J453" s="48"/>
      <c r="K453" s="48">
        <v>3458.42</v>
      </c>
      <c r="L453" s="48">
        <v>1</v>
      </c>
      <c r="M453" s="48"/>
      <c r="N453" s="48"/>
      <c r="O453" s="48">
        <v>7518.97</v>
      </c>
      <c r="P453" s="48">
        <v>2</v>
      </c>
      <c r="Q453" s="48">
        <v>8892.9500000000007</v>
      </c>
      <c r="R453" s="48">
        <v>2</v>
      </c>
      <c r="S453" s="48">
        <v>4133.34</v>
      </c>
      <c r="T453" s="48">
        <v>1</v>
      </c>
      <c r="U453" s="36">
        <v>27743.37</v>
      </c>
      <c r="V453" s="37">
        <v>7</v>
      </c>
    </row>
    <row r="454" spans="2:22" hidden="1" x14ac:dyDescent="0.25">
      <c r="B454" s="34" t="s">
        <v>531</v>
      </c>
      <c r="C454" s="45" t="s">
        <v>329</v>
      </c>
      <c r="D454" s="34" t="s">
        <v>532</v>
      </c>
      <c r="E454" s="34">
        <v>710271</v>
      </c>
      <c r="F454" s="34" t="s">
        <v>558</v>
      </c>
      <c r="G454" s="48">
        <v>4376.08</v>
      </c>
      <c r="H454" s="48">
        <v>13</v>
      </c>
      <c r="I454" s="48">
        <v>5937.97</v>
      </c>
      <c r="J454" s="48">
        <v>18</v>
      </c>
      <c r="K454" s="48">
        <v>2476.75</v>
      </c>
      <c r="L454" s="48">
        <v>8</v>
      </c>
      <c r="M454" s="48">
        <v>4682.66</v>
      </c>
      <c r="N454" s="48">
        <v>16</v>
      </c>
      <c r="O454" s="48">
        <v>1160.76</v>
      </c>
      <c r="P454" s="48">
        <v>4</v>
      </c>
      <c r="Q454" s="48">
        <v>2465.0300000000002</v>
      </c>
      <c r="R454" s="48">
        <v>7</v>
      </c>
      <c r="S454" s="48">
        <v>2585.33</v>
      </c>
      <c r="T454" s="48">
        <v>7</v>
      </c>
      <c r="U454" s="36">
        <v>23684.58</v>
      </c>
      <c r="V454" s="37">
        <v>73</v>
      </c>
    </row>
    <row r="455" spans="2:22" hidden="1" x14ac:dyDescent="0.25">
      <c r="B455" s="34" t="s">
        <v>531</v>
      </c>
      <c r="C455" s="45" t="s">
        <v>329</v>
      </c>
      <c r="D455" s="34" t="s">
        <v>532</v>
      </c>
      <c r="E455" s="34">
        <v>710272</v>
      </c>
      <c r="F455" s="34" t="s">
        <v>559</v>
      </c>
      <c r="G455" s="48"/>
      <c r="H455" s="48"/>
      <c r="I455" s="48"/>
      <c r="J455" s="48"/>
      <c r="K455" s="48"/>
      <c r="L455" s="48"/>
      <c r="M455" s="48"/>
      <c r="N455" s="48"/>
      <c r="O455" s="48">
        <v>981.38</v>
      </c>
      <c r="P455" s="48">
        <v>2</v>
      </c>
      <c r="Q455" s="48">
        <v>532.45000000000005</v>
      </c>
      <c r="R455" s="48">
        <v>1</v>
      </c>
      <c r="S455" s="48"/>
      <c r="T455" s="48"/>
      <c r="U455" s="36">
        <v>1513.83</v>
      </c>
      <c r="V455" s="37">
        <v>3</v>
      </c>
    </row>
    <row r="456" spans="2:22" hidden="1" x14ac:dyDescent="0.25">
      <c r="B456" s="34" t="s">
        <v>531</v>
      </c>
      <c r="C456" s="45" t="s">
        <v>329</v>
      </c>
      <c r="D456" s="34" t="s">
        <v>532</v>
      </c>
      <c r="E456" s="34">
        <v>710275</v>
      </c>
      <c r="F456" s="34" t="s">
        <v>560</v>
      </c>
      <c r="G456" s="48">
        <v>168.93</v>
      </c>
      <c r="H456" s="48">
        <v>1</v>
      </c>
      <c r="I456" s="48"/>
      <c r="J456" s="48"/>
      <c r="K456" s="48"/>
      <c r="L456" s="48"/>
      <c r="M456" s="48"/>
      <c r="N456" s="48"/>
      <c r="O456" s="48"/>
      <c r="P456" s="48"/>
      <c r="Q456" s="48"/>
      <c r="R456" s="48"/>
      <c r="S456" s="48"/>
      <c r="T456" s="48"/>
      <c r="U456" s="36">
        <v>168.93</v>
      </c>
      <c r="V456" s="37">
        <v>1</v>
      </c>
    </row>
    <row r="457" spans="2:22" hidden="1" x14ac:dyDescent="0.25">
      <c r="B457" s="34" t="s">
        <v>531</v>
      </c>
      <c r="C457" s="45" t="s">
        <v>329</v>
      </c>
      <c r="D457" s="34" t="s">
        <v>532</v>
      </c>
      <c r="E457" s="34">
        <v>710278</v>
      </c>
      <c r="F457" s="34" t="s">
        <v>561</v>
      </c>
      <c r="G457" s="48">
        <v>27320.58</v>
      </c>
      <c r="H457" s="48">
        <v>295</v>
      </c>
      <c r="I457" s="48">
        <v>27595.45</v>
      </c>
      <c r="J457" s="48">
        <v>304</v>
      </c>
      <c r="K457" s="48">
        <v>58384.35</v>
      </c>
      <c r="L457" s="48">
        <v>621</v>
      </c>
      <c r="M457" s="48">
        <v>21811.05</v>
      </c>
      <c r="N457" s="48">
        <v>234</v>
      </c>
      <c r="O457" s="48">
        <v>45873.66</v>
      </c>
      <c r="P457" s="48">
        <v>495</v>
      </c>
      <c r="Q457" s="48">
        <v>28017.46</v>
      </c>
      <c r="R457" s="48">
        <v>291</v>
      </c>
      <c r="S457" s="48">
        <v>25980.26</v>
      </c>
      <c r="T457" s="48">
        <v>285</v>
      </c>
      <c r="U457" s="36">
        <v>234982.81</v>
      </c>
      <c r="V457" s="37">
        <v>2525</v>
      </c>
    </row>
    <row r="458" spans="2:22" hidden="1" x14ac:dyDescent="0.25">
      <c r="B458" s="34" t="s">
        <v>531</v>
      </c>
      <c r="C458" s="45" t="s">
        <v>329</v>
      </c>
      <c r="D458" s="34" t="s">
        <v>532</v>
      </c>
      <c r="E458" s="34">
        <v>710279</v>
      </c>
      <c r="F458" s="34" t="s">
        <v>562</v>
      </c>
      <c r="G458" s="48">
        <v>3253.32</v>
      </c>
      <c r="H458" s="48">
        <v>25</v>
      </c>
      <c r="I458" s="48">
        <v>4720.1400000000003</v>
      </c>
      <c r="J458" s="48">
        <v>30</v>
      </c>
      <c r="K458" s="48">
        <v>5292.28</v>
      </c>
      <c r="L458" s="48">
        <v>35</v>
      </c>
      <c r="M458" s="48">
        <v>3253.53</v>
      </c>
      <c r="N458" s="48">
        <v>25</v>
      </c>
      <c r="O458" s="48">
        <v>2621.86</v>
      </c>
      <c r="P458" s="48">
        <v>15</v>
      </c>
      <c r="Q458" s="48">
        <v>1266.31</v>
      </c>
      <c r="R458" s="48">
        <v>10</v>
      </c>
      <c r="S458" s="48">
        <v>633.15</v>
      </c>
      <c r="T458" s="48">
        <v>5</v>
      </c>
      <c r="U458" s="36">
        <v>21040.59</v>
      </c>
      <c r="V458" s="37">
        <v>145</v>
      </c>
    </row>
    <row r="459" spans="2:22" hidden="1" x14ac:dyDescent="0.25">
      <c r="B459" s="34" t="s">
        <v>531</v>
      </c>
      <c r="C459" s="45" t="s">
        <v>329</v>
      </c>
      <c r="D459" s="34" t="s">
        <v>532</v>
      </c>
      <c r="E459" s="34">
        <v>710281</v>
      </c>
      <c r="F459" s="34" t="s">
        <v>563</v>
      </c>
      <c r="G459" s="48">
        <v>989.7</v>
      </c>
      <c r="H459" s="48">
        <v>10</v>
      </c>
      <c r="I459" s="48"/>
      <c r="J459" s="48"/>
      <c r="K459" s="48">
        <v>403.39</v>
      </c>
      <c r="L459" s="48">
        <v>5</v>
      </c>
      <c r="M459" s="48">
        <v>550.73</v>
      </c>
      <c r="N459" s="48">
        <v>6</v>
      </c>
      <c r="O459" s="48"/>
      <c r="P459" s="48"/>
      <c r="Q459" s="48">
        <v>1851.84</v>
      </c>
      <c r="R459" s="48">
        <v>22</v>
      </c>
      <c r="S459" s="48">
        <v>499.54</v>
      </c>
      <c r="T459" s="48">
        <v>5</v>
      </c>
      <c r="U459" s="36">
        <v>4295.2</v>
      </c>
      <c r="V459" s="37">
        <v>48</v>
      </c>
    </row>
    <row r="460" spans="2:22" hidden="1" x14ac:dyDescent="0.25">
      <c r="B460" s="34" t="s">
        <v>531</v>
      </c>
      <c r="C460" s="45" t="s">
        <v>329</v>
      </c>
      <c r="D460" s="34" t="s">
        <v>532</v>
      </c>
      <c r="E460" s="34">
        <v>710282</v>
      </c>
      <c r="F460" s="34" t="s">
        <v>564</v>
      </c>
      <c r="G460" s="48">
        <v>2207.77</v>
      </c>
      <c r="H460" s="48">
        <v>23</v>
      </c>
      <c r="I460" s="48"/>
      <c r="J460" s="48"/>
      <c r="K460" s="48"/>
      <c r="L460" s="48"/>
      <c r="M460" s="48"/>
      <c r="N460" s="48"/>
      <c r="O460" s="48"/>
      <c r="P460" s="48"/>
      <c r="Q460" s="48">
        <v>1123.04</v>
      </c>
      <c r="R460" s="48">
        <v>12</v>
      </c>
      <c r="S460" s="48">
        <v>3643.33</v>
      </c>
      <c r="T460" s="48">
        <v>38</v>
      </c>
      <c r="U460" s="36">
        <v>6974.14</v>
      </c>
      <c r="V460" s="37">
        <v>73</v>
      </c>
    </row>
    <row r="461" spans="2:22" hidden="1" x14ac:dyDescent="0.25">
      <c r="B461" s="34" t="s">
        <v>531</v>
      </c>
      <c r="C461" s="45" t="s">
        <v>329</v>
      </c>
      <c r="D461" s="34" t="s">
        <v>532</v>
      </c>
      <c r="E461" s="34">
        <v>710283</v>
      </c>
      <c r="F461" s="34" t="s">
        <v>565</v>
      </c>
      <c r="G461" s="48">
        <v>15666.04</v>
      </c>
      <c r="H461" s="48">
        <v>165</v>
      </c>
      <c r="I461" s="48">
        <v>2862.78</v>
      </c>
      <c r="J461" s="48">
        <v>34</v>
      </c>
      <c r="K461" s="48">
        <v>8685.8799999999992</v>
      </c>
      <c r="L461" s="48">
        <v>90</v>
      </c>
      <c r="M461" s="48">
        <v>5707.74</v>
      </c>
      <c r="N461" s="48">
        <v>65</v>
      </c>
      <c r="O461" s="48">
        <v>12884.05</v>
      </c>
      <c r="P461" s="48">
        <v>135</v>
      </c>
      <c r="Q461" s="48">
        <v>5360.32</v>
      </c>
      <c r="R461" s="48">
        <v>45</v>
      </c>
      <c r="S461" s="48">
        <v>4247.34</v>
      </c>
      <c r="T461" s="48">
        <v>43</v>
      </c>
      <c r="U461" s="36">
        <v>55414.15</v>
      </c>
      <c r="V461" s="37">
        <v>577</v>
      </c>
    </row>
    <row r="462" spans="2:22" hidden="1" x14ac:dyDescent="0.25">
      <c r="B462" s="34" t="s">
        <v>531</v>
      </c>
      <c r="C462" s="45" t="s">
        <v>329</v>
      </c>
      <c r="D462" s="34" t="s">
        <v>532</v>
      </c>
      <c r="E462" s="34">
        <v>710284</v>
      </c>
      <c r="F462" s="34" t="s">
        <v>566</v>
      </c>
      <c r="G462" s="48"/>
      <c r="H462" s="48"/>
      <c r="I462" s="48"/>
      <c r="J462" s="48"/>
      <c r="K462" s="48"/>
      <c r="L462" s="48"/>
      <c r="M462" s="48">
        <v>494.59</v>
      </c>
      <c r="N462" s="48">
        <v>5</v>
      </c>
      <c r="O462" s="48"/>
      <c r="P462" s="48"/>
      <c r="Q462" s="48"/>
      <c r="R462" s="48"/>
      <c r="S462" s="48">
        <v>1307.69</v>
      </c>
      <c r="T462" s="48">
        <v>13</v>
      </c>
      <c r="U462" s="36">
        <v>1802.28</v>
      </c>
      <c r="V462" s="37">
        <v>18</v>
      </c>
    </row>
    <row r="463" spans="2:22" hidden="1" x14ac:dyDescent="0.25">
      <c r="B463" s="34" t="s">
        <v>531</v>
      </c>
      <c r="C463" s="45" t="s">
        <v>329</v>
      </c>
      <c r="D463" s="34" t="s">
        <v>532</v>
      </c>
      <c r="E463" s="34">
        <v>710285</v>
      </c>
      <c r="F463" s="34" t="s">
        <v>567</v>
      </c>
      <c r="G463" s="48">
        <v>23513.99</v>
      </c>
      <c r="H463" s="48">
        <v>261</v>
      </c>
      <c r="I463" s="48">
        <v>6155.57</v>
      </c>
      <c r="J463" s="48">
        <v>49</v>
      </c>
      <c r="K463" s="48">
        <v>9689.6200000000008</v>
      </c>
      <c r="L463" s="48">
        <v>95</v>
      </c>
      <c r="M463" s="48">
        <v>3313.34</v>
      </c>
      <c r="N463" s="48">
        <v>37</v>
      </c>
      <c r="O463" s="48">
        <v>7031.95</v>
      </c>
      <c r="P463" s="48">
        <v>65</v>
      </c>
      <c r="Q463" s="48">
        <v>1159.1400000000001</v>
      </c>
      <c r="R463" s="48">
        <v>10</v>
      </c>
      <c r="S463" s="48">
        <v>5561.55</v>
      </c>
      <c r="T463" s="48">
        <v>56</v>
      </c>
      <c r="U463" s="36">
        <v>56425.16</v>
      </c>
      <c r="V463" s="37">
        <v>573</v>
      </c>
    </row>
    <row r="464" spans="2:22" hidden="1" x14ac:dyDescent="0.25">
      <c r="B464" s="34" t="s">
        <v>531</v>
      </c>
      <c r="C464" s="45" t="s">
        <v>329</v>
      </c>
      <c r="D464" s="34" t="s">
        <v>532</v>
      </c>
      <c r="E464" s="34">
        <v>710327</v>
      </c>
      <c r="F464" s="34" t="s">
        <v>568</v>
      </c>
      <c r="G464" s="48">
        <v>12875.07</v>
      </c>
      <c r="H464" s="48">
        <v>140</v>
      </c>
      <c r="I464" s="48">
        <v>7714.75</v>
      </c>
      <c r="J464" s="48">
        <v>80</v>
      </c>
      <c r="K464" s="48">
        <v>4766.58</v>
      </c>
      <c r="L464" s="48">
        <v>45</v>
      </c>
      <c r="M464" s="48">
        <v>2673.41</v>
      </c>
      <c r="N464" s="48">
        <v>25</v>
      </c>
      <c r="O464" s="48">
        <v>3915.9</v>
      </c>
      <c r="P464" s="48">
        <v>45</v>
      </c>
      <c r="Q464" s="48">
        <v>4406.8100000000004</v>
      </c>
      <c r="R464" s="48">
        <v>50</v>
      </c>
      <c r="S464" s="48"/>
      <c r="T464" s="48"/>
      <c r="U464" s="36">
        <v>36352.519999999997</v>
      </c>
      <c r="V464" s="38">
        <v>385</v>
      </c>
    </row>
    <row r="465" spans="2:22" hidden="1" x14ac:dyDescent="0.25">
      <c r="B465" s="34" t="s">
        <v>531</v>
      </c>
      <c r="C465" s="45" t="s">
        <v>329</v>
      </c>
      <c r="D465" s="34" t="s">
        <v>532</v>
      </c>
      <c r="E465" s="34">
        <v>710328</v>
      </c>
      <c r="F465" s="34" t="s">
        <v>569</v>
      </c>
      <c r="G465" s="48">
        <v>2464.5300000000002</v>
      </c>
      <c r="H465" s="48">
        <v>25</v>
      </c>
      <c r="I465" s="48"/>
      <c r="J465" s="48"/>
      <c r="K465" s="48"/>
      <c r="L465" s="48"/>
      <c r="M465" s="48"/>
      <c r="N465" s="48"/>
      <c r="O465" s="48"/>
      <c r="P465" s="48"/>
      <c r="Q465" s="48"/>
      <c r="R465" s="48"/>
      <c r="S465" s="48"/>
      <c r="T465" s="48"/>
      <c r="U465" s="36">
        <v>2464.5300000000002</v>
      </c>
      <c r="V465" s="38">
        <v>25</v>
      </c>
    </row>
    <row r="466" spans="2:22" hidden="1" x14ac:dyDescent="0.25">
      <c r="B466" s="34" t="s">
        <v>531</v>
      </c>
      <c r="C466" s="45" t="s">
        <v>329</v>
      </c>
      <c r="D466" s="34" t="s">
        <v>532</v>
      </c>
      <c r="E466" s="34">
        <v>710329</v>
      </c>
      <c r="F466" s="34" t="s">
        <v>570</v>
      </c>
      <c r="G466" s="48">
        <v>528.13</v>
      </c>
      <c r="H466" s="48">
        <v>5</v>
      </c>
      <c r="I466" s="48"/>
      <c r="J466" s="48"/>
      <c r="K466" s="48">
        <v>5365.46</v>
      </c>
      <c r="L466" s="48">
        <v>50</v>
      </c>
      <c r="M466" s="48"/>
      <c r="N466" s="48"/>
      <c r="O466" s="48">
        <v>2824.02</v>
      </c>
      <c r="P466" s="48">
        <v>35</v>
      </c>
      <c r="Q466" s="48"/>
      <c r="R466" s="48"/>
      <c r="S466" s="48">
        <v>3046.72</v>
      </c>
      <c r="T466" s="48">
        <v>27</v>
      </c>
      <c r="U466" s="36">
        <v>11764.33</v>
      </c>
      <c r="V466" s="38">
        <v>117</v>
      </c>
    </row>
    <row r="467" spans="2:22" hidden="1" x14ac:dyDescent="0.25">
      <c r="B467" s="34" t="s">
        <v>531</v>
      </c>
      <c r="C467" s="45" t="s">
        <v>329</v>
      </c>
      <c r="D467" s="34" t="s">
        <v>532</v>
      </c>
      <c r="E467" s="34">
        <v>710330</v>
      </c>
      <c r="F467" s="34" t="s">
        <v>571</v>
      </c>
      <c r="G467" s="48">
        <v>528.13</v>
      </c>
      <c r="H467" s="48">
        <v>5</v>
      </c>
      <c r="I467" s="48"/>
      <c r="J467" s="48"/>
      <c r="K467" s="48">
        <v>3735.38</v>
      </c>
      <c r="L467" s="48">
        <v>43</v>
      </c>
      <c r="M467" s="48"/>
      <c r="N467" s="48"/>
      <c r="O467" s="48">
        <v>738.08</v>
      </c>
      <c r="P467" s="48">
        <v>8</v>
      </c>
      <c r="Q467" s="48"/>
      <c r="R467" s="48"/>
      <c r="S467" s="48"/>
      <c r="T467" s="48"/>
      <c r="U467" s="36">
        <v>5001.59</v>
      </c>
      <c r="V467" s="38">
        <v>56</v>
      </c>
    </row>
    <row r="468" spans="2:22" hidden="1" x14ac:dyDescent="0.25">
      <c r="B468" s="34" t="s">
        <v>531</v>
      </c>
      <c r="C468" s="45" t="s">
        <v>329</v>
      </c>
      <c r="D468" s="34" t="s">
        <v>532</v>
      </c>
      <c r="E468" s="34">
        <v>710333</v>
      </c>
      <c r="F468" s="34" t="s">
        <v>572</v>
      </c>
      <c r="G468" s="48">
        <v>1843.09</v>
      </c>
      <c r="H468" s="48">
        <v>20</v>
      </c>
      <c r="I468" s="48">
        <v>1080.57</v>
      </c>
      <c r="J468" s="48">
        <v>12</v>
      </c>
      <c r="K468" s="48">
        <v>7269.41</v>
      </c>
      <c r="L468" s="48">
        <v>81</v>
      </c>
      <c r="M468" s="48">
        <v>1277.49</v>
      </c>
      <c r="N468" s="48">
        <v>12</v>
      </c>
      <c r="O468" s="48">
        <v>2135.1</v>
      </c>
      <c r="P468" s="48">
        <v>25</v>
      </c>
      <c r="Q468" s="48">
        <v>1277.77</v>
      </c>
      <c r="R468" s="48">
        <v>16</v>
      </c>
      <c r="S468" s="48">
        <v>3651.92</v>
      </c>
      <c r="T468" s="48">
        <v>41</v>
      </c>
      <c r="U468" s="36">
        <v>18535.349999999999</v>
      </c>
      <c r="V468" s="38">
        <v>207</v>
      </c>
    </row>
    <row r="469" spans="2:22" hidden="1" x14ac:dyDescent="0.25">
      <c r="B469" s="34" t="s">
        <v>531</v>
      </c>
      <c r="C469" s="45" t="s">
        <v>329</v>
      </c>
      <c r="D469" s="34" t="s">
        <v>532</v>
      </c>
      <c r="E469" s="34">
        <v>710334</v>
      </c>
      <c r="F469" s="34" t="s">
        <v>573</v>
      </c>
      <c r="G469" s="48">
        <v>522.73</v>
      </c>
      <c r="H469" s="48">
        <v>5</v>
      </c>
      <c r="I469" s="48"/>
      <c r="J469" s="48"/>
      <c r="K469" s="48"/>
      <c r="L469" s="48"/>
      <c r="M469" s="48"/>
      <c r="N469" s="48"/>
      <c r="O469" s="48"/>
      <c r="P469" s="48"/>
      <c r="Q469" s="48"/>
      <c r="R469" s="48"/>
      <c r="S469" s="48"/>
      <c r="T469" s="48"/>
      <c r="U469" s="36">
        <v>522.73</v>
      </c>
      <c r="V469" s="38">
        <v>5</v>
      </c>
    </row>
    <row r="470" spans="2:22" hidden="1" x14ac:dyDescent="0.25">
      <c r="B470" s="34" t="s">
        <v>531</v>
      </c>
      <c r="C470" s="45" t="s">
        <v>329</v>
      </c>
      <c r="D470" s="34" t="s">
        <v>532</v>
      </c>
      <c r="E470" s="34">
        <v>710339</v>
      </c>
      <c r="F470" s="34" t="s">
        <v>574</v>
      </c>
      <c r="G470" s="48">
        <v>2264.0500000000002</v>
      </c>
      <c r="H470" s="48">
        <v>20</v>
      </c>
      <c r="I470" s="48"/>
      <c r="J470" s="48"/>
      <c r="K470" s="48"/>
      <c r="L470" s="48"/>
      <c r="M470" s="48">
        <v>642.57000000000005</v>
      </c>
      <c r="N470" s="48">
        <v>5</v>
      </c>
      <c r="O470" s="48"/>
      <c r="P470" s="48"/>
      <c r="Q470" s="48">
        <v>518.86</v>
      </c>
      <c r="R470" s="48">
        <v>5</v>
      </c>
      <c r="S470" s="48"/>
      <c r="T470" s="48"/>
      <c r="U470" s="36">
        <v>3425.48</v>
      </c>
      <c r="V470" s="38">
        <v>30</v>
      </c>
    </row>
    <row r="471" spans="2:22" hidden="1" x14ac:dyDescent="0.25">
      <c r="B471" s="34" t="s">
        <v>531</v>
      </c>
      <c r="C471" s="45" t="s">
        <v>329</v>
      </c>
      <c r="D471" s="34" t="s">
        <v>532</v>
      </c>
      <c r="E471" s="34">
        <v>710672</v>
      </c>
      <c r="F471" s="34" t="s">
        <v>575</v>
      </c>
      <c r="G471" s="48"/>
      <c r="H471" s="48"/>
      <c r="I471" s="48"/>
      <c r="J471" s="48"/>
      <c r="K471" s="48"/>
      <c r="L471" s="48"/>
      <c r="M471" s="48">
        <v>8998.02</v>
      </c>
      <c r="N471" s="48">
        <v>1</v>
      </c>
      <c r="O471" s="48"/>
      <c r="P471" s="48"/>
      <c r="Q471" s="48">
        <v>8998.02</v>
      </c>
      <c r="R471" s="48">
        <v>1</v>
      </c>
      <c r="S471" s="48"/>
      <c r="T471" s="48"/>
      <c r="U471" s="36">
        <v>17996.04</v>
      </c>
      <c r="V471" s="37">
        <v>2</v>
      </c>
    </row>
    <row r="472" spans="2:22" hidden="1" x14ac:dyDescent="0.25">
      <c r="B472" s="34" t="s">
        <v>531</v>
      </c>
      <c r="C472" s="45" t="s">
        <v>329</v>
      </c>
      <c r="D472" s="34" t="s">
        <v>532</v>
      </c>
      <c r="E472" s="34">
        <v>710673</v>
      </c>
      <c r="F472" s="34" t="s">
        <v>576</v>
      </c>
      <c r="G472" s="48"/>
      <c r="H472" s="48"/>
      <c r="I472" s="48"/>
      <c r="J472" s="48"/>
      <c r="K472" s="48">
        <v>979.82</v>
      </c>
      <c r="L472" s="48">
        <v>5</v>
      </c>
      <c r="M472" s="48"/>
      <c r="N472" s="48"/>
      <c r="O472" s="48"/>
      <c r="P472" s="48"/>
      <c r="Q472" s="48"/>
      <c r="R472" s="48"/>
      <c r="S472" s="48"/>
      <c r="T472" s="48"/>
      <c r="U472" s="36">
        <v>979.82</v>
      </c>
      <c r="V472" s="38">
        <v>5</v>
      </c>
    </row>
    <row r="473" spans="2:22" hidden="1" x14ac:dyDescent="0.25">
      <c r="B473" s="34" t="s">
        <v>531</v>
      </c>
      <c r="C473" s="45" t="s">
        <v>329</v>
      </c>
      <c r="D473" s="34" t="s">
        <v>532</v>
      </c>
      <c r="E473" s="34">
        <v>710946</v>
      </c>
      <c r="F473" s="34" t="s">
        <v>577</v>
      </c>
      <c r="G473" s="48"/>
      <c r="H473" s="48"/>
      <c r="I473" s="48">
        <v>184</v>
      </c>
      <c r="J473" s="48">
        <v>2</v>
      </c>
      <c r="K473" s="48"/>
      <c r="L473" s="48"/>
      <c r="M473" s="48"/>
      <c r="N473" s="48"/>
      <c r="O473" s="48"/>
      <c r="P473" s="48"/>
      <c r="Q473" s="48"/>
      <c r="R473" s="48"/>
      <c r="S473" s="48"/>
      <c r="T473" s="48"/>
      <c r="U473" s="36">
        <v>184</v>
      </c>
      <c r="V473" s="38">
        <v>2</v>
      </c>
    </row>
    <row r="474" spans="2:22" hidden="1" x14ac:dyDescent="0.25">
      <c r="B474" s="34" t="s">
        <v>531</v>
      </c>
      <c r="C474" s="45" t="s">
        <v>329</v>
      </c>
      <c r="D474" s="34" t="s">
        <v>532</v>
      </c>
      <c r="E474" s="34">
        <v>711006</v>
      </c>
      <c r="F474" s="34" t="s">
        <v>578</v>
      </c>
      <c r="G474" s="48">
        <v>21569.1</v>
      </c>
      <c r="H474" s="48">
        <v>121</v>
      </c>
      <c r="I474" s="48">
        <v>6088.31</v>
      </c>
      <c r="J474" s="48">
        <v>46</v>
      </c>
      <c r="K474" s="48">
        <v>24494.25</v>
      </c>
      <c r="L474" s="48">
        <v>132</v>
      </c>
      <c r="M474" s="48">
        <v>5420.5</v>
      </c>
      <c r="N474" s="48">
        <v>27</v>
      </c>
      <c r="O474" s="48">
        <v>13433.36</v>
      </c>
      <c r="P474" s="48">
        <v>83</v>
      </c>
      <c r="Q474" s="48">
        <v>12001.01</v>
      </c>
      <c r="R474" s="48">
        <v>84</v>
      </c>
      <c r="S474" s="48">
        <v>14896.17</v>
      </c>
      <c r="T474" s="48">
        <v>75</v>
      </c>
      <c r="U474" s="36">
        <v>97902.7</v>
      </c>
      <c r="V474" s="37">
        <v>568</v>
      </c>
    </row>
    <row r="475" spans="2:22" hidden="1" x14ac:dyDescent="0.25">
      <c r="B475" s="34" t="s">
        <v>531</v>
      </c>
      <c r="C475" s="45" t="s">
        <v>329</v>
      </c>
      <c r="D475" s="34" t="s">
        <v>532</v>
      </c>
      <c r="E475" s="34">
        <v>711059</v>
      </c>
      <c r="F475" s="34" t="s">
        <v>579</v>
      </c>
      <c r="G475" s="48"/>
      <c r="H475" s="48"/>
      <c r="I475" s="48"/>
      <c r="J475" s="48"/>
      <c r="K475" s="48"/>
      <c r="L475" s="48"/>
      <c r="M475" s="48"/>
      <c r="N475" s="48"/>
      <c r="O475" s="48"/>
      <c r="P475" s="48"/>
      <c r="Q475" s="48">
        <v>626.45000000000005</v>
      </c>
      <c r="R475" s="48">
        <v>1</v>
      </c>
      <c r="S475" s="48"/>
      <c r="T475" s="48"/>
      <c r="U475" s="36">
        <v>626.45000000000005</v>
      </c>
      <c r="V475" s="38">
        <v>1</v>
      </c>
    </row>
    <row r="476" spans="2:22" hidden="1" x14ac:dyDescent="0.25">
      <c r="B476" s="34" t="s">
        <v>531</v>
      </c>
      <c r="C476" s="45" t="s">
        <v>329</v>
      </c>
      <c r="D476" s="34" t="s">
        <v>532</v>
      </c>
      <c r="E476" s="34">
        <v>711075</v>
      </c>
      <c r="F476" s="34" t="s">
        <v>580</v>
      </c>
      <c r="G476" s="48"/>
      <c r="H476" s="48"/>
      <c r="I476" s="48"/>
      <c r="J476" s="48"/>
      <c r="K476" s="48">
        <v>220.76</v>
      </c>
      <c r="L476" s="48">
        <v>6</v>
      </c>
      <c r="M476" s="48"/>
      <c r="N476" s="48"/>
      <c r="O476" s="48">
        <v>-220.76</v>
      </c>
      <c r="P476" s="48">
        <v>-6</v>
      </c>
      <c r="Q476" s="48"/>
      <c r="R476" s="48"/>
      <c r="S476" s="48"/>
      <c r="T476" s="48"/>
      <c r="U476" s="39">
        <v>0</v>
      </c>
      <c r="V476" s="40">
        <v>0</v>
      </c>
    </row>
    <row r="477" spans="2:22" hidden="1" x14ac:dyDescent="0.25">
      <c r="B477" s="34" t="s">
        <v>531</v>
      </c>
      <c r="C477" s="45" t="s">
        <v>329</v>
      </c>
      <c r="D477" s="34" t="s">
        <v>532</v>
      </c>
      <c r="E477" s="34">
        <v>711076</v>
      </c>
      <c r="F477" s="34" t="s">
        <v>581</v>
      </c>
      <c r="G477" s="48"/>
      <c r="H477" s="48"/>
      <c r="I477" s="48"/>
      <c r="J477" s="48"/>
      <c r="K477" s="48">
        <v>1971.06</v>
      </c>
      <c r="L477" s="48">
        <v>1</v>
      </c>
      <c r="M477" s="48"/>
      <c r="N477" s="48"/>
      <c r="O477" s="48"/>
      <c r="P477" s="48"/>
      <c r="Q477" s="48"/>
      <c r="R477" s="48"/>
      <c r="S477" s="48"/>
      <c r="T477" s="48"/>
      <c r="U477" s="36">
        <v>1971.06</v>
      </c>
      <c r="V477" s="38">
        <v>1</v>
      </c>
    </row>
    <row r="478" spans="2:22" hidden="1" x14ac:dyDescent="0.25">
      <c r="B478" s="34" t="s">
        <v>531</v>
      </c>
      <c r="C478" s="45" t="s">
        <v>329</v>
      </c>
      <c r="D478" s="34" t="s">
        <v>532</v>
      </c>
      <c r="E478" s="34">
        <v>711139</v>
      </c>
      <c r="F478" s="34" t="s">
        <v>582</v>
      </c>
      <c r="G478" s="48">
        <v>2954.53</v>
      </c>
      <c r="H478" s="48">
        <v>35</v>
      </c>
      <c r="I478" s="48"/>
      <c r="J478" s="48"/>
      <c r="K478" s="48"/>
      <c r="L478" s="48"/>
      <c r="M478" s="48"/>
      <c r="N478" s="48"/>
      <c r="O478" s="48">
        <v>946.97</v>
      </c>
      <c r="P478" s="48">
        <v>10</v>
      </c>
      <c r="Q478" s="48"/>
      <c r="R478" s="48"/>
      <c r="S478" s="48"/>
      <c r="T478" s="48"/>
      <c r="U478" s="36">
        <v>3901.5</v>
      </c>
      <c r="V478" s="37">
        <v>45</v>
      </c>
    </row>
    <row r="479" spans="2:22" hidden="1" x14ac:dyDescent="0.25">
      <c r="B479" s="34" t="s">
        <v>531</v>
      </c>
      <c r="C479" s="45" t="s">
        <v>329</v>
      </c>
      <c r="D479" s="34" t="s">
        <v>532</v>
      </c>
      <c r="E479" s="34">
        <v>711595</v>
      </c>
      <c r="F479" s="34" t="s">
        <v>583</v>
      </c>
      <c r="G479" s="48">
        <v>1250.76</v>
      </c>
      <c r="H479" s="48">
        <v>2</v>
      </c>
      <c r="I479" s="48"/>
      <c r="J479" s="48"/>
      <c r="K479" s="48"/>
      <c r="L479" s="48"/>
      <c r="M479" s="48"/>
      <c r="N479" s="48"/>
      <c r="O479" s="48">
        <v>1471.25</v>
      </c>
      <c r="P479" s="48">
        <v>1</v>
      </c>
      <c r="Q479" s="48"/>
      <c r="R479" s="48"/>
      <c r="S479" s="48"/>
      <c r="T479" s="48"/>
      <c r="U479" s="36">
        <v>2722.01</v>
      </c>
      <c r="V479" s="38">
        <v>3</v>
      </c>
    </row>
    <row r="480" spans="2:22" hidden="1" x14ac:dyDescent="0.25">
      <c r="B480" s="34" t="s">
        <v>531</v>
      </c>
      <c r="C480" s="45" t="s">
        <v>329</v>
      </c>
      <c r="D480" s="34" t="s">
        <v>532</v>
      </c>
      <c r="E480" s="34">
        <v>712151</v>
      </c>
      <c r="F480" s="34" t="s">
        <v>584</v>
      </c>
      <c r="G480" s="48">
        <v>579.41999999999996</v>
      </c>
      <c r="H480" s="48">
        <v>2</v>
      </c>
      <c r="I480" s="48"/>
      <c r="J480" s="48"/>
      <c r="K480" s="48"/>
      <c r="L480" s="48"/>
      <c r="M480" s="48"/>
      <c r="N480" s="48"/>
      <c r="O480" s="48"/>
      <c r="P480" s="48"/>
      <c r="Q480" s="48"/>
      <c r="R480" s="48"/>
      <c r="S480" s="48"/>
      <c r="T480" s="48"/>
      <c r="U480" s="36">
        <v>579.41999999999996</v>
      </c>
      <c r="V480" s="38">
        <v>2</v>
      </c>
    </row>
    <row r="481" spans="2:22" hidden="1" x14ac:dyDescent="0.25">
      <c r="B481" s="34" t="s">
        <v>531</v>
      </c>
      <c r="C481" s="45" t="s">
        <v>329</v>
      </c>
      <c r="D481" s="34" t="s">
        <v>532</v>
      </c>
      <c r="E481" s="34">
        <v>712466</v>
      </c>
      <c r="F481" s="34" t="s">
        <v>585</v>
      </c>
      <c r="G481" s="48"/>
      <c r="H481" s="48"/>
      <c r="I481" s="48"/>
      <c r="J481" s="48"/>
      <c r="K481" s="48"/>
      <c r="L481" s="48"/>
      <c r="M481" s="48"/>
      <c r="N481" s="48"/>
      <c r="O481" s="48"/>
      <c r="P481" s="48"/>
      <c r="Q481" s="48">
        <v>433.34</v>
      </c>
      <c r="R481" s="48">
        <v>1</v>
      </c>
      <c r="S481" s="48"/>
      <c r="T481" s="48"/>
      <c r="U481" s="36">
        <v>433.34</v>
      </c>
      <c r="V481" s="38">
        <v>1</v>
      </c>
    </row>
    <row r="482" spans="2:22" hidden="1" x14ac:dyDescent="0.25">
      <c r="B482" s="34" t="s">
        <v>531</v>
      </c>
      <c r="C482" s="45" t="s">
        <v>329</v>
      </c>
      <c r="D482" s="34" t="s">
        <v>532</v>
      </c>
      <c r="E482" s="34">
        <v>712468</v>
      </c>
      <c r="F482" s="34" t="s">
        <v>586</v>
      </c>
      <c r="G482" s="48"/>
      <c r="H482" s="48"/>
      <c r="I482" s="48"/>
      <c r="J482" s="48"/>
      <c r="K482" s="48"/>
      <c r="L482" s="48"/>
      <c r="M482" s="48"/>
      <c r="N482" s="48"/>
      <c r="O482" s="48"/>
      <c r="P482" s="48"/>
      <c r="Q482" s="48">
        <v>435.83</v>
      </c>
      <c r="R482" s="48">
        <v>1</v>
      </c>
      <c r="S482" s="48"/>
      <c r="T482" s="48"/>
      <c r="U482" s="36">
        <v>435.83</v>
      </c>
      <c r="V482" s="38">
        <v>1</v>
      </c>
    </row>
    <row r="483" spans="2:22" hidden="1" x14ac:dyDescent="0.25">
      <c r="B483" s="34" t="s">
        <v>531</v>
      </c>
      <c r="C483" s="45" t="s">
        <v>329</v>
      </c>
      <c r="D483" s="34" t="s">
        <v>532</v>
      </c>
      <c r="E483" s="34">
        <v>712684</v>
      </c>
      <c r="F483" s="34" t="s">
        <v>587</v>
      </c>
      <c r="G483" s="48"/>
      <c r="H483" s="48"/>
      <c r="I483" s="48"/>
      <c r="J483" s="48"/>
      <c r="K483" s="48"/>
      <c r="L483" s="48"/>
      <c r="M483" s="48"/>
      <c r="N483" s="48"/>
      <c r="O483" s="48"/>
      <c r="P483" s="48"/>
      <c r="Q483" s="48">
        <v>4127.2299999999996</v>
      </c>
      <c r="R483" s="48">
        <v>3</v>
      </c>
      <c r="S483" s="48"/>
      <c r="T483" s="48"/>
      <c r="U483" s="36">
        <v>4127.2299999999996</v>
      </c>
      <c r="V483" s="38">
        <v>3</v>
      </c>
    </row>
    <row r="484" spans="2:22" hidden="1" x14ac:dyDescent="0.25">
      <c r="B484" s="34" t="s">
        <v>531</v>
      </c>
      <c r="C484" s="45" t="s">
        <v>329</v>
      </c>
      <c r="D484" s="34" t="s">
        <v>532</v>
      </c>
      <c r="E484" s="34">
        <v>712793</v>
      </c>
      <c r="F484" s="34" t="s">
        <v>588</v>
      </c>
      <c r="G484" s="48"/>
      <c r="H484" s="48"/>
      <c r="I484" s="48"/>
      <c r="J484" s="48"/>
      <c r="K484" s="48"/>
      <c r="L484" s="48"/>
      <c r="M484" s="48"/>
      <c r="N484" s="48"/>
      <c r="O484" s="48">
        <v>5129.37</v>
      </c>
      <c r="P484" s="48">
        <v>2</v>
      </c>
      <c r="Q484" s="48">
        <v>3864.58</v>
      </c>
      <c r="R484" s="48">
        <v>2</v>
      </c>
      <c r="S484" s="48"/>
      <c r="T484" s="48"/>
      <c r="U484" s="36">
        <v>8993.9500000000007</v>
      </c>
      <c r="V484" s="38">
        <v>4</v>
      </c>
    </row>
    <row r="485" spans="2:22" hidden="1" x14ac:dyDescent="0.25">
      <c r="B485" s="34" t="s">
        <v>531</v>
      </c>
      <c r="C485" s="45" t="s">
        <v>329</v>
      </c>
      <c r="D485" s="34" t="s">
        <v>532</v>
      </c>
      <c r="E485" s="34">
        <v>712887</v>
      </c>
      <c r="F485" s="34" t="s">
        <v>589</v>
      </c>
      <c r="G485" s="48"/>
      <c r="H485" s="48"/>
      <c r="I485" s="48"/>
      <c r="J485" s="48"/>
      <c r="K485" s="48">
        <v>4111.07</v>
      </c>
      <c r="L485" s="48">
        <v>4</v>
      </c>
      <c r="M485" s="48"/>
      <c r="N485" s="48"/>
      <c r="O485" s="48"/>
      <c r="P485" s="48"/>
      <c r="Q485" s="48"/>
      <c r="R485" s="48"/>
      <c r="S485" s="48"/>
      <c r="T485" s="48"/>
      <c r="U485" s="36">
        <v>4111.07</v>
      </c>
      <c r="V485" s="38">
        <v>4</v>
      </c>
    </row>
    <row r="486" spans="2:22" hidden="1" x14ac:dyDescent="0.25">
      <c r="B486" s="34" t="s">
        <v>531</v>
      </c>
      <c r="C486" s="45" t="s">
        <v>329</v>
      </c>
      <c r="D486" s="34" t="s">
        <v>532</v>
      </c>
      <c r="E486" s="34">
        <v>713266</v>
      </c>
      <c r="F486" s="34" t="s">
        <v>590</v>
      </c>
      <c r="G486" s="48">
        <v>2692.96</v>
      </c>
      <c r="H486" s="48">
        <v>20</v>
      </c>
      <c r="I486" s="48"/>
      <c r="J486" s="48"/>
      <c r="K486" s="48">
        <v>17563.04</v>
      </c>
      <c r="L486" s="48">
        <v>80</v>
      </c>
      <c r="M486" s="48">
        <v>4390.76</v>
      </c>
      <c r="N486" s="48">
        <v>20</v>
      </c>
      <c r="O486" s="48">
        <v>8482.91</v>
      </c>
      <c r="P486" s="48">
        <v>45</v>
      </c>
      <c r="Q486" s="48">
        <v>1434.95</v>
      </c>
      <c r="R486" s="48">
        <v>10</v>
      </c>
      <c r="S486" s="48">
        <v>26344.560000000001</v>
      </c>
      <c r="T486" s="48">
        <v>120</v>
      </c>
      <c r="U486" s="36">
        <v>60909.18</v>
      </c>
      <c r="V486" s="38">
        <v>295</v>
      </c>
    </row>
    <row r="487" spans="2:22" hidden="1" x14ac:dyDescent="0.25">
      <c r="B487" s="34" t="s">
        <v>531</v>
      </c>
      <c r="C487" s="45" t="s">
        <v>329</v>
      </c>
      <c r="D487" s="34" t="s">
        <v>532</v>
      </c>
      <c r="E487" s="34">
        <v>713267</v>
      </c>
      <c r="F487" s="34" t="s">
        <v>591</v>
      </c>
      <c r="G487" s="48"/>
      <c r="H487" s="48"/>
      <c r="I487" s="48">
        <v>1609.02</v>
      </c>
      <c r="J487" s="48">
        <v>9</v>
      </c>
      <c r="K487" s="48">
        <v>772.36</v>
      </c>
      <c r="L487" s="48">
        <v>5</v>
      </c>
      <c r="M487" s="48"/>
      <c r="N487" s="48"/>
      <c r="O487" s="48">
        <v>1560.88</v>
      </c>
      <c r="P487" s="48">
        <v>13</v>
      </c>
      <c r="Q487" s="48">
        <v>1235.8499999999999</v>
      </c>
      <c r="R487" s="48">
        <v>8</v>
      </c>
      <c r="S487" s="48"/>
      <c r="T487" s="48"/>
      <c r="U487" s="36">
        <v>5178.1099999999997</v>
      </c>
      <c r="V487" s="38">
        <v>35</v>
      </c>
    </row>
    <row r="488" spans="2:22" hidden="1" x14ac:dyDescent="0.25">
      <c r="B488" s="34" t="s">
        <v>531</v>
      </c>
      <c r="C488" s="45" t="s">
        <v>329</v>
      </c>
      <c r="D488" s="34" t="s">
        <v>532</v>
      </c>
      <c r="E488" s="34">
        <v>713268</v>
      </c>
      <c r="F488" s="34" t="s">
        <v>592</v>
      </c>
      <c r="G488" s="48"/>
      <c r="H488" s="48"/>
      <c r="I488" s="48"/>
      <c r="J488" s="48"/>
      <c r="K488" s="48"/>
      <c r="L488" s="48"/>
      <c r="M488" s="48"/>
      <c r="N488" s="48"/>
      <c r="O488" s="48">
        <v>241.96</v>
      </c>
      <c r="P488" s="48">
        <v>2</v>
      </c>
      <c r="Q488" s="48"/>
      <c r="R488" s="48"/>
      <c r="S488" s="48"/>
      <c r="T488" s="48"/>
      <c r="U488" s="36">
        <v>241.96</v>
      </c>
      <c r="V488" s="38">
        <v>2</v>
      </c>
    </row>
    <row r="489" spans="2:22" hidden="1" x14ac:dyDescent="0.25">
      <c r="B489" s="34" t="s">
        <v>531</v>
      </c>
      <c r="C489" s="45" t="s">
        <v>329</v>
      </c>
      <c r="D489" s="34" t="s">
        <v>532</v>
      </c>
      <c r="E489" s="34">
        <v>713700</v>
      </c>
      <c r="F489" s="34" t="s">
        <v>593</v>
      </c>
      <c r="G489" s="48"/>
      <c r="H489" s="48"/>
      <c r="I489" s="48"/>
      <c r="J489" s="48"/>
      <c r="K489" s="48"/>
      <c r="L489" s="48"/>
      <c r="M489" s="48"/>
      <c r="N489" s="48"/>
      <c r="O489" s="48">
        <v>195.62</v>
      </c>
      <c r="P489" s="48">
        <v>5</v>
      </c>
      <c r="Q489" s="48"/>
      <c r="R489" s="48"/>
      <c r="S489" s="48"/>
      <c r="T489" s="48"/>
      <c r="U489" s="36">
        <v>195.62</v>
      </c>
      <c r="V489" s="38">
        <v>5</v>
      </c>
    </row>
    <row r="490" spans="2:22" hidden="1" x14ac:dyDescent="0.25">
      <c r="B490" s="34" t="s">
        <v>531</v>
      </c>
      <c r="C490" s="45" t="s">
        <v>329</v>
      </c>
      <c r="D490" s="34" t="s">
        <v>532</v>
      </c>
      <c r="E490" s="34">
        <v>713701</v>
      </c>
      <c r="F490" s="34" t="s">
        <v>594</v>
      </c>
      <c r="G490" s="48">
        <v>1701.39</v>
      </c>
      <c r="H490" s="48">
        <v>53</v>
      </c>
      <c r="I490" s="48"/>
      <c r="J490" s="48"/>
      <c r="K490" s="48"/>
      <c r="L490" s="48"/>
      <c r="M490" s="48">
        <v>1398.89</v>
      </c>
      <c r="N490" s="48">
        <v>45</v>
      </c>
      <c r="O490" s="48"/>
      <c r="P490" s="48"/>
      <c r="Q490" s="48">
        <v>1339.26</v>
      </c>
      <c r="R490" s="48">
        <v>40</v>
      </c>
      <c r="S490" s="48">
        <v>1627.95</v>
      </c>
      <c r="T490" s="48">
        <v>50</v>
      </c>
      <c r="U490" s="36">
        <v>6067.49</v>
      </c>
      <c r="V490" s="38">
        <v>188</v>
      </c>
    </row>
    <row r="491" spans="2:22" hidden="1" x14ac:dyDescent="0.25">
      <c r="B491" s="34" t="s">
        <v>531</v>
      </c>
      <c r="C491" s="45" t="s">
        <v>329</v>
      </c>
      <c r="D491" s="34" t="s">
        <v>532</v>
      </c>
      <c r="E491" s="34">
        <v>713702</v>
      </c>
      <c r="F491" s="34" t="s">
        <v>595</v>
      </c>
      <c r="G491" s="48"/>
      <c r="H491" s="48"/>
      <c r="I491" s="48">
        <v>3119.66</v>
      </c>
      <c r="J491" s="48">
        <v>65</v>
      </c>
      <c r="K491" s="48">
        <v>14539.71</v>
      </c>
      <c r="L491" s="48">
        <v>210</v>
      </c>
      <c r="M491" s="48">
        <v>4846.57</v>
      </c>
      <c r="N491" s="48">
        <v>70</v>
      </c>
      <c r="O491" s="48">
        <v>5042.1899999999996</v>
      </c>
      <c r="P491" s="48">
        <v>75</v>
      </c>
      <c r="Q491" s="48">
        <v>445.51</v>
      </c>
      <c r="R491" s="48">
        <v>10</v>
      </c>
      <c r="S491" s="48"/>
      <c r="T491" s="48"/>
      <c r="U491" s="36">
        <v>27993.64</v>
      </c>
      <c r="V491" s="38">
        <v>430</v>
      </c>
    </row>
    <row r="492" spans="2:22" hidden="1" x14ac:dyDescent="0.25">
      <c r="B492" s="34" t="s">
        <v>531</v>
      </c>
      <c r="C492" s="45" t="s">
        <v>329</v>
      </c>
      <c r="D492" s="34" t="s">
        <v>532</v>
      </c>
      <c r="E492" s="34">
        <v>713703</v>
      </c>
      <c r="F492" s="34" t="s">
        <v>596</v>
      </c>
      <c r="G492" s="48"/>
      <c r="H492" s="48"/>
      <c r="I492" s="48"/>
      <c r="J492" s="48"/>
      <c r="K492" s="48"/>
      <c r="L492" s="48"/>
      <c r="M492" s="48"/>
      <c r="N492" s="48"/>
      <c r="O492" s="48">
        <v>215.47</v>
      </c>
      <c r="P492" s="48">
        <v>5</v>
      </c>
      <c r="Q492" s="48">
        <v>490.67</v>
      </c>
      <c r="R492" s="48">
        <v>10</v>
      </c>
      <c r="S492" s="48"/>
      <c r="T492" s="48"/>
      <c r="U492" s="36">
        <v>706.14</v>
      </c>
      <c r="V492" s="38">
        <v>15</v>
      </c>
    </row>
    <row r="493" spans="2:22" hidden="1" x14ac:dyDescent="0.25">
      <c r="B493" s="34" t="s">
        <v>531</v>
      </c>
      <c r="C493" s="45" t="s">
        <v>329</v>
      </c>
      <c r="D493" s="34" t="s">
        <v>532</v>
      </c>
      <c r="E493" s="34">
        <v>713704</v>
      </c>
      <c r="F493" s="34" t="s">
        <v>597</v>
      </c>
      <c r="G493" s="48"/>
      <c r="H493" s="48"/>
      <c r="I493" s="48"/>
      <c r="J493" s="48"/>
      <c r="K493" s="48"/>
      <c r="L493" s="48"/>
      <c r="M493" s="48"/>
      <c r="N493" s="48"/>
      <c r="O493" s="48"/>
      <c r="P493" s="48"/>
      <c r="Q493" s="48"/>
      <c r="R493" s="48"/>
      <c r="S493" s="48">
        <v>1065.78</v>
      </c>
      <c r="T493" s="48">
        <v>5</v>
      </c>
      <c r="U493" s="36">
        <v>1065.78</v>
      </c>
      <c r="V493" s="38">
        <v>5</v>
      </c>
    </row>
    <row r="494" spans="2:22" hidden="1" x14ac:dyDescent="0.25">
      <c r="B494" s="34" t="s">
        <v>531</v>
      </c>
      <c r="C494" s="45" t="s">
        <v>329</v>
      </c>
      <c r="D494" s="34" t="s">
        <v>532</v>
      </c>
      <c r="E494" s="34">
        <v>713706</v>
      </c>
      <c r="F494" s="34" t="s">
        <v>598</v>
      </c>
      <c r="G494" s="48">
        <v>443.99</v>
      </c>
      <c r="H494" s="48">
        <v>4</v>
      </c>
      <c r="I494" s="48"/>
      <c r="J494" s="48"/>
      <c r="K494" s="48"/>
      <c r="L494" s="48"/>
      <c r="M494" s="48"/>
      <c r="N494" s="48"/>
      <c r="O494" s="48"/>
      <c r="P494" s="48"/>
      <c r="Q494" s="48"/>
      <c r="R494" s="48"/>
      <c r="S494" s="48"/>
      <c r="T494" s="48"/>
      <c r="U494" s="36">
        <v>443.99</v>
      </c>
      <c r="V494" s="38">
        <v>4</v>
      </c>
    </row>
    <row r="495" spans="2:22" hidden="1" x14ac:dyDescent="0.25">
      <c r="B495" s="34" t="s">
        <v>531</v>
      </c>
      <c r="C495" s="45" t="s">
        <v>329</v>
      </c>
      <c r="D495" s="34" t="s">
        <v>532</v>
      </c>
      <c r="E495" s="34">
        <v>713736</v>
      </c>
      <c r="F495" s="34" t="s">
        <v>599</v>
      </c>
      <c r="G495" s="48">
        <v>7767.85</v>
      </c>
      <c r="H495" s="48">
        <v>500</v>
      </c>
      <c r="I495" s="48"/>
      <c r="J495" s="48"/>
      <c r="K495" s="48"/>
      <c r="L495" s="48"/>
      <c r="M495" s="48"/>
      <c r="N495" s="48"/>
      <c r="O495" s="48"/>
      <c r="P495" s="48"/>
      <c r="Q495" s="48"/>
      <c r="R495" s="48"/>
      <c r="S495" s="48"/>
      <c r="T495" s="48"/>
      <c r="U495" s="36">
        <v>7767.85</v>
      </c>
      <c r="V495" s="38">
        <v>500</v>
      </c>
    </row>
    <row r="496" spans="2:22" hidden="1" x14ac:dyDescent="0.25">
      <c r="B496" s="34" t="s">
        <v>531</v>
      </c>
      <c r="C496" s="45" t="s">
        <v>329</v>
      </c>
      <c r="D496" s="34" t="s">
        <v>532</v>
      </c>
      <c r="E496" s="34">
        <v>713810</v>
      </c>
      <c r="F496" s="34" t="s">
        <v>600</v>
      </c>
      <c r="G496" s="48"/>
      <c r="H496" s="48"/>
      <c r="I496" s="48"/>
      <c r="J496" s="48"/>
      <c r="K496" s="48"/>
      <c r="L496" s="48"/>
      <c r="M496" s="48"/>
      <c r="N496" s="48"/>
      <c r="O496" s="48"/>
      <c r="P496" s="48"/>
      <c r="Q496" s="48"/>
      <c r="R496" s="48"/>
      <c r="S496" s="48">
        <v>6563.16</v>
      </c>
      <c r="T496" s="48">
        <v>1</v>
      </c>
      <c r="U496" s="36">
        <v>6563.16</v>
      </c>
      <c r="V496" s="38">
        <v>1</v>
      </c>
    </row>
    <row r="497" spans="2:22" hidden="1" x14ac:dyDescent="0.25">
      <c r="B497" s="34" t="s">
        <v>531</v>
      </c>
      <c r="C497" s="45" t="s">
        <v>329</v>
      </c>
      <c r="D497" s="34" t="s">
        <v>532</v>
      </c>
      <c r="E497" s="34">
        <v>713811</v>
      </c>
      <c r="F497" s="34" t="s">
        <v>601</v>
      </c>
      <c r="G497" s="48"/>
      <c r="H497" s="48"/>
      <c r="I497" s="48">
        <v>1477.75</v>
      </c>
      <c r="J497" s="48">
        <v>20</v>
      </c>
      <c r="K497" s="48"/>
      <c r="L497" s="48"/>
      <c r="M497" s="48"/>
      <c r="N497" s="48"/>
      <c r="O497" s="48"/>
      <c r="P497" s="48"/>
      <c r="Q497" s="48"/>
      <c r="R497" s="48"/>
      <c r="S497" s="48"/>
      <c r="T497" s="48"/>
      <c r="U497" s="36">
        <v>1477.75</v>
      </c>
      <c r="V497" s="38">
        <v>20</v>
      </c>
    </row>
    <row r="498" spans="2:22" hidden="1" x14ac:dyDescent="0.25">
      <c r="B498" s="34" t="s">
        <v>531</v>
      </c>
      <c r="C498" s="45" t="s">
        <v>329</v>
      </c>
      <c r="D498" s="34" t="s">
        <v>532</v>
      </c>
      <c r="E498" s="34">
        <v>713812</v>
      </c>
      <c r="F498" s="34" t="s">
        <v>602</v>
      </c>
      <c r="G498" s="48"/>
      <c r="H498" s="48"/>
      <c r="I498" s="48">
        <v>9000.35</v>
      </c>
      <c r="J498" s="48">
        <v>20</v>
      </c>
      <c r="K498" s="48"/>
      <c r="L498" s="48"/>
      <c r="M498" s="48"/>
      <c r="N498" s="48"/>
      <c r="O498" s="48"/>
      <c r="P498" s="48"/>
      <c r="Q498" s="48"/>
      <c r="R498" s="48"/>
      <c r="S498" s="48"/>
      <c r="T498" s="48"/>
      <c r="U498" s="36">
        <v>9000.35</v>
      </c>
      <c r="V498" s="38">
        <v>20</v>
      </c>
    </row>
    <row r="499" spans="2:22" hidden="1" x14ac:dyDescent="0.25">
      <c r="B499" s="34" t="s">
        <v>531</v>
      </c>
      <c r="C499" s="45" t="s">
        <v>329</v>
      </c>
      <c r="D499" s="34" t="s">
        <v>532</v>
      </c>
      <c r="E499" s="34">
        <v>713813</v>
      </c>
      <c r="F499" s="34" t="s">
        <v>603</v>
      </c>
      <c r="G499" s="48"/>
      <c r="H499" s="48"/>
      <c r="I499" s="48">
        <v>2011.8</v>
      </c>
      <c r="J499" s="48">
        <v>20</v>
      </c>
      <c r="K499" s="48"/>
      <c r="L499" s="48"/>
      <c r="M499" s="48"/>
      <c r="N499" s="48"/>
      <c r="O499" s="48"/>
      <c r="P499" s="48"/>
      <c r="Q499" s="48"/>
      <c r="R499" s="48"/>
      <c r="S499" s="48"/>
      <c r="T499" s="48"/>
      <c r="U499" s="36">
        <v>2011.8</v>
      </c>
      <c r="V499" s="38">
        <v>20</v>
      </c>
    </row>
    <row r="500" spans="2:22" hidden="1" x14ac:dyDescent="0.25">
      <c r="B500" s="34" t="s">
        <v>531</v>
      </c>
      <c r="C500" s="45" t="s">
        <v>329</v>
      </c>
      <c r="D500" s="34" t="s">
        <v>532</v>
      </c>
      <c r="E500" s="34">
        <v>713948</v>
      </c>
      <c r="F500" s="34" t="s">
        <v>604</v>
      </c>
      <c r="G500" s="48"/>
      <c r="H500" s="48"/>
      <c r="I500" s="48"/>
      <c r="J500" s="48"/>
      <c r="K500" s="48"/>
      <c r="L500" s="48"/>
      <c r="M500" s="48"/>
      <c r="N500" s="48"/>
      <c r="O500" s="48">
        <v>590.91</v>
      </c>
      <c r="P500" s="48">
        <v>1</v>
      </c>
      <c r="Q500" s="48"/>
      <c r="R500" s="48"/>
      <c r="S500" s="48"/>
      <c r="T500" s="48"/>
      <c r="U500" s="36">
        <v>590.91</v>
      </c>
      <c r="V500" s="38">
        <v>1</v>
      </c>
    </row>
    <row r="501" spans="2:22" hidden="1" x14ac:dyDescent="0.25">
      <c r="B501" s="34" t="s">
        <v>531</v>
      </c>
      <c r="C501" s="45" t="s">
        <v>329</v>
      </c>
      <c r="D501" s="34" t="s">
        <v>532</v>
      </c>
      <c r="E501" s="34">
        <v>714630</v>
      </c>
      <c r="F501" s="34" t="s">
        <v>605</v>
      </c>
      <c r="G501" s="48"/>
      <c r="H501" s="48"/>
      <c r="I501" s="48"/>
      <c r="J501" s="48"/>
      <c r="K501" s="48">
        <v>6808.29</v>
      </c>
      <c r="L501" s="48">
        <v>1</v>
      </c>
      <c r="M501" s="48"/>
      <c r="N501" s="48"/>
      <c r="O501" s="48"/>
      <c r="P501" s="48"/>
      <c r="Q501" s="48"/>
      <c r="R501" s="48"/>
      <c r="S501" s="48"/>
      <c r="T501" s="48"/>
      <c r="U501" s="36">
        <v>6808.29</v>
      </c>
      <c r="V501" s="38">
        <v>1</v>
      </c>
    </row>
    <row r="502" spans="2:22" hidden="1" x14ac:dyDescent="0.25">
      <c r="B502" s="34" t="s">
        <v>531</v>
      </c>
      <c r="C502" s="45" t="s">
        <v>329</v>
      </c>
      <c r="D502" s="34" t="s">
        <v>532</v>
      </c>
      <c r="E502" s="34">
        <v>714889</v>
      </c>
      <c r="F502" s="34" t="s">
        <v>606</v>
      </c>
      <c r="G502" s="48"/>
      <c r="H502" s="48"/>
      <c r="I502" s="48"/>
      <c r="J502" s="48"/>
      <c r="K502" s="48"/>
      <c r="L502" s="48"/>
      <c r="M502" s="48"/>
      <c r="N502" s="48"/>
      <c r="O502" s="48"/>
      <c r="P502" s="48"/>
      <c r="Q502" s="48">
        <v>1894.49</v>
      </c>
      <c r="R502" s="48">
        <v>2</v>
      </c>
      <c r="S502" s="48"/>
      <c r="T502" s="48"/>
      <c r="U502" s="36">
        <v>1894.49</v>
      </c>
      <c r="V502" s="38">
        <v>2</v>
      </c>
    </row>
    <row r="503" spans="2:22" hidden="1" x14ac:dyDescent="0.25">
      <c r="B503" s="34" t="s">
        <v>531</v>
      </c>
      <c r="C503" s="45" t="s">
        <v>329</v>
      </c>
      <c r="D503" s="34" t="s">
        <v>532</v>
      </c>
      <c r="E503" s="34">
        <v>714907</v>
      </c>
      <c r="F503" s="34" t="s">
        <v>607</v>
      </c>
      <c r="G503" s="48"/>
      <c r="H503" s="48"/>
      <c r="I503" s="48"/>
      <c r="J503" s="48"/>
      <c r="K503" s="48">
        <v>3107.43</v>
      </c>
      <c r="L503" s="48">
        <v>1</v>
      </c>
      <c r="M503" s="48"/>
      <c r="N503" s="48"/>
      <c r="O503" s="48"/>
      <c r="P503" s="48"/>
      <c r="Q503" s="48"/>
      <c r="R503" s="48"/>
      <c r="S503" s="48"/>
      <c r="T503" s="48"/>
      <c r="U503" s="36">
        <v>3107.43</v>
      </c>
      <c r="V503" s="38">
        <v>1</v>
      </c>
    </row>
    <row r="504" spans="2:22" hidden="1" x14ac:dyDescent="0.25">
      <c r="B504" s="34" t="s">
        <v>531</v>
      </c>
      <c r="C504" s="45" t="s">
        <v>329</v>
      </c>
      <c r="D504" s="34" t="s">
        <v>532</v>
      </c>
      <c r="E504" s="34">
        <v>714909</v>
      </c>
      <c r="F504" s="34" t="s">
        <v>608</v>
      </c>
      <c r="G504" s="48"/>
      <c r="H504" s="48"/>
      <c r="I504" s="48"/>
      <c r="J504" s="48"/>
      <c r="K504" s="48"/>
      <c r="L504" s="48"/>
      <c r="M504" s="48"/>
      <c r="N504" s="48"/>
      <c r="O504" s="48"/>
      <c r="P504" s="48"/>
      <c r="Q504" s="48">
        <v>3416.58</v>
      </c>
      <c r="R504" s="48">
        <v>1</v>
      </c>
      <c r="S504" s="48"/>
      <c r="T504" s="48"/>
      <c r="U504" s="36">
        <v>3416.58</v>
      </c>
      <c r="V504" s="38">
        <v>1</v>
      </c>
    </row>
    <row r="505" spans="2:22" hidden="1" x14ac:dyDescent="0.25">
      <c r="B505" s="34" t="s">
        <v>531</v>
      </c>
      <c r="C505" s="45" t="s">
        <v>329</v>
      </c>
      <c r="D505" s="34" t="s">
        <v>532</v>
      </c>
      <c r="E505" s="34">
        <v>714911</v>
      </c>
      <c r="F505" s="34" t="s">
        <v>609</v>
      </c>
      <c r="G505" s="48"/>
      <c r="H505" s="48"/>
      <c r="I505" s="48"/>
      <c r="J505" s="48"/>
      <c r="K505" s="48"/>
      <c r="L505" s="48"/>
      <c r="M505" s="48"/>
      <c r="N505" s="48"/>
      <c r="O505" s="48"/>
      <c r="P505" s="48"/>
      <c r="Q505" s="48">
        <v>3796.2</v>
      </c>
      <c r="R505" s="48">
        <v>1</v>
      </c>
      <c r="S505" s="48"/>
      <c r="T505" s="48"/>
      <c r="U505" s="36">
        <v>3796.2</v>
      </c>
      <c r="V505" s="38">
        <v>1</v>
      </c>
    </row>
    <row r="506" spans="2:22" hidden="1" x14ac:dyDescent="0.25">
      <c r="B506" s="34" t="s">
        <v>531</v>
      </c>
      <c r="C506" s="45" t="s">
        <v>329</v>
      </c>
      <c r="D506" s="34" t="s">
        <v>532</v>
      </c>
      <c r="E506" s="34">
        <v>715034</v>
      </c>
      <c r="F506" s="34" t="s">
        <v>610</v>
      </c>
      <c r="G506" s="48">
        <v>6448.79</v>
      </c>
      <c r="H506" s="48">
        <v>5</v>
      </c>
      <c r="I506" s="48">
        <v>3848.25</v>
      </c>
      <c r="J506" s="48">
        <v>3</v>
      </c>
      <c r="K506" s="48">
        <v>6242.73</v>
      </c>
      <c r="L506" s="48">
        <v>5</v>
      </c>
      <c r="M506" s="48">
        <v>7051.24</v>
      </c>
      <c r="N506" s="48">
        <v>4</v>
      </c>
      <c r="O506" s="48">
        <v>2772.67</v>
      </c>
      <c r="P506" s="48">
        <v>2</v>
      </c>
      <c r="Q506" s="48">
        <v>9921.0400000000009</v>
      </c>
      <c r="R506" s="48">
        <v>6</v>
      </c>
      <c r="S506" s="48">
        <v>5537.9</v>
      </c>
      <c r="T506" s="48">
        <v>4</v>
      </c>
      <c r="U506" s="36">
        <v>41822.620000000003</v>
      </c>
      <c r="V506" s="38">
        <v>29</v>
      </c>
    </row>
    <row r="507" spans="2:22" hidden="1" x14ac:dyDescent="0.25">
      <c r="B507" s="34" t="s">
        <v>531</v>
      </c>
      <c r="C507" s="45" t="s">
        <v>329</v>
      </c>
      <c r="D507" s="34" t="s">
        <v>532</v>
      </c>
      <c r="E507" s="34">
        <v>715286</v>
      </c>
      <c r="F507" s="34" t="s">
        <v>611</v>
      </c>
      <c r="G507" s="48">
        <v>499.64</v>
      </c>
      <c r="H507" s="48">
        <v>5</v>
      </c>
      <c r="I507" s="48"/>
      <c r="J507" s="48"/>
      <c r="K507" s="48"/>
      <c r="L507" s="48"/>
      <c r="M507" s="48"/>
      <c r="N507" s="48"/>
      <c r="O507" s="48"/>
      <c r="P507" s="48"/>
      <c r="Q507" s="48"/>
      <c r="R507" s="48"/>
      <c r="S507" s="48"/>
      <c r="T507" s="48"/>
      <c r="U507" s="36">
        <v>499.64</v>
      </c>
      <c r="V507" s="37">
        <v>5</v>
      </c>
    </row>
    <row r="508" spans="2:22" hidden="1" x14ac:dyDescent="0.25">
      <c r="B508" s="34" t="s">
        <v>531</v>
      </c>
      <c r="C508" s="45" t="s">
        <v>329</v>
      </c>
      <c r="D508" s="34" t="s">
        <v>532</v>
      </c>
      <c r="E508" s="34">
        <v>715287</v>
      </c>
      <c r="F508" s="34" t="s">
        <v>612</v>
      </c>
      <c r="G508" s="48">
        <v>129.18</v>
      </c>
      <c r="H508" s="48">
        <v>1</v>
      </c>
      <c r="I508" s="48"/>
      <c r="J508" s="48"/>
      <c r="K508" s="48"/>
      <c r="L508" s="48"/>
      <c r="M508" s="48"/>
      <c r="N508" s="48"/>
      <c r="O508" s="48"/>
      <c r="P508" s="48"/>
      <c r="Q508" s="48">
        <v>417.24</v>
      </c>
      <c r="R508" s="48">
        <v>4</v>
      </c>
      <c r="S508" s="48"/>
      <c r="T508" s="48"/>
      <c r="U508" s="36">
        <v>546.41999999999996</v>
      </c>
      <c r="V508" s="37">
        <v>5</v>
      </c>
    </row>
    <row r="509" spans="2:22" hidden="1" x14ac:dyDescent="0.25">
      <c r="B509" s="34" t="s">
        <v>531</v>
      </c>
      <c r="C509" s="45" t="s">
        <v>329</v>
      </c>
      <c r="D509" s="34" t="s">
        <v>532</v>
      </c>
      <c r="E509" s="34">
        <v>715885</v>
      </c>
      <c r="F509" s="34" t="s">
        <v>613</v>
      </c>
      <c r="G509" s="48">
        <v>518.82000000000005</v>
      </c>
      <c r="H509" s="48">
        <v>1</v>
      </c>
      <c r="I509" s="48"/>
      <c r="J509" s="48"/>
      <c r="K509" s="48"/>
      <c r="L509" s="48"/>
      <c r="M509" s="48"/>
      <c r="N509" s="48"/>
      <c r="O509" s="48"/>
      <c r="P509" s="48"/>
      <c r="Q509" s="48"/>
      <c r="R509" s="48"/>
      <c r="S509" s="48"/>
      <c r="T509" s="48"/>
      <c r="U509" s="36">
        <v>518.82000000000005</v>
      </c>
      <c r="V509" s="37">
        <v>1</v>
      </c>
    </row>
    <row r="510" spans="2:22" hidden="1" x14ac:dyDescent="0.25">
      <c r="B510" s="34" t="s">
        <v>531</v>
      </c>
      <c r="C510" s="45" t="s">
        <v>329</v>
      </c>
      <c r="D510" s="34" t="s">
        <v>532</v>
      </c>
      <c r="E510" s="34">
        <v>719595</v>
      </c>
      <c r="F510" s="34" t="s">
        <v>614</v>
      </c>
      <c r="G510" s="48">
        <v>6426.34</v>
      </c>
      <c r="H510" s="48">
        <v>70</v>
      </c>
      <c r="I510" s="48">
        <v>3997.12</v>
      </c>
      <c r="J510" s="48">
        <v>40</v>
      </c>
      <c r="K510" s="48">
        <v>5070.29</v>
      </c>
      <c r="L510" s="48">
        <v>55</v>
      </c>
      <c r="M510" s="48">
        <v>3207.59</v>
      </c>
      <c r="N510" s="48">
        <v>35</v>
      </c>
      <c r="O510" s="48">
        <v>6534.43</v>
      </c>
      <c r="P510" s="48">
        <v>65</v>
      </c>
      <c r="Q510" s="48">
        <v>6212.95</v>
      </c>
      <c r="R510" s="48">
        <v>70</v>
      </c>
      <c r="S510" s="48">
        <v>4418.38</v>
      </c>
      <c r="T510" s="48">
        <v>44</v>
      </c>
      <c r="U510" s="36">
        <v>35867.1</v>
      </c>
      <c r="V510" s="37">
        <v>379</v>
      </c>
    </row>
    <row r="511" spans="2:22" hidden="1" x14ac:dyDescent="0.25">
      <c r="B511" s="34" t="s">
        <v>531</v>
      </c>
      <c r="C511" s="45" t="s">
        <v>329</v>
      </c>
      <c r="D511" s="34" t="s">
        <v>532</v>
      </c>
      <c r="E511" s="34">
        <v>720610</v>
      </c>
      <c r="F511" s="34" t="s">
        <v>615</v>
      </c>
      <c r="G511" s="48"/>
      <c r="H511" s="48"/>
      <c r="I511" s="48"/>
      <c r="J511" s="48"/>
      <c r="K511" s="48"/>
      <c r="L511" s="48"/>
      <c r="M511" s="48"/>
      <c r="N511" s="48"/>
      <c r="O511" s="48"/>
      <c r="P511" s="48"/>
      <c r="Q511" s="48">
        <v>353.31</v>
      </c>
      <c r="R511" s="48">
        <v>1</v>
      </c>
      <c r="S511" s="48">
        <v>829.57</v>
      </c>
      <c r="T511" s="48">
        <v>3</v>
      </c>
      <c r="U511" s="36">
        <v>1182.8800000000001</v>
      </c>
      <c r="V511" s="37">
        <v>4</v>
      </c>
    </row>
    <row r="512" spans="2:22" hidden="1" x14ac:dyDescent="0.25">
      <c r="B512" s="34" t="s">
        <v>531</v>
      </c>
      <c r="C512" s="45" t="s">
        <v>329</v>
      </c>
      <c r="D512" s="34" t="s">
        <v>532</v>
      </c>
      <c r="E512" s="34">
        <v>720730</v>
      </c>
      <c r="F512" s="34" t="s">
        <v>616</v>
      </c>
      <c r="G512" s="48"/>
      <c r="H512" s="48"/>
      <c r="I512" s="48"/>
      <c r="J512" s="48"/>
      <c r="K512" s="48"/>
      <c r="L512" s="48"/>
      <c r="M512" s="48"/>
      <c r="N512" s="48"/>
      <c r="O512" s="48"/>
      <c r="P512" s="48"/>
      <c r="Q512" s="48">
        <v>3908.17</v>
      </c>
      <c r="R512" s="48">
        <v>1</v>
      </c>
      <c r="S512" s="48">
        <v>3908.17</v>
      </c>
      <c r="T512" s="48">
        <v>1</v>
      </c>
      <c r="U512" s="36">
        <v>7816.34</v>
      </c>
      <c r="V512" s="37">
        <v>2</v>
      </c>
    </row>
    <row r="513" spans="2:22" hidden="1" x14ac:dyDescent="0.25">
      <c r="B513" s="34" t="s">
        <v>531</v>
      </c>
      <c r="C513" s="45" t="s">
        <v>329</v>
      </c>
      <c r="D513" s="34" t="s">
        <v>532</v>
      </c>
      <c r="E513" s="34">
        <v>720759</v>
      </c>
      <c r="F513" s="34" t="s">
        <v>617</v>
      </c>
      <c r="G513" s="48"/>
      <c r="H513" s="48"/>
      <c r="I513" s="48">
        <v>4301</v>
      </c>
      <c r="J513" s="48">
        <v>20</v>
      </c>
      <c r="K513" s="48"/>
      <c r="L513" s="48"/>
      <c r="M513" s="48"/>
      <c r="N513" s="48"/>
      <c r="O513" s="48">
        <v>896.42</v>
      </c>
      <c r="P513" s="48">
        <v>5</v>
      </c>
      <c r="Q513" s="48"/>
      <c r="R513" s="48"/>
      <c r="S513" s="48"/>
      <c r="T513" s="48"/>
      <c r="U513" s="36">
        <v>5197.42</v>
      </c>
      <c r="V513" s="37">
        <v>25</v>
      </c>
    </row>
    <row r="514" spans="2:22" hidden="1" x14ac:dyDescent="0.25">
      <c r="B514" s="34" t="s">
        <v>531</v>
      </c>
      <c r="C514" s="45" t="s">
        <v>329</v>
      </c>
      <c r="D514" s="34" t="s">
        <v>532</v>
      </c>
      <c r="E514" s="34">
        <v>720943</v>
      </c>
      <c r="F514" s="34" t="s">
        <v>618</v>
      </c>
      <c r="G514" s="48"/>
      <c r="H514" s="48"/>
      <c r="I514" s="48"/>
      <c r="J514" s="48"/>
      <c r="K514" s="48"/>
      <c r="L514" s="48"/>
      <c r="M514" s="48"/>
      <c r="N514" s="48"/>
      <c r="O514" s="48"/>
      <c r="P514" s="48"/>
      <c r="Q514" s="48">
        <v>89.29</v>
      </c>
      <c r="R514" s="48">
        <v>1</v>
      </c>
      <c r="S514" s="48">
        <v>-89.29</v>
      </c>
      <c r="T514" s="48">
        <v>-1</v>
      </c>
      <c r="U514" s="39">
        <v>0</v>
      </c>
      <c r="V514" s="41">
        <v>0</v>
      </c>
    </row>
    <row r="515" spans="2:22" hidden="1" x14ac:dyDescent="0.25">
      <c r="B515" s="34" t="s">
        <v>531</v>
      </c>
      <c r="C515" s="45" t="s">
        <v>329</v>
      </c>
      <c r="D515" s="34" t="s">
        <v>532</v>
      </c>
      <c r="E515" s="34">
        <v>721071</v>
      </c>
      <c r="F515" s="34" t="s">
        <v>619</v>
      </c>
      <c r="G515" s="48">
        <v>24807.78</v>
      </c>
      <c r="H515" s="48">
        <v>1</v>
      </c>
      <c r="I515" s="48"/>
      <c r="J515" s="48"/>
      <c r="K515" s="48"/>
      <c r="L515" s="48"/>
      <c r="M515" s="48"/>
      <c r="N515" s="48"/>
      <c r="O515" s="48"/>
      <c r="P515" s="48"/>
      <c r="Q515" s="48">
        <v>33072.18</v>
      </c>
      <c r="R515" s="48">
        <v>1</v>
      </c>
      <c r="S515" s="48"/>
      <c r="T515" s="48"/>
      <c r="U515" s="36">
        <v>57879.96</v>
      </c>
      <c r="V515" s="37">
        <v>2</v>
      </c>
    </row>
    <row r="516" spans="2:22" hidden="1" x14ac:dyDescent="0.25">
      <c r="B516" s="34" t="s">
        <v>531</v>
      </c>
      <c r="C516" s="45" t="s">
        <v>329</v>
      </c>
      <c r="D516" s="34" t="s">
        <v>532</v>
      </c>
      <c r="E516" s="34">
        <v>721111</v>
      </c>
      <c r="F516" s="34" t="s">
        <v>620</v>
      </c>
      <c r="G516" s="48"/>
      <c r="H516" s="48"/>
      <c r="I516" s="48"/>
      <c r="J516" s="48"/>
      <c r="K516" s="48"/>
      <c r="L516" s="48"/>
      <c r="M516" s="48"/>
      <c r="N516" s="48"/>
      <c r="O516" s="48">
        <v>1248.49</v>
      </c>
      <c r="P516" s="48">
        <v>1</v>
      </c>
      <c r="Q516" s="48"/>
      <c r="R516" s="48"/>
      <c r="S516" s="48"/>
      <c r="T516" s="48"/>
      <c r="U516" s="36">
        <v>1248.49</v>
      </c>
      <c r="V516" s="37">
        <v>1</v>
      </c>
    </row>
    <row r="517" spans="2:22" hidden="1" x14ac:dyDescent="0.25">
      <c r="B517" s="34" t="s">
        <v>531</v>
      </c>
      <c r="C517" s="45" t="s">
        <v>329</v>
      </c>
      <c r="D517" s="34" t="s">
        <v>532</v>
      </c>
      <c r="E517" s="34">
        <v>721112</v>
      </c>
      <c r="F517" s="34" t="s">
        <v>621</v>
      </c>
      <c r="G517" s="48"/>
      <c r="H517" s="48"/>
      <c r="I517" s="48">
        <v>5131.22</v>
      </c>
      <c r="J517" s="48">
        <v>1</v>
      </c>
      <c r="K517" s="48"/>
      <c r="L517" s="48"/>
      <c r="M517" s="48"/>
      <c r="N517" s="48"/>
      <c r="O517" s="48"/>
      <c r="P517" s="48"/>
      <c r="Q517" s="48"/>
      <c r="R517" s="48"/>
      <c r="S517" s="48"/>
      <c r="T517" s="48"/>
      <c r="U517" s="36">
        <v>5131.22</v>
      </c>
      <c r="V517" s="37">
        <v>1</v>
      </c>
    </row>
    <row r="518" spans="2:22" hidden="1" x14ac:dyDescent="0.25">
      <c r="B518" s="34" t="s">
        <v>531</v>
      </c>
      <c r="C518" s="45" t="s">
        <v>329</v>
      </c>
      <c r="D518" s="34" t="s">
        <v>532</v>
      </c>
      <c r="E518" s="34">
        <v>721115</v>
      </c>
      <c r="F518" s="34" t="s">
        <v>622</v>
      </c>
      <c r="G518" s="48"/>
      <c r="H518" s="48"/>
      <c r="I518" s="48"/>
      <c r="J518" s="48"/>
      <c r="K518" s="48"/>
      <c r="L518" s="48"/>
      <c r="M518" s="48">
        <v>5632.08</v>
      </c>
      <c r="N518" s="48">
        <v>1</v>
      </c>
      <c r="O518" s="48"/>
      <c r="P518" s="48"/>
      <c r="Q518" s="48"/>
      <c r="R518" s="48"/>
      <c r="S518" s="48"/>
      <c r="T518" s="48"/>
      <c r="U518" s="36">
        <v>5632.08</v>
      </c>
      <c r="V518" s="37">
        <v>1</v>
      </c>
    </row>
    <row r="519" spans="2:22" hidden="1" x14ac:dyDescent="0.25">
      <c r="B519" s="34" t="s">
        <v>531</v>
      </c>
      <c r="C519" s="45" t="s">
        <v>329</v>
      </c>
      <c r="D519" s="34" t="s">
        <v>532</v>
      </c>
      <c r="E519" s="34">
        <v>721116</v>
      </c>
      <c r="F519" s="34" t="s">
        <v>623</v>
      </c>
      <c r="G519" s="48"/>
      <c r="H519" s="48"/>
      <c r="I519" s="48"/>
      <c r="J519" s="48"/>
      <c r="K519" s="48"/>
      <c r="L519" s="48"/>
      <c r="M519" s="48">
        <v>2961.14</v>
      </c>
      <c r="N519" s="48">
        <v>2</v>
      </c>
      <c r="O519" s="48"/>
      <c r="P519" s="48"/>
      <c r="Q519" s="48"/>
      <c r="R519" s="48"/>
      <c r="S519" s="48">
        <v>3046.58</v>
      </c>
      <c r="T519" s="48">
        <v>1</v>
      </c>
      <c r="U519" s="36">
        <v>6007.72</v>
      </c>
      <c r="V519" s="37">
        <v>3</v>
      </c>
    </row>
    <row r="520" spans="2:22" hidden="1" x14ac:dyDescent="0.25">
      <c r="B520" s="34" t="s">
        <v>531</v>
      </c>
      <c r="C520" s="45" t="s">
        <v>329</v>
      </c>
      <c r="D520" s="34" t="s">
        <v>532</v>
      </c>
      <c r="E520" s="34">
        <v>721828</v>
      </c>
      <c r="F520" s="34" t="s">
        <v>624</v>
      </c>
      <c r="G520" s="48"/>
      <c r="H520" s="48"/>
      <c r="I520" s="48"/>
      <c r="J520" s="48"/>
      <c r="K520" s="48"/>
      <c r="L520" s="48"/>
      <c r="M520" s="48"/>
      <c r="N520" s="48"/>
      <c r="O520" s="48"/>
      <c r="P520" s="48"/>
      <c r="Q520" s="48"/>
      <c r="R520" s="48"/>
      <c r="S520" s="48">
        <v>11804.63</v>
      </c>
      <c r="T520" s="48">
        <v>1</v>
      </c>
      <c r="U520" s="36">
        <v>11804.63</v>
      </c>
      <c r="V520" s="37">
        <v>1</v>
      </c>
    </row>
    <row r="521" spans="2:22" hidden="1" x14ac:dyDescent="0.25">
      <c r="B521" s="34" t="s">
        <v>531</v>
      </c>
      <c r="C521" s="45" t="s">
        <v>329</v>
      </c>
      <c r="D521" s="34" t="s">
        <v>532</v>
      </c>
      <c r="E521" s="34">
        <v>721838</v>
      </c>
      <c r="F521" s="34" t="s">
        <v>625</v>
      </c>
      <c r="G521" s="48"/>
      <c r="H521" s="48"/>
      <c r="I521" s="48"/>
      <c r="J521" s="48"/>
      <c r="K521" s="48"/>
      <c r="L521" s="48"/>
      <c r="M521" s="48">
        <v>3332.17</v>
      </c>
      <c r="N521" s="48">
        <v>2</v>
      </c>
      <c r="O521" s="48"/>
      <c r="P521" s="48"/>
      <c r="Q521" s="48">
        <v>9522.86</v>
      </c>
      <c r="R521" s="48">
        <v>2</v>
      </c>
      <c r="S521" s="48"/>
      <c r="T521" s="48"/>
      <c r="U521" s="36">
        <v>12855.03</v>
      </c>
      <c r="V521" s="37">
        <v>4</v>
      </c>
    </row>
    <row r="522" spans="2:22" hidden="1" x14ac:dyDescent="0.25">
      <c r="B522" s="34" t="s">
        <v>531</v>
      </c>
      <c r="C522" s="45" t="s">
        <v>329</v>
      </c>
      <c r="D522" s="34" t="s">
        <v>532</v>
      </c>
      <c r="E522" s="34">
        <v>721843</v>
      </c>
      <c r="F522" s="34" t="s">
        <v>626</v>
      </c>
      <c r="G522" s="48"/>
      <c r="H522" s="48"/>
      <c r="I522" s="48">
        <v>14997.26</v>
      </c>
      <c r="J522" s="48">
        <v>1</v>
      </c>
      <c r="K522" s="48"/>
      <c r="L522" s="48"/>
      <c r="M522" s="48"/>
      <c r="N522" s="48"/>
      <c r="O522" s="48"/>
      <c r="P522" s="48"/>
      <c r="Q522" s="48"/>
      <c r="R522" s="48"/>
      <c r="S522" s="48"/>
      <c r="T522" s="48"/>
      <c r="U522" s="36">
        <v>14997.26</v>
      </c>
      <c r="V522" s="37">
        <v>1</v>
      </c>
    </row>
    <row r="523" spans="2:22" hidden="1" x14ac:dyDescent="0.25">
      <c r="B523" s="34" t="s">
        <v>531</v>
      </c>
      <c r="C523" s="45" t="s">
        <v>329</v>
      </c>
      <c r="D523" s="34" t="s">
        <v>532</v>
      </c>
      <c r="E523" s="34">
        <v>721851</v>
      </c>
      <c r="F523" s="34" t="s">
        <v>627</v>
      </c>
      <c r="G523" s="48"/>
      <c r="H523" s="48"/>
      <c r="I523" s="48"/>
      <c r="J523" s="48"/>
      <c r="K523" s="48">
        <v>34401.480000000003</v>
      </c>
      <c r="L523" s="48">
        <v>1</v>
      </c>
      <c r="M523" s="48">
        <v>37580.589999999997</v>
      </c>
      <c r="N523" s="48">
        <v>1</v>
      </c>
      <c r="O523" s="48"/>
      <c r="P523" s="48"/>
      <c r="Q523" s="48">
        <v>45159.63</v>
      </c>
      <c r="R523" s="48">
        <v>1</v>
      </c>
      <c r="S523" s="48"/>
      <c r="T523" s="48"/>
      <c r="U523" s="36">
        <v>117141.7</v>
      </c>
      <c r="V523" s="37">
        <v>3</v>
      </c>
    </row>
    <row r="524" spans="2:22" hidden="1" x14ac:dyDescent="0.25">
      <c r="B524" s="34" t="s">
        <v>531</v>
      </c>
      <c r="C524" s="45" t="s">
        <v>329</v>
      </c>
      <c r="D524" s="34" t="s">
        <v>532</v>
      </c>
      <c r="E524" s="34">
        <v>723174</v>
      </c>
      <c r="F524" s="34" t="s">
        <v>628</v>
      </c>
      <c r="G524" s="48">
        <v>722.73</v>
      </c>
      <c r="H524" s="48">
        <v>1</v>
      </c>
      <c r="I524" s="48"/>
      <c r="J524" s="48"/>
      <c r="K524" s="48"/>
      <c r="L524" s="48"/>
      <c r="M524" s="48"/>
      <c r="N524" s="48"/>
      <c r="O524" s="48"/>
      <c r="P524" s="48"/>
      <c r="Q524" s="48"/>
      <c r="R524" s="48"/>
      <c r="S524" s="48"/>
      <c r="T524" s="48"/>
      <c r="U524" s="36">
        <v>722.73</v>
      </c>
      <c r="V524" s="37">
        <v>1</v>
      </c>
    </row>
    <row r="525" spans="2:22" hidden="1" x14ac:dyDescent="0.25">
      <c r="B525" s="34" t="s">
        <v>531</v>
      </c>
      <c r="C525" s="45" t="s">
        <v>329</v>
      </c>
      <c r="D525" s="34" t="s">
        <v>532</v>
      </c>
      <c r="E525" s="34">
        <v>724190</v>
      </c>
      <c r="F525" s="34" t="s">
        <v>629</v>
      </c>
      <c r="G525" s="48"/>
      <c r="H525" s="48"/>
      <c r="I525" s="48"/>
      <c r="J525" s="48"/>
      <c r="K525" s="48"/>
      <c r="L525" s="48"/>
      <c r="M525" s="48">
        <v>9.8800000000000008</v>
      </c>
      <c r="N525" s="48">
        <v>1</v>
      </c>
      <c r="O525" s="48"/>
      <c r="P525" s="48"/>
      <c r="Q525" s="48"/>
      <c r="R525" s="48"/>
      <c r="S525" s="48"/>
      <c r="T525" s="48"/>
      <c r="U525" s="36">
        <v>9.8800000000000008</v>
      </c>
      <c r="V525" s="38">
        <v>1</v>
      </c>
    </row>
    <row r="526" spans="2:22" hidden="1" x14ac:dyDescent="0.25">
      <c r="B526" s="34" t="s">
        <v>531</v>
      </c>
      <c r="C526" s="45" t="s">
        <v>329</v>
      </c>
      <c r="D526" s="34" t="s">
        <v>532</v>
      </c>
      <c r="E526" s="34">
        <v>726011</v>
      </c>
      <c r="F526" s="34" t="s">
        <v>630</v>
      </c>
      <c r="G526" s="48">
        <v>2598.89</v>
      </c>
      <c r="H526" s="48">
        <v>39</v>
      </c>
      <c r="I526" s="48">
        <v>688.11</v>
      </c>
      <c r="J526" s="48">
        <v>11</v>
      </c>
      <c r="K526" s="48">
        <v>2294.7600000000002</v>
      </c>
      <c r="L526" s="48">
        <v>29</v>
      </c>
      <c r="M526" s="48">
        <v>1188.5899999999999</v>
      </c>
      <c r="N526" s="48">
        <v>19</v>
      </c>
      <c r="O526" s="48">
        <v>1911.02</v>
      </c>
      <c r="P526" s="48">
        <v>30</v>
      </c>
      <c r="Q526" s="48">
        <v>437.89</v>
      </c>
      <c r="R526" s="48">
        <v>7</v>
      </c>
      <c r="S526" s="48">
        <v>437.91</v>
      </c>
      <c r="T526" s="48">
        <v>7</v>
      </c>
      <c r="U526" s="36">
        <v>9557.17</v>
      </c>
      <c r="V526" s="37">
        <v>142</v>
      </c>
    </row>
    <row r="527" spans="2:22" hidden="1" x14ac:dyDescent="0.25">
      <c r="B527" s="34" t="s">
        <v>531</v>
      </c>
      <c r="C527" s="45" t="s">
        <v>329</v>
      </c>
      <c r="D527" s="34" t="s">
        <v>532</v>
      </c>
      <c r="E527" s="34">
        <v>726012</v>
      </c>
      <c r="F527" s="34" t="s">
        <v>631</v>
      </c>
      <c r="G527" s="48"/>
      <c r="H527" s="48"/>
      <c r="I527" s="48">
        <v>4192.4399999999996</v>
      </c>
      <c r="J527" s="48">
        <v>8</v>
      </c>
      <c r="K527" s="48"/>
      <c r="L527" s="48"/>
      <c r="M527" s="48"/>
      <c r="N527" s="48"/>
      <c r="O527" s="48"/>
      <c r="P527" s="48"/>
      <c r="Q527" s="48"/>
      <c r="R527" s="48"/>
      <c r="S527" s="48"/>
      <c r="T527" s="48"/>
      <c r="U527" s="36">
        <v>4192.4399999999996</v>
      </c>
      <c r="V527" s="37">
        <v>8</v>
      </c>
    </row>
    <row r="528" spans="2:22" hidden="1" x14ac:dyDescent="0.25">
      <c r="B528" s="34" t="s">
        <v>531</v>
      </c>
      <c r="C528" s="45" t="s">
        <v>329</v>
      </c>
      <c r="D528" s="34" t="s">
        <v>532</v>
      </c>
      <c r="E528" s="34">
        <v>726013</v>
      </c>
      <c r="F528" s="34" t="s">
        <v>632</v>
      </c>
      <c r="G528" s="48">
        <v>844.04</v>
      </c>
      <c r="H528" s="48">
        <v>3</v>
      </c>
      <c r="I528" s="48"/>
      <c r="J528" s="48"/>
      <c r="K528" s="48">
        <v>2823.13</v>
      </c>
      <c r="L528" s="48">
        <v>10</v>
      </c>
      <c r="M528" s="48"/>
      <c r="N528" s="48"/>
      <c r="O528" s="48"/>
      <c r="P528" s="48"/>
      <c r="Q528" s="48">
        <v>-846.94</v>
      </c>
      <c r="R528" s="48">
        <v>-3</v>
      </c>
      <c r="S528" s="48"/>
      <c r="T528" s="48"/>
      <c r="U528" s="36">
        <v>2820.23</v>
      </c>
      <c r="V528" s="37">
        <v>10</v>
      </c>
    </row>
    <row r="529" spans="2:22" hidden="1" x14ac:dyDescent="0.25">
      <c r="B529" s="34" t="s">
        <v>531</v>
      </c>
      <c r="C529" s="45" t="s">
        <v>329</v>
      </c>
      <c r="D529" s="34" t="s">
        <v>532</v>
      </c>
      <c r="E529" s="34">
        <v>726960</v>
      </c>
      <c r="F529" s="34" t="s">
        <v>633</v>
      </c>
      <c r="G529" s="48">
        <v>42098.57</v>
      </c>
      <c r="H529" s="48">
        <v>432</v>
      </c>
      <c r="I529" s="48">
        <v>17269.8</v>
      </c>
      <c r="J529" s="48">
        <v>205</v>
      </c>
      <c r="K529" s="48">
        <v>25487.200000000001</v>
      </c>
      <c r="L529" s="48">
        <v>287</v>
      </c>
      <c r="M529" s="48">
        <v>18511.05</v>
      </c>
      <c r="N529" s="48">
        <v>197</v>
      </c>
      <c r="O529" s="48">
        <v>33023.230000000003</v>
      </c>
      <c r="P529" s="48">
        <v>392</v>
      </c>
      <c r="Q529" s="48">
        <v>21252.89</v>
      </c>
      <c r="R529" s="48">
        <v>225</v>
      </c>
      <c r="S529" s="48">
        <v>16595.86</v>
      </c>
      <c r="T529" s="48">
        <v>197</v>
      </c>
      <c r="U529" s="36">
        <v>174238.6</v>
      </c>
      <c r="V529" s="38">
        <v>1935</v>
      </c>
    </row>
    <row r="530" spans="2:22" hidden="1" x14ac:dyDescent="0.25">
      <c r="B530" s="34" t="s">
        <v>531</v>
      </c>
      <c r="C530" s="45" t="s">
        <v>329</v>
      </c>
      <c r="D530" s="34" t="s">
        <v>532</v>
      </c>
      <c r="E530" s="34">
        <v>726962</v>
      </c>
      <c r="F530" s="34" t="s">
        <v>634</v>
      </c>
      <c r="G530" s="48">
        <v>17381.830000000002</v>
      </c>
      <c r="H530" s="48">
        <v>270</v>
      </c>
      <c r="I530" s="48">
        <v>13197.32</v>
      </c>
      <c r="J530" s="48">
        <v>205</v>
      </c>
      <c r="K530" s="48">
        <v>19978.330000000002</v>
      </c>
      <c r="L530" s="48">
        <v>278</v>
      </c>
      <c r="M530" s="48">
        <v>16964.3</v>
      </c>
      <c r="N530" s="48">
        <v>206</v>
      </c>
      <c r="O530" s="48">
        <v>29999.75</v>
      </c>
      <c r="P530" s="48">
        <v>466</v>
      </c>
      <c r="Q530" s="48">
        <v>11652.27</v>
      </c>
      <c r="R530" s="48">
        <v>181</v>
      </c>
      <c r="S530" s="48">
        <v>12875.43</v>
      </c>
      <c r="T530" s="48">
        <v>200</v>
      </c>
      <c r="U530" s="36">
        <v>122049.23</v>
      </c>
      <c r="V530" s="37">
        <v>1806</v>
      </c>
    </row>
    <row r="531" spans="2:22" hidden="1" x14ac:dyDescent="0.25">
      <c r="B531" s="34" t="s">
        <v>531</v>
      </c>
      <c r="C531" s="45" t="s">
        <v>329</v>
      </c>
      <c r="D531" s="34" t="s">
        <v>532</v>
      </c>
      <c r="E531" s="34">
        <v>727282</v>
      </c>
      <c r="F531" s="34" t="s">
        <v>635</v>
      </c>
      <c r="G531" s="48"/>
      <c r="H531" s="48"/>
      <c r="I531" s="48"/>
      <c r="J531" s="48"/>
      <c r="K531" s="48"/>
      <c r="L531" s="48"/>
      <c r="M531" s="48">
        <v>4549.53</v>
      </c>
      <c r="N531" s="48">
        <v>25</v>
      </c>
      <c r="O531" s="48"/>
      <c r="P531" s="48"/>
      <c r="Q531" s="48"/>
      <c r="R531" s="48"/>
      <c r="S531" s="48">
        <v>6369.35</v>
      </c>
      <c r="T531" s="48">
        <v>35</v>
      </c>
      <c r="U531" s="36">
        <v>10918.88</v>
      </c>
      <c r="V531" s="38">
        <v>60</v>
      </c>
    </row>
    <row r="532" spans="2:22" hidden="1" x14ac:dyDescent="0.25">
      <c r="B532" s="34" t="s">
        <v>531</v>
      </c>
      <c r="C532" s="45" t="s">
        <v>329</v>
      </c>
      <c r="D532" s="34" t="s">
        <v>532</v>
      </c>
      <c r="E532" s="34">
        <v>727532</v>
      </c>
      <c r="F532" s="34" t="s">
        <v>636</v>
      </c>
      <c r="G532" s="48">
        <v>7126.71</v>
      </c>
      <c r="H532" s="48">
        <v>50</v>
      </c>
      <c r="I532" s="48">
        <v>5731.27</v>
      </c>
      <c r="J532" s="48">
        <v>60</v>
      </c>
      <c r="K532" s="48"/>
      <c r="L532" s="48"/>
      <c r="M532" s="48"/>
      <c r="N532" s="48"/>
      <c r="O532" s="48"/>
      <c r="P532" s="48"/>
      <c r="Q532" s="48">
        <v>6304.37</v>
      </c>
      <c r="R532" s="48">
        <v>50</v>
      </c>
      <c r="S532" s="48"/>
      <c r="T532" s="48"/>
      <c r="U532" s="36">
        <v>19162.349999999999</v>
      </c>
      <c r="V532" s="38">
        <v>160</v>
      </c>
    </row>
    <row r="533" spans="2:22" hidden="1" x14ac:dyDescent="0.25">
      <c r="B533" s="34" t="s">
        <v>531</v>
      </c>
      <c r="C533" s="45" t="s">
        <v>329</v>
      </c>
      <c r="D533" s="34" t="s">
        <v>532</v>
      </c>
      <c r="E533" s="34">
        <v>727974</v>
      </c>
      <c r="F533" s="34" t="s">
        <v>637</v>
      </c>
      <c r="G533" s="48"/>
      <c r="H533" s="48"/>
      <c r="I533" s="48">
        <v>1938.04</v>
      </c>
      <c r="J533" s="48">
        <v>1</v>
      </c>
      <c r="K533" s="48"/>
      <c r="L533" s="48"/>
      <c r="M533" s="48"/>
      <c r="N533" s="48"/>
      <c r="O533" s="48"/>
      <c r="P533" s="48"/>
      <c r="Q533" s="48"/>
      <c r="R533" s="48"/>
      <c r="S533" s="48"/>
      <c r="T533" s="48"/>
      <c r="U533" s="36">
        <v>1938.04</v>
      </c>
      <c r="V533" s="37">
        <v>1</v>
      </c>
    </row>
    <row r="534" spans="2:22" hidden="1" x14ac:dyDescent="0.25">
      <c r="B534" s="34" t="s">
        <v>531</v>
      </c>
      <c r="C534" s="45" t="s">
        <v>329</v>
      </c>
      <c r="D534" s="34" t="s">
        <v>532</v>
      </c>
      <c r="E534" s="34">
        <v>728239</v>
      </c>
      <c r="F534" s="34" t="s">
        <v>638</v>
      </c>
      <c r="G534" s="48">
        <v>761.41</v>
      </c>
      <c r="H534" s="48">
        <v>1</v>
      </c>
      <c r="I534" s="48"/>
      <c r="J534" s="48"/>
      <c r="K534" s="48">
        <v>1157.45</v>
      </c>
      <c r="L534" s="48">
        <v>1</v>
      </c>
      <c r="M534" s="48"/>
      <c r="N534" s="48"/>
      <c r="O534" s="48"/>
      <c r="P534" s="48"/>
      <c r="Q534" s="48">
        <v>0</v>
      </c>
      <c r="R534" s="48">
        <v>0</v>
      </c>
      <c r="S534" s="48"/>
      <c r="T534" s="48"/>
      <c r="U534" s="36">
        <v>1918.86</v>
      </c>
      <c r="V534" s="38">
        <v>2</v>
      </c>
    </row>
    <row r="535" spans="2:22" hidden="1" x14ac:dyDescent="0.25">
      <c r="B535" s="34" t="s">
        <v>531</v>
      </c>
      <c r="C535" s="45" t="s">
        <v>329</v>
      </c>
      <c r="D535" s="34" t="s">
        <v>532</v>
      </c>
      <c r="E535" s="34">
        <v>728905</v>
      </c>
      <c r="F535" s="34" t="s">
        <v>639</v>
      </c>
      <c r="G535" s="48"/>
      <c r="H535" s="48"/>
      <c r="I535" s="48"/>
      <c r="J535" s="48"/>
      <c r="K535" s="48">
        <v>8931.4</v>
      </c>
      <c r="L535" s="48">
        <v>1</v>
      </c>
      <c r="M535" s="48"/>
      <c r="N535" s="48"/>
      <c r="O535" s="48"/>
      <c r="P535" s="48"/>
      <c r="Q535" s="48"/>
      <c r="R535" s="48"/>
      <c r="S535" s="48"/>
      <c r="T535" s="48"/>
      <c r="U535" s="36">
        <v>8931.4</v>
      </c>
      <c r="V535" s="38">
        <v>1</v>
      </c>
    </row>
    <row r="536" spans="2:22" hidden="1" x14ac:dyDescent="0.25">
      <c r="B536" s="34" t="s">
        <v>531</v>
      </c>
      <c r="C536" s="45" t="s">
        <v>329</v>
      </c>
      <c r="D536" s="34" t="s">
        <v>532</v>
      </c>
      <c r="E536" s="34">
        <v>728922</v>
      </c>
      <c r="F536" s="34" t="s">
        <v>640</v>
      </c>
      <c r="G536" s="48"/>
      <c r="H536" s="48"/>
      <c r="I536" s="48"/>
      <c r="J536" s="48"/>
      <c r="K536" s="48">
        <v>817.89</v>
      </c>
      <c r="L536" s="48">
        <v>5</v>
      </c>
      <c r="M536" s="48"/>
      <c r="N536" s="48"/>
      <c r="O536" s="48"/>
      <c r="P536" s="48"/>
      <c r="Q536" s="48"/>
      <c r="R536" s="48"/>
      <c r="S536" s="48">
        <v>2350.5700000000002</v>
      </c>
      <c r="T536" s="48">
        <v>20</v>
      </c>
      <c r="U536" s="36">
        <v>3168.46</v>
      </c>
      <c r="V536" s="37">
        <v>25</v>
      </c>
    </row>
    <row r="537" spans="2:22" hidden="1" x14ac:dyDescent="0.25">
      <c r="B537" s="34" t="s">
        <v>531</v>
      </c>
      <c r="C537" s="45" t="s">
        <v>329</v>
      </c>
      <c r="D537" s="34" t="s">
        <v>532</v>
      </c>
      <c r="E537" s="34">
        <v>729325</v>
      </c>
      <c r="F537" s="34" t="s">
        <v>641</v>
      </c>
      <c r="G537" s="48"/>
      <c r="H537" s="48"/>
      <c r="I537" s="48"/>
      <c r="J537" s="48"/>
      <c r="K537" s="48"/>
      <c r="L537" s="48"/>
      <c r="M537" s="48"/>
      <c r="N537" s="48"/>
      <c r="O537" s="48">
        <v>3219.57</v>
      </c>
      <c r="P537" s="48">
        <v>2</v>
      </c>
      <c r="Q537" s="48"/>
      <c r="R537" s="48"/>
      <c r="S537" s="48"/>
      <c r="T537" s="48"/>
      <c r="U537" s="36">
        <v>3219.57</v>
      </c>
      <c r="V537" s="38">
        <v>2</v>
      </c>
    </row>
    <row r="538" spans="2:22" hidden="1" x14ac:dyDescent="0.25">
      <c r="B538" s="34" t="s">
        <v>531</v>
      </c>
      <c r="C538" s="45" t="s">
        <v>329</v>
      </c>
      <c r="D538" s="34" t="s">
        <v>532</v>
      </c>
      <c r="E538" s="34">
        <v>729336</v>
      </c>
      <c r="F538" s="34" t="s">
        <v>642</v>
      </c>
      <c r="G538" s="48"/>
      <c r="H538" s="48"/>
      <c r="I538" s="48"/>
      <c r="J538" s="48"/>
      <c r="K538" s="48"/>
      <c r="L538" s="48"/>
      <c r="M538" s="48"/>
      <c r="N538" s="48"/>
      <c r="O538" s="48">
        <v>2201.4</v>
      </c>
      <c r="P538" s="48">
        <v>2</v>
      </c>
      <c r="Q538" s="48"/>
      <c r="R538" s="48"/>
      <c r="S538" s="48">
        <v>1775.97</v>
      </c>
      <c r="T538" s="48">
        <v>2</v>
      </c>
      <c r="U538" s="36">
        <v>3977.37</v>
      </c>
      <c r="V538" s="37">
        <v>4</v>
      </c>
    </row>
    <row r="539" spans="2:22" hidden="1" x14ac:dyDescent="0.25">
      <c r="B539" s="34" t="s">
        <v>531</v>
      </c>
      <c r="C539" s="45" t="s">
        <v>329</v>
      </c>
      <c r="D539" s="34" t="s">
        <v>532</v>
      </c>
      <c r="E539" s="34">
        <v>729739</v>
      </c>
      <c r="F539" s="34" t="s">
        <v>643</v>
      </c>
      <c r="G539" s="48">
        <v>1452.16</v>
      </c>
      <c r="H539" s="48">
        <v>10</v>
      </c>
      <c r="I539" s="48"/>
      <c r="J539" s="48"/>
      <c r="K539" s="48">
        <v>10884.33</v>
      </c>
      <c r="L539" s="48">
        <v>67</v>
      </c>
      <c r="M539" s="48"/>
      <c r="N539" s="48"/>
      <c r="O539" s="48"/>
      <c r="P539" s="48"/>
      <c r="Q539" s="48"/>
      <c r="R539" s="48"/>
      <c r="S539" s="48"/>
      <c r="T539" s="48"/>
      <c r="U539" s="36">
        <v>12336.49</v>
      </c>
      <c r="V539" s="37">
        <v>77</v>
      </c>
    </row>
    <row r="540" spans="2:22" hidden="1" x14ac:dyDescent="0.25">
      <c r="B540" s="34" t="s">
        <v>531</v>
      </c>
      <c r="C540" s="45" t="s">
        <v>329</v>
      </c>
      <c r="D540" s="34" t="s">
        <v>532</v>
      </c>
      <c r="E540" s="34">
        <v>729980</v>
      </c>
      <c r="F540" s="34" t="s">
        <v>644</v>
      </c>
      <c r="G540" s="48"/>
      <c r="H540" s="48"/>
      <c r="I540" s="48"/>
      <c r="J540" s="48"/>
      <c r="K540" s="48">
        <v>799.7</v>
      </c>
      <c r="L540" s="48">
        <v>5</v>
      </c>
      <c r="M540" s="48"/>
      <c r="N540" s="48"/>
      <c r="O540" s="48"/>
      <c r="P540" s="48"/>
      <c r="Q540" s="48"/>
      <c r="R540" s="48"/>
      <c r="S540" s="48"/>
      <c r="T540" s="48"/>
      <c r="U540" s="36">
        <v>799.7</v>
      </c>
      <c r="V540" s="38">
        <v>5</v>
      </c>
    </row>
    <row r="541" spans="2:22" hidden="1" x14ac:dyDescent="0.25">
      <c r="B541" s="34" t="s">
        <v>531</v>
      </c>
      <c r="C541" s="45" t="s">
        <v>329</v>
      </c>
      <c r="D541" s="34" t="s">
        <v>532</v>
      </c>
      <c r="E541" s="34">
        <v>730001</v>
      </c>
      <c r="F541" s="34" t="s">
        <v>645</v>
      </c>
      <c r="G541" s="48">
        <v>1940.72</v>
      </c>
      <c r="H541" s="48">
        <v>1</v>
      </c>
      <c r="I541" s="48"/>
      <c r="J541" s="48"/>
      <c r="K541" s="48">
        <v>2912.3</v>
      </c>
      <c r="L541" s="48">
        <v>1</v>
      </c>
      <c r="M541" s="48"/>
      <c r="N541" s="48"/>
      <c r="O541" s="48">
        <v>5245.48</v>
      </c>
      <c r="P541" s="48">
        <v>2</v>
      </c>
      <c r="Q541" s="48"/>
      <c r="R541" s="48"/>
      <c r="S541" s="48"/>
      <c r="T541" s="48"/>
      <c r="U541" s="36">
        <v>10098.5</v>
      </c>
      <c r="V541" s="37">
        <v>4</v>
      </c>
    </row>
    <row r="542" spans="2:22" hidden="1" x14ac:dyDescent="0.25">
      <c r="B542" s="34" t="s">
        <v>531</v>
      </c>
      <c r="C542" s="45" t="s">
        <v>329</v>
      </c>
      <c r="D542" s="34" t="s">
        <v>532</v>
      </c>
      <c r="E542" s="34">
        <v>730918</v>
      </c>
      <c r="F542" s="34" t="s">
        <v>646</v>
      </c>
      <c r="G542" s="48"/>
      <c r="H542" s="48"/>
      <c r="I542" s="48">
        <v>713.09</v>
      </c>
      <c r="J542" s="48">
        <v>25</v>
      </c>
      <c r="K542" s="48"/>
      <c r="L542" s="48"/>
      <c r="M542" s="48"/>
      <c r="N542" s="48"/>
      <c r="O542" s="48"/>
      <c r="P542" s="48"/>
      <c r="Q542" s="48"/>
      <c r="R542" s="48"/>
      <c r="S542" s="48"/>
      <c r="T542" s="48"/>
      <c r="U542" s="36">
        <v>713.09</v>
      </c>
      <c r="V542" s="37">
        <v>25</v>
      </c>
    </row>
    <row r="543" spans="2:22" hidden="1" x14ac:dyDescent="0.25">
      <c r="B543" s="34" t="s">
        <v>531</v>
      </c>
      <c r="C543" s="45" t="s">
        <v>329</v>
      </c>
      <c r="D543" s="34" t="s">
        <v>532</v>
      </c>
      <c r="E543" s="34">
        <v>730927</v>
      </c>
      <c r="F543" s="34" t="s">
        <v>647</v>
      </c>
      <c r="G543" s="48"/>
      <c r="H543" s="48"/>
      <c r="I543" s="48">
        <v>712.98</v>
      </c>
      <c r="J543" s="48">
        <v>25</v>
      </c>
      <c r="K543" s="48"/>
      <c r="L543" s="48"/>
      <c r="M543" s="48"/>
      <c r="N543" s="48"/>
      <c r="O543" s="48"/>
      <c r="P543" s="48"/>
      <c r="Q543" s="48"/>
      <c r="R543" s="48"/>
      <c r="S543" s="48"/>
      <c r="T543" s="48"/>
      <c r="U543" s="36">
        <v>712.98</v>
      </c>
      <c r="V543" s="37">
        <v>25</v>
      </c>
    </row>
    <row r="544" spans="2:22" hidden="1" x14ac:dyDescent="0.25">
      <c r="B544" s="34" t="s">
        <v>531</v>
      </c>
      <c r="C544" s="45" t="s">
        <v>329</v>
      </c>
      <c r="D544" s="34" t="s">
        <v>532</v>
      </c>
      <c r="E544" s="34">
        <v>730971</v>
      </c>
      <c r="F544" s="34" t="s">
        <v>648</v>
      </c>
      <c r="G544" s="48"/>
      <c r="H544" s="48"/>
      <c r="I544" s="48"/>
      <c r="J544" s="48"/>
      <c r="K544" s="48"/>
      <c r="L544" s="48"/>
      <c r="M544" s="48"/>
      <c r="N544" s="48"/>
      <c r="O544" s="48">
        <v>3954.23</v>
      </c>
      <c r="P544" s="48">
        <v>1</v>
      </c>
      <c r="Q544" s="48"/>
      <c r="R544" s="48"/>
      <c r="S544" s="48"/>
      <c r="T544" s="48"/>
      <c r="U544" s="36">
        <v>3954.23</v>
      </c>
      <c r="V544" s="37">
        <v>1</v>
      </c>
    </row>
    <row r="545" spans="2:22" hidden="1" x14ac:dyDescent="0.25">
      <c r="B545" s="34" t="s">
        <v>531</v>
      </c>
      <c r="C545" s="45" t="s">
        <v>329</v>
      </c>
      <c r="D545" s="34" t="s">
        <v>532</v>
      </c>
      <c r="E545" s="34">
        <v>731379</v>
      </c>
      <c r="F545" s="34" t="s">
        <v>649</v>
      </c>
      <c r="G545" s="48">
        <v>776.82</v>
      </c>
      <c r="H545" s="48">
        <v>5</v>
      </c>
      <c r="I545" s="48">
        <v>154.16999999999999</v>
      </c>
      <c r="J545" s="48">
        <v>1</v>
      </c>
      <c r="K545" s="48"/>
      <c r="L545" s="48"/>
      <c r="M545" s="48"/>
      <c r="N545" s="48"/>
      <c r="O545" s="48">
        <v>211.07</v>
      </c>
      <c r="P545" s="48">
        <v>2</v>
      </c>
      <c r="Q545" s="48">
        <v>809.51</v>
      </c>
      <c r="R545" s="48">
        <v>6</v>
      </c>
      <c r="S545" s="48">
        <v>152.54</v>
      </c>
      <c r="T545" s="48">
        <v>2</v>
      </c>
      <c r="U545" s="36">
        <v>2104.11</v>
      </c>
      <c r="V545" s="37">
        <v>16</v>
      </c>
    </row>
    <row r="546" spans="2:22" hidden="1" x14ac:dyDescent="0.25">
      <c r="B546" s="34" t="s">
        <v>531</v>
      </c>
      <c r="C546" s="45" t="s">
        <v>329</v>
      </c>
      <c r="D546" s="34" t="s">
        <v>532</v>
      </c>
      <c r="E546" s="34">
        <v>731674</v>
      </c>
      <c r="F546" s="34" t="s">
        <v>650</v>
      </c>
      <c r="G546" s="48">
        <v>659.04</v>
      </c>
      <c r="H546" s="48">
        <v>15</v>
      </c>
      <c r="I546" s="48">
        <v>323</v>
      </c>
      <c r="J546" s="48">
        <v>10</v>
      </c>
      <c r="K546" s="48">
        <v>809.9</v>
      </c>
      <c r="L546" s="48">
        <v>32</v>
      </c>
      <c r="M546" s="48">
        <v>650.54</v>
      </c>
      <c r="N546" s="48">
        <v>15</v>
      </c>
      <c r="O546" s="48">
        <v>1042.27</v>
      </c>
      <c r="P546" s="48">
        <v>40</v>
      </c>
      <c r="Q546" s="48">
        <v>1657.5</v>
      </c>
      <c r="R546" s="48">
        <v>60</v>
      </c>
      <c r="S546" s="48">
        <v>605.72</v>
      </c>
      <c r="T546" s="48">
        <v>19</v>
      </c>
      <c r="U546" s="36">
        <v>5747.97</v>
      </c>
      <c r="V546" s="37">
        <v>191</v>
      </c>
    </row>
    <row r="547" spans="2:22" hidden="1" x14ac:dyDescent="0.25">
      <c r="B547" s="34" t="s">
        <v>531</v>
      </c>
      <c r="C547" s="45" t="s">
        <v>329</v>
      </c>
      <c r="D547" s="34" t="s">
        <v>532</v>
      </c>
      <c r="E547" s="34">
        <v>731675</v>
      </c>
      <c r="F547" s="34" t="s">
        <v>651</v>
      </c>
      <c r="G547" s="48">
        <v>5374.46</v>
      </c>
      <c r="H547" s="48">
        <v>134</v>
      </c>
      <c r="I547" s="48">
        <v>3839.14</v>
      </c>
      <c r="J547" s="48">
        <v>120</v>
      </c>
      <c r="K547" s="48">
        <v>8692.5499999999993</v>
      </c>
      <c r="L547" s="48">
        <v>238</v>
      </c>
      <c r="M547" s="48">
        <v>5100.01</v>
      </c>
      <c r="N547" s="48">
        <v>140</v>
      </c>
      <c r="O547" s="48">
        <v>1730.52</v>
      </c>
      <c r="P547" s="48">
        <v>93</v>
      </c>
      <c r="Q547" s="48">
        <v>8933.85</v>
      </c>
      <c r="R547" s="48">
        <v>242</v>
      </c>
      <c r="S547" s="48">
        <v>7404.77</v>
      </c>
      <c r="T547" s="48">
        <v>231</v>
      </c>
      <c r="U547" s="36">
        <v>41075.300000000003</v>
      </c>
      <c r="V547" s="37">
        <v>1198</v>
      </c>
    </row>
    <row r="548" spans="2:22" hidden="1" x14ac:dyDescent="0.25">
      <c r="B548" s="34" t="s">
        <v>531</v>
      </c>
      <c r="C548" s="45" t="s">
        <v>329</v>
      </c>
      <c r="D548" s="34" t="s">
        <v>532</v>
      </c>
      <c r="E548" s="34">
        <v>731677</v>
      </c>
      <c r="F548" s="34" t="s">
        <v>652</v>
      </c>
      <c r="G548" s="48">
        <v>967.72</v>
      </c>
      <c r="H548" s="48">
        <v>25</v>
      </c>
      <c r="I548" s="48">
        <v>323</v>
      </c>
      <c r="J548" s="48">
        <v>10</v>
      </c>
      <c r="K548" s="48">
        <v>1510.7</v>
      </c>
      <c r="L548" s="48">
        <v>41</v>
      </c>
      <c r="M548" s="48">
        <v>32.630000000000003</v>
      </c>
      <c r="N548" s="48">
        <v>1</v>
      </c>
      <c r="O548" s="48">
        <v>793.66</v>
      </c>
      <c r="P548" s="48">
        <v>36</v>
      </c>
      <c r="Q548" s="48">
        <v>-97.89</v>
      </c>
      <c r="R548" s="48">
        <v>-3</v>
      </c>
      <c r="S548" s="48"/>
      <c r="T548" s="48"/>
      <c r="U548" s="36">
        <v>3529.82</v>
      </c>
      <c r="V548" s="37">
        <v>110</v>
      </c>
    </row>
    <row r="549" spans="2:22" hidden="1" x14ac:dyDescent="0.25">
      <c r="B549" s="34" t="s">
        <v>531</v>
      </c>
      <c r="C549" s="45" t="s">
        <v>329</v>
      </c>
      <c r="D549" s="34" t="s">
        <v>532</v>
      </c>
      <c r="E549" s="34">
        <v>731680</v>
      </c>
      <c r="F549" s="34" t="s">
        <v>653</v>
      </c>
      <c r="G549" s="48">
        <v>2968.33</v>
      </c>
      <c r="H549" s="48">
        <v>75</v>
      </c>
      <c r="I549" s="48">
        <v>2244.08</v>
      </c>
      <c r="J549" s="48">
        <v>65</v>
      </c>
      <c r="K549" s="48">
        <v>779.73</v>
      </c>
      <c r="L549" s="48">
        <v>10</v>
      </c>
      <c r="M549" s="48">
        <v>2266.96</v>
      </c>
      <c r="N549" s="48">
        <v>50</v>
      </c>
      <c r="O549" s="48">
        <v>858.67</v>
      </c>
      <c r="P549" s="48">
        <v>27</v>
      </c>
      <c r="Q549" s="48">
        <v>266.7</v>
      </c>
      <c r="R549" s="48">
        <v>8</v>
      </c>
      <c r="S549" s="48">
        <v>1310.49</v>
      </c>
      <c r="T549" s="48">
        <v>35</v>
      </c>
      <c r="U549" s="36">
        <v>10694.96</v>
      </c>
      <c r="V549" s="37">
        <v>270</v>
      </c>
    </row>
    <row r="550" spans="2:22" hidden="1" x14ac:dyDescent="0.25">
      <c r="B550" s="34" t="s">
        <v>531</v>
      </c>
      <c r="C550" s="45" t="s">
        <v>329</v>
      </c>
      <c r="D550" s="34" t="s">
        <v>532</v>
      </c>
      <c r="E550" s="34">
        <v>731705</v>
      </c>
      <c r="F550" s="34" t="s">
        <v>654</v>
      </c>
      <c r="G550" s="48"/>
      <c r="H550" s="48"/>
      <c r="I550" s="48"/>
      <c r="J550" s="48"/>
      <c r="K550" s="48">
        <v>5722.66</v>
      </c>
      <c r="L550" s="48">
        <v>1</v>
      </c>
      <c r="M550" s="48"/>
      <c r="N550" s="48"/>
      <c r="O550" s="48"/>
      <c r="P550" s="48"/>
      <c r="Q550" s="48"/>
      <c r="R550" s="48"/>
      <c r="S550" s="48"/>
      <c r="T550" s="48"/>
      <c r="U550" s="36">
        <v>5722.66</v>
      </c>
      <c r="V550" s="38">
        <v>1</v>
      </c>
    </row>
    <row r="551" spans="2:22" hidden="1" x14ac:dyDescent="0.25">
      <c r="B551" s="34" t="s">
        <v>531</v>
      </c>
      <c r="C551" s="45" t="s">
        <v>329</v>
      </c>
      <c r="D551" s="34" t="s">
        <v>532</v>
      </c>
      <c r="E551" s="34">
        <v>731915</v>
      </c>
      <c r="F551" s="34" t="s">
        <v>655</v>
      </c>
      <c r="G551" s="48">
        <v>1653.4</v>
      </c>
      <c r="H551" s="48">
        <v>60</v>
      </c>
      <c r="I551" s="48">
        <v>139.91999999999999</v>
      </c>
      <c r="J551" s="48">
        <v>5</v>
      </c>
      <c r="K551" s="48">
        <v>1153.49</v>
      </c>
      <c r="L551" s="48">
        <v>50</v>
      </c>
      <c r="M551" s="48">
        <v>4849</v>
      </c>
      <c r="N551" s="48">
        <v>150</v>
      </c>
      <c r="O551" s="48">
        <v>267.31</v>
      </c>
      <c r="P551" s="48">
        <v>10</v>
      </c>
      <c r="Q551" s="48">
        <v>1014.41</v>
      </c>
      <c r="R551" s="48">
        <v>39</v>
      </c>
      <c r="S551" s="48">
        <v>1486.88</v>
      </c>
      <c r="T551" s="48">
        <v>66</v>
      </c>
      <c r="U551" s="36">
        <v>10564.41</v>
      </c>
      <c r="V551" s="37">
        <v>380</v>
      </c>
    </row>
    <row r="552" spans="2:22" hidden="1" x14ac:dyDescent="0.25">
      <c r="B552" s="34" t="s">
        <v>531</v>
      </c>
      <c r="C552" s="45" t="s">
        <v>329</v>
      </c>
      <c r="D552" s="34" t="s">
        <v>532</v>
      </c>
      <c r="E552" s="34">
        <v>731941</v>
      </c>
      <c r="F552" s="34" t="s">
        <v>656</v>
      </c>
      <c r="G552" s="48"/>
      <c r="H552" s="48"/>
      <c r="I552" s="48"/>
      <c r="J552" s="48"/>
      <c r="K552" s="48">
        <v>1544.01</v>
      </c>
      <c r="L552" s="48">
        <v>1</v>
      </c>
      <c r="M552" s="48"/>
      <c r="N552" s="48"/>
      <c r="O552" s="48"/>
      <c r="P552" s="48"/>
      <c r="Q552" s="48"/>
      <c r="R552" s="48"/>
      <c r="S552" s="48"/>
      <c r="T552" s="48"/>
      <c r="U552" s="36">
        <v>1544.01</v>
      </c>
      <c r="V552" s="37">
        <v>1</v>
      </c>
    </row>
    <row r="553" spans="2:22" hidden="1" x14ac:dyDescent="0.25">
      <c r="B553" s="34" t="s">
        <v>531</v>
      </c>
      <c r="C553" s="45" t="s">
        <v>329</v>
      </c>
      <c r="D553" s="34" t="s">
        <v>532</v>
      </c>
      <c r="E553" s="34">
        <v>731942</v>
      </c>
      <c r="F553" s="34" t="s">
        <v>657</v>
      </c>
      <c r="G553" s="48">
        <v>13619.22</v>
      </c>
      <c r="H553" s="48">
        <v>323</v>
      </c>
      <c r="I553" s="48">
        <v>39446.04</v>
      </c>
      <c r="J553" s="48">
        <v>885</v>
      </c>
      <c r="K553" s="48">
        <v>13384.63</v>
      </c>
      <c r="L553" s="48">
        <v>335</v>
      </c>
      <c r="M553" s="48">
        <v>3888.86</v>
      </c>
      <c r="N553" s="48">
        <v>85</v>
      </c>
      <c r="O553" s="48">
        <v>7872.43</v>
      </c>
      <c r="P553" s="48">
        <v>415</v>
      </c>
      <c r="Q553" s="48">
        <v>5912.62</v>
      </c>
      <c r="R553" s="48">
        <v>230</v>
      </c>
      <c r="S553" s="48">
        <v>10090.94</v>
      </c>
      <c r="T553" s="48">
        <v>244</v>
      </c>
      <c r="U553" s="36">
        <v>94214.74</v>
      </c>
      <c r="V553" s="37">
        <v>2517</v>
      </c>
    </row>
    <row r="554" spans="2:22" hidden="1" x14ac:dyDescent="0.25">
      <c r="B554" s="34" t="s">
        <v>531</v>
      </c>
      <c r="C554" s="45" t="s">
        <v>329</v>
      </c>
      <c r="D554" s="34" t="s">
        <v>532</v>
      </c>
      <c r="E554" s="34">
        <v>732086</v>
      </c>
      <c r="F554" s="34" t="s">
        <v>658</v>
      </c>
      <c r="G554" s="48"/>
      <c r="H554" s="48"/>
      <c r="I554" s="48"/>
      <c r="J554" s="48"/>
      <c r="K554" s="48"/>
      <c r="L554" s="48"/>
      <c r="M554" s="48"/>
      <c r="N554" s="48"/>
      <c r="O554" s="48">
        <v>71.069999999999993</v>
      </c>
      <c r="P554" s="48">
        <v>1</v>
      </c>
      <c r="Q554" s="48"/>
      <c r="R554" s="48"/>
      <c r="S554" s="48"/>
      <c r="T554" s="48"/>
      <c r="U554" s="36">
        <v>71.069999999999993</v>
      </c>
      <c r="V554" s="37">
        <v>1</v>
      </c>
    </row>
    <row r="555" spans="2:22" hidden="1" x14ac:dyDescent="0.25">
      <c r="B555" s="34" t="s">
        <v>531</v>
      </c>
      <c r="C555" s="45" t="s">
        <v>329</v>
      </c>
      <c r="D555" s="34" t="s">
        <v>532</v>
      </c>
      <c r="E555" s="34">
        <v>732183</v>
      </c>
      <c r="F555" s="34" t="s">
        <v>659</v>
      </c>
      <c r="G555" s="48"/>
      <c r="H555" s="48"/>
      <c r="I555" s="48"/>
      <c r="J555" s="48"/>
      <c r="K555" s="48"/>
      <c r="L555" s="48"/>
      <c r="M555" s="48">
        <v>1858.72</v>
      </c>
      <c r="N555" s="48">
        <v>3</v>
      </c>
      <c r="O555" s="48"/>
      <c r="P555" s="48"/>
      <c r="Q555" s="48"/>
      <c r="R555" s="48"/>
      <c r="S555" s="48"/>
      <c r="T555" s="48"/>
      <c r="U555" s="36">
        <v>1858.72</v>
      </c>
      <c r="V555" s="38">
        <v>3</v>
      </c>
    </row>
    <row r="556" spans="2:22" hidden="1" x14ac:dyDescent="0.25">
      <c r="B556" s="34" t="s">
        <v>531</v>
      </c>
      <c r="C556" s="45" t="s">
        <v>329</v>
      </c>
      <c r="D556" s="34" t="s">
        <v>532</v>
      </c>
      <c r="E556" s="34">
        <v>732325</v>
      </c>
      <c r="F556" s="34" t="s">
        <v>660</v>
      </c>
      <c r="G556" s="48">
        <v>1374.03</v>
      </c>
      <c r="H556" s="48">
        <v>1</v>
      </c>
      <c r="I556" s="48"/>
      <c r="J556" s="48"/>
      <c r="K556" s="48"/>
      <c r="L556" s="48"/>
      <c r="M556" s="48"/>
      <c r="N556" s="48"/>
      <c r="O556" s="48"/>
      <c r="P556" s="48"/>
      <c r="Q556" s="48"/>
      <c r="R556" s="48"/>
      <c r="S556" s="48"/>
      <c r="T556" s="48"/>
      <c r="U556" s="36">
        <v>1374.03</v>
      </c>
      <c r="V556" s="38">
        <v>1</v>
      </c>
    </row>
    <row r="557" spans="2:22" hidden="1" x14ac:dyDescent="0.25">
      <c r="B557" s="34" t="s">
        <v>531</v>
      </c>
      <c r="C557" s="45" t="s">
        <v>329</v>
      </c>
      <c r="D557" s="34" t="s">
        <v>532</v>
      </c>
      <c r="E557" s="34">
        <v>732633</v>
      </c>
      <c r="F557" s="34" t="s">
        <v>661</v>
      </c>
      <c r="G557" s="48">
        <v>616.57000000000005</v>
      </c>
      <c r="H557" s="48">
        <v>9</v>
      </c>
      <c r="I557" s="48"/>
      <c r="J557" s="48"/>
      <c r="K557" s="48">
        <v>2046.09</v>
      </c>
      <c r="L557" s="48">
        <v>20</v>
      </c>
      <c r="M557" s="48"/>
      <c r="N557" s="48"/>
      <c r="O557" s="48">
        <v>4845.97</v>
      </c>
      <c r="P557" s="48">
        <v>45</v>
      </c>
      <c r="Q557" s="48">
        <v>2760.53</v>
      </c>
      <c r="R557" s="48">
        <v>26</v>
      </c>
      <c r="S557" s="48"/>
      <c r="T557" s="48"/>
      <c r="U557" s="36">
        <v>10269.16</v>
      </c>
      <c r="V557" s="37">
        <v>100</v>
      </c>
    </row>
    <row r="558" spans="2:22" hidden="1" x14ac:dyDescent="0.25">
      <c r="B558" s="34" t="s">
        <v>531</v>
      </c>
      <c r="C558" s="45" t="s">
        <v>329</v>
      </c>
      <c r="D558" s="34" t="s">
        <v>532</v>
      </c>
      <c r="E558" s="34">
        <v>732635</v>
      </c>
      <c r="F558" s="34" t="s">
        <v>662</v>
      </c>
      <c r="G558" s="48"/>
      <c r="H558" s="48"/>
      <c r="I558" s="48">
        <v>2322.73</v>
      </c>
      <c r="J558" s="48">
        <v>30</v>
      </c>
      <c r="K558" s="48">
        <v>2291.75</v>
      </c>
      <c r="L558" s="48">
        <v>33</v>
      </c>
      <c r="M558" s="48"/>
      <c r="N558" s="48"/>
      <c r="O558" s="48"/>
      <c r="P558" s="48"/>
      <c r="Q558" s="48">
        <v>291.17</v>
      </c>
      <c r="R558" s="48">
        <v>5</v>
      </c>
      <c r="S558" s="48"/>
      <c r="T558" s="48"/>
      <c r="U558" s="36">
        <v>4905.6499999999996</v>
      </c>
      <c r="V558" s="37">
        <v>68</v>
      </c>
    </row>
    <row r="559" spans="2:22" hidden="1" x14ac:dyDescent="0.25">
      <c r="B559" s="34" t="s">
        <v>531</v>
      </c>
      <c r="C559" s="45" t="s">
        <v>329</v>
      </c>
      <c r="D559" s="34" t="s">
        <v>532</v>
      </c>
      <c r="E559" s="34">
        <v>732661</v>
      </c>
      <c r="F559" s="34" t="s">
        <v>663</v>
      </c>
      <c r="G559" s="48">
        <v>403.96</v>
      </c>
      <c r="H559" s="48">
        <v>4</v>
      </c>
      <c r="I559" s="48">
        <v>5492.26</v>
      </c>
      <c r="J559" s="48">
        <v>60</v>
      </c>
      <c r="K559" s="48">
        <v>1885.08</v>
      </c>
      <c r="L559" s="48">
        <v>20</v>
      </c>
      <c r="M559" s="48"/>
      <c r="N559" s="48"/>
      <c r="O559" s="48">
        <v>2481.1999999999998</v>
      </c>
      <c r="P559" s="48">
        <v>24</v>
      </c>
      <c r="Q559" s="48">
        <v>4199.84</v>
      </c>
      <c r="R559" s="48">
        <v>39</v>
      </c>
      <c r="S559" s="48">
        <v>1783.34</v>
      </c>
      <c r="T559" s="48">
        <v>17</v>
      </c>
      <c r="U559" s="36">
        <v>16245.68</v>
      </c>
      <c r="V559" s="37">
        <v>164</v>
      </c>
    </row>
    <row r="560" spans="2:22" hidden="1" x14ac:dyDescent="0.25">
      <c r="B560" s="34" t="s">
        <v>531</v>
      </c>
      <c r="C560" s="45" t="s">
        <v>329</v>
      </c>
      <c r="D560" s="34" t="s">
        <v>532</v>
      </c>
      <c r="E560" s="34">
        <v>732662</v>
      </c>
      <c r="F560" s="34" t="s">
        <v>664</v>
      </c>
      <c r="G560" s="48"/>
      <c r="H560" s="48"/>
      <c r="I560" s="48"/>
      <c r="J560" s="48"/>
      <c r="K560" s="48"/>
      <c r="L560" s="48"/>
      <c r="M560" s="48">
        <v>78.069999999999993</v>
      </c>
      <c r="N560" s="48">
        <v>1</v>
      </c>
      <c r="O560" s="48"/>
      <c r="P560" s="48"/>
      <c r="Q560" s="48"/>
      <c r="R560" s="48"/>
      <c r="S560" s="48"/>
      <c r="T560" s="48"/>
      <c r="U560" s="36">
        <v>78.069999999999993</v>
      </c>
      <c r="V560" s="37">
        <v>1</v>
      </c>
    </row>
    <row r="561" spans="2:22" hidden="1" x14ac:dyDescent="0.25">
      <c r="B561" s="34" t="s">
        <v>531</v>
      </c>
      <c r="C561" s="45" t="s">
        <v>329</v>
      </c>
      <c r="D561" s="34" t="s">
        <v>532</v>
      </c>
      <c r="E561" s="34">
        <v>732664</v>
      </c>
      <c r="F561" s="34" t="s">
        <v>665</v>
      </c>
      <c r="G561" s="48">
        <v>71.72</v>
      </c>
      <c r="H561" s="48">
        <v>1</v>
      </c>
      <c r="I561" s="48"/>
      <c r="J561" s="48"/>
      <c r="K561" s="48">
        <v>701.38</v>
      </c>
      <c r="L561" s="48">
        <v>3</v>
      </c>
      <c r="M561" s="48"/>
      <c r="N561" s="48"/>
      <c r="O561" s="48"/>
      <c r="P561" s="48"/>
      <c r="Q561" s="48">
        <v>935.17</v>
      </c>
      <c r="R561" s="48">
        <v>4</v>
      </c>
      <c r="S561" s="48">
        <v>233.79</v>
      </c>
      <c r="T561" s="48">
        <v>1</v>
      </c>
      <c r="U561" s="36">
        <v>1942.06</v>
      </c>
      <c r="V561" s="38">
        <v>9</v>
      </c>
    </row>
    <row r="562" spans="2:22" hidden="1" x14ac:dyDescent="0.25">
      <c r="B562" s="34" t="s">
        <v>531</v>
      </c>
      <c r="C562" s="45" t="s">
        <v>329</v>
      </c>
      <c r="D562" s="34" t="s">
        <v>532</v>
      </c>
      <c r="E562" s="34">
        <v>732665</v>
      </c>
      <c r="F562" s="34" t="s">
        <v>666</v>
      </c>
      <c r="G562" s="48"/>
      <c r="H562" s="48"/>
      <c r="I562" s="48"/>
      <c r="J562" s="48"/>
      <c r="K562" s="48">
        <v>101.55</v>
      </c>
      <c r="L562" s="48">
        <v>1</v>
      </c>
      <c r="M562" s="48">
        <v>59.38</v>
      </c>
      <c r="N562" s="48">
        <v>1</v>
      </c>
      <c r="O562" s="48"/>
      <c r="P562" s="48"/>
      <c r="Q562" s="48">
        <v>1320.38</v>
      </c>
      <c r="R562" s="48">
        <v>13</v>
      </c>
      <c r="S562" s="48">
        <v>89.96</v>
      </c>
      <c r="T562" s="48">
        <v>2</v>
      </c>
      <c r="U562" s="36">
        <v>1571.27</v>
      </c>
      <c r="V562" s="37">
        <v>17</v>
      </c>
    </row>
    <row r="563" spans="2:22" hidden="1" x14ac:dyDescent="0.25">
      <c r="B563" s="34" t="s">
        <v>531</v>
      </c>
      <c r="C563" s="45" t="s">
        <v>329</v>
      </c>
      <c r="D563" s="34" t="s">
        <v>532</v>
      </c>
      <c r="E563" s="34">
        <v>732666</v>
      </c>
      <c r="F563" s="34" t="s">
        <v>667</v>
      </c>
      <c r="G563" s="48"/>
      <c r="H563" s="48"/>
      <c r="I563" s="48"/>
      <c r="J563" s="48"/>
      <c r="K563" s="48"/>
      <c r="L563" s="48"/>
      <c r="M563" s="48"/>
      <c r="N563" s="48"/>
      <c r="O563" s="48">
        <v>4872.8</v>
      </c>
      <c r="P563" s="48">
        <v>45</v>
      </c>
      <c r="Q563" s="48"/>
      <c r="R563" s="48"/>
      <c r="S563" s="48"/>
      <c r="T563" s="48"/>
      <c r="U563" s="36">
        <v>4872.8</v>
      </c>
      <c r="V563" s="37">
        <v>45</v>
      </c>
    </row>
    <row r="564" spans="2:22" hidden="1" x14ac:dyDescent="0.25">
      <c r="B564" s="34" t="s">
        <v>531</v>
      </c>
      <c r="C564" s="45" t="s">
        <v>329</v>
      </c>
      <c r="D564" s="34" t="s">
        <v>532</v>
      </c>
      <c r="E564" s="34">
        <v>732672</v>
      </c>
      <c r="F564" s="34" t="s">
        <v>668</v>
      </c>
      <c r="G564" s="48">
        <v>3014.43</v>
      </c>
      <c r="H564" s="48">
        <v>1</v>
      </c>
      <c r="I564" s="48"/>
      <c r="J564" s="48"/>
      <c r="K564" s="48">
        <v>1616.08</v>
      </c>
      <c r="L564" s="48">
        <v>1</v>
      </c>
      <c r="M564" s="48"/>
      <c r="N564" s="48"/>
      <c r="O564" s="48"/>
      <c r="P564" s="48"/>
      <c r="Q564" s="48"/>
      <c r="R564" s="48"/>
      <c r="S564" s="48"/>
      <c r="T564" s="48"/>
      <c r="U564" s="36">
        <v>4630.51</v>
      </c>
      <c r="V564" s="37">
        <v>2</v>
      </c>
    </row>
    <row r="565" spans="2:22" hidden="1" x14ac:dyDescent="0.25">
      <c r="B565" s="34" t="s">
        <v>531</v>
      </c>
      <c r="C565" s="45" t="s">
        <v>329</v>
      </c>
      <c r="D565" s="34" t="s">
        <v>532</v>
      </c>
      <c r="E565" s="34">
        <v>732675</v>
      </c>
      <c r="F565" s="34" t="s">
        <v>669</v>
      </c>
      <c r="G565" s="48">
        <v>286.54000000000002</v>
      </c>
      <c r="H565" s="48">
        <v>5</v>
      </c>
      <c r="I565" s="48"/>
      <c r="J565" s="48"/>
      <c r="K565" s="48"/>
      <c r="L565" s="48"/>
      <c r="M565" s="48"/>
      <c r="N565" s="48"/>
      <c r="O565" s="48"/>
      <c r="P565" s="48"/>
      <c r="Q565" s="48">
        <v>3202.92</v>
      </c>
      <c r="R565" s="48">
        <v>30</v>
      </c>
      <c r="S565" s="48">
        <v>548.79</v>
      </c>
      <c r="T565" s="48">
        <v>5</v>
      </c>
      <c r="U565" s="36">
        <v>4038.25</v>
      </c>
      <c r="V565" s="37">
        <v>40</v>
      </c>
    </row>
    <row r="566" spans="2:22" hidden="1" x14ac:dyDescent="0.25">
      <c r="B566" s="34" t="s">
        <v>531</v>
      </c>
      <c r="C566" s="45" t="s">
        <v>329</v>
      </c>
      <c r="D566" s="34" t="s">
        <v>532</v>
      </c>
      <c r="E566" s="34">
        <v>732678</v>
      </c>
      <c r="F566" s="34" t="s">
        <v>670</v>
      </c>
      <c r="G566" s="48">
        <v>228.15</v>
      </c>
      <c r="H566" s="48">
        <v>1</v>
      </c>
      <c r="I566" s="48"/>
      <c r="J566" s="48"/>
      <c r="K566" s="48"/>
      <c r="L566" s="48"/>
      <c r="M566" s="48">
        <v>7280.89</v>
      </c>
      <c r="N566" s="48">
        <v>20</v>
      </c>
      <c r="O566" s="48"/>
      <c r="P566" s="48"/>
      <c r="Q566" s="48">
        <v>1782.04</v>
      </c>
      <c r="R566" s="48">
        <v>5</v>
      </c>
      <c r="S566" s="48">
        <v>7328.23</v>
      </c>
      <c r="T566" s="48">
        <v>20</v>
      </c>
      <c r="U566" s="36">
        <v>16619.310000000001</v>
      </c>
      <c r="V566" s="37">
        <v>46</v>
      </c>
    </row>
    <row r="567" spans="2:22" hidden="1" x14ac:dyDescent="0.25">
      <c r="B567" s="34" t="s">
        <v>531</v>
      </c>
      <c r="C567" s="45" t="s">
        <v>329</v>
      </c>
      <c r="D567" s="34" t="s">
        <v>532</v>
      </c>
      <c r="E567" s="34">
        <v>732681</v>
      </c>
      <c r="F567" s="34" t="s">
        <v>671</v>
      </c>
      <c r="G567" s="48"/>
      <c r="H567" s="48"/>
      <c r="I567" s="48"/>
      <c r="J567" s="48"/>
      <c r="K567" s="48"/>
      <c r="L567" s="48"/>
      <c r="M567" s="48"/>
      <c r="N567" s="48"/>
      <c r="O567" s="48"/>
      <c r="P567" s="48"/>
      <c r="Q567" s="48">
        <v>854.48</v>
      </c>
      <c r="R567" s="48">
        <v>12</v>
      </c>
      <c r="S567" s="48"/>
      <c r="T567" s="48"/>
      <c r="U567" s="36">
        <v>854.48</v>
      </c>
      <c r="V567" s="38">
        <v>12</v>
      </c>
    </row>
    <row r="568" spans="2:22" hidden="1" x14ac:dyDescent="0.25">
      <c r="B568" s="34" t="s">
        <v>531</v>
      </c>
      <c r="C568" s="45" t="s">
        <v>329</v>
      </c>
      <c r="D568" s="34" t="s">
        <v>532</v>
      </c>
      <c r="E568" s="34">
        <v>732682</v>
      </c>
      <c r="F568" s="34" t="s">
        <v>672</v>
      </c>
      <c r="G568" s="48">
        <v>284.82</v>
      </c>
      <c r="H568" s="48">
        <v>4</v>
      </c>
      <c r="I568" s="48">
        <v>709.81</v>
      </c>
      <c r="J568" s="48">
        <v>10</v>
      </c>
      <c r="K568" s="48">
        <v>1328.67</v>
      </c>
      <c r="L568" s="48">
        <v>20</v>
      </c>
      <c r="M568" s="48"/>
      <c r="N568" s="48"/>
      <c r="O568" s="48">
        <v>1745.72</v>
      </c>
      <c r="P568" s="48">
        <v>23</v>
      </c>
      <c r="Q568" s="48">
        <v>854.48</v>
      </c>
      <c r="R568" s="48">
        <v>12</v>
      </c>
      <c r="S568" s="48"/>
      <c r="T568" s="48"/>
      <c r="U568" s="36">
        <v>4923.5</v>
      </c>
      <c r="V568" s="38">
        <v>69</v>
      </c>
    </row>
    <row r="569" spans="2:22" hidden="1" x14ac:dyDescent="0.25">
      <c r="B569" s="34" t="s">
        <v>531</v>
      </c>
      <c r="C569" s="45" t="s">
        <v>329</v>
      </c>
      <c r="D569" s="34" t="s">
        <v>532</v>
      </c>
      <c r="E569" s="34">
        <v>732683</v>
      </c>
      <c r="F569" s="34" t="s">
        <v>673</v>
      </c>
      <c r="G569" s="48">
        <v>208.36</v>
      </c>
      <c r="H569" s="48">
        <v>5</v>
      </c>
      <c r="I569" s="48">
        <v>2001.12</v>
      </c>
      <c r="J569" s="48">
        <v>30</v>
      </c>
      <c r="K569" s="48">
        <v>1328.67</v>
      </c>
      <c r="L569" s="48">
        <v>20</v>
      </c>
      <c r="M569" s="48"/>
      <c r="N569" s="48"/>
      <c r="O569" s="48"/>
      <c r="P569" s="48"/>
      <c r="Q569" s="48">
        <v>3045.49</v>
      </c>
      <c r="R569" s="48">
        <v>41</v>
      </c>
      <c r="S569" s="48">
        <v>3846.43</v>
      </c>
      <c r="T569" s="48">
        <v>50</v>
      </c>
      <c r="U569" s="36">
        <v>10430.07</v>
      </c>
      <c r="V569" s="38">
        <v>146</v>
      </c>
    </row>
    <row r="570" spans="2:22" hidden="1" x14ac:dyDescent="0.25">
      <c r="B570" s="34" t="s">
        <v>531</v>
      </c>
      <c r="C570" s="45" t="s">
        <v>329</v>
      </c>
      <c r="D570" s="34" t="s">
        <v>532</v>
      </c>
      <c r="E570" s="34">
        <v>732688</v>
      </c>
      <c r="F570" s="34" t="s">
        <v>674</v>
      </c>
      <c r="G570" s="48"/>
      <c r="H570" s="48"/>
      <c r="I570" s="48">
        <v>9152.76</v>
      </c>
      <c r="J570" s="48">
        <v>9</v>
      </c>
      <c r="K570" s="48"/>
      <c r="L570" s="48"/>
      <c r="M570" s="48">
        <v>9152.76</v>
      </c>
      <c r="N570" s="48">
        <v>9</v>
      </c>
      <c r="O570" s="48">
        <v>8016.12</v>
      </c>
      <c r="P570" s="48">
        <v>7</v>
      </c>
      <c r="Q570" s="48"/>
      <c r="R570" s="48"/>
      <c r="S570" s="48">
        <v>7104.17</v>
      </c>
      <c r="T570" s="48">
        <v>6</v>
      </c>
      <c r="U570" s="36">
        <v>33425.81</v>
      </c>
      <c r="V570" s="37">
        <v>31</v>
      </c>
    </row>
    <row r="571" spans="2:22" hidden="1" x14ac:dyDescent="0.25">
      <c r="B571" s="34" t="s">
        <v>531</v>
      </c>
      <c r="C571" s="45" t="s">
        <v>329</v>
      </c>
      <c r="D571" s="34" t="s">
        <v>532</v>
      </c>
      <c r="E571" s="34">
        <v>732689</v>
      </c>
      <c r="F571" s="34" t="s">
        <v>675</v>
      </c>
      <c r="G571" s="48">
        <v>505.24</v>
      </c>
      <c r="H571" s="48">
        <v>1</v>
      </c>
      <c r="I571" s="48"/>
      <c r="J571" s="48"/>
      <c r="K571" s="48">
        <v>8135.78</v>
      </c>
      <c r="L571" s="48">
        <v>8</v>
      </c>
      <c r="M571" s="48"/>
      <c r="N571" s="48"/>
      <c r="O571" s="48"/>
      <c r="P571" s="48"/>
      <c r="Q571" s="48">
        <v>20339.46</v>
      </c>
      <c r="R571" s="48">
        <v>20</v>
      </c>
      <c r="S571" s="48"/>
      <c r="T571" s="48"/>
      <c r="U571" s="36">
        <v>28980.48</v>
      </c>
      <c r="V571" s="37">
        <v>29</v>
      </c>
    </row>
    <row r="572" spans="2:22" hidden="1" x14ac:dyDescent="0.25">
      <c r="B572" s="34" t="s">
        <v>531</v>
      </c>
      <c r="C572" s="45" t="s">
        <v>329</v>
      </c>
      <c r="D572" s="34" t="s">
        <v>532</v>
      </c>
      <c r="E572" s="34">
        <v>732690</v>
      </c>
      <c r="F572" s="34" t="s">
        <v>676</v>
      </c>
      <c r="G572" s="48"/>
      <c r="H572" s="48"/>
      <c r="I572" s="48"/>
      <c r="J572" s="48"/>
      <c r="K572" s="48">
        <v>7280.89</v>
      </c>
      <c r="L572" s="48">
        <v>20</v>
      </c>
      <c r="M572" s="48"/>
      <c r="N572" s="48"/>
      <c r="O572" s="48">
        <v>5852.59</v>
      </c>
      <c r="P572" s="48">
        <v>12</v>
      </c>
      <c r="Q572" s="48"/>
      <c r="R572" s="48"/>
      <c r="S572" s="48"/>
      <c r="T572" s="48"/>
      <c r="U572" s="36">
        <v>13133.48</v>
      </c>
      <c r="V572" s="37">
        <v>32</v>
      </c>
    </row>
    <row r="573" spans="2:22" hidden="1" x14ac:dyDescent="0.25">
      <c r="B573" s="34" t="s">
        <v>531</v>
      </c>
      <c r="C573" s="45" t="s">
        <v>329</v>
      </c>
      <c r="D573" s="34" t="s">
        <v>532</v>
      </c>
      <c r="E573" s="34">
        <v>732691</v>
      </c>
      <c r="F573" s="34" t="s">
        <v>677</v>
      </c>
      <c r="G573" s="48"/>
      <c r="H573" s="48"/>
      <c r="I573" s="48"/>
      <c r="J573" s="48"/>
      <c r="K573" s="48"/>
      <c r="L573" s="48"/>
      <c r="M573" s="48"/>
      <c r="N573" s="48"/>
      <c r="O573" s="48">
        <v>214.23</v>
      </c>
      <c r="P573" s="48">
        <v>1</v>
      </c>
      <c r="Q573" s="48"/>
      <c r="R573" s="48"/>
      <c r="S573" s="48"/>
      <c r="T573" s="48"/>
      <c r="U573" s="36">
        <v>214.23</v>
      </c>
      <c r="V573" s="37">
        <v>1</v>
      </c>
    </row>
    <row r="574" spans="2:22" hidden="1" x14ac:dyDescent="0.25">
      <c r="B574" s="34" t="s">
        <v>531</v>
      </c>
      <c r="C574" s="45" t="s">
        <v>329</v>
      </c>
      <c r="D574" s="34" t="s">
        <v>532</v>
      </c>
      <c r="E574" s="34">
        <v>732693</v>
      </c>
      <c r="F574" s="34" t="s">
        <v>678</v>
      </c>
      <c r="G574" s="48">
        <v>69.900000000000006</v>
      </c>
      <c r="H574" s="48">
        <v>1</v>
      </c>
      <c r="I574" s="48"/>
      <c r="J574" s="48"/>
      <c r="K574" s="48"/>
      <c r="L574" s="48"/>
      <c r="M574" s="48">
        <v>125.27</v>
      </c>
      <c r="N574" s="48">
        <v>1</v>
      </c>
      <c r="O574" s="48"/>
      <c r="P574" s="48"/>
      <c r="Q574" s="48">
        <v>1554.6</v>
      </c>
      <c r="R574" s="48">
        <v>7</v>
      </c>
      <c r="S574" s="48">
        <v>2547.08</v>
      </c>
      <c r="T574" s="48">
        <v>11</v>
      </c>
      <c r="U574" s="36">
        <v>4296.8500000000004</v>
      </c>
      <c r="V574" s="37">
        <v>20</v>
      </c>
    </row>
    <row r="575" spans="2:22" hidden="1" x14ac:dyDescent="0.25">
      <c r="B575" s="34" t="s">
        <v>531</v>
      </c>
      <c r="C575" s="45" t="s">
        <v>329</v>
      </c>
      <c r="D575" s="34" t="s">
        <v>532</v>
      </c>
      <c r="E575" s="34">
        <v>732694</v>
      </c>
      <c r="F575" s="34" t="s">
        <v>679</v>
      </c>
      <c r="G575" s="48"/>
      <c r="H575" s="48"/>
      <c r="I575" s="48">
        <v>3883.59</v>
      </c>
      <c r="J575" s="48">
        <v>20</v>
      </c>
      <c r="K575" s="48"/>
      <c r="L575" s="48"/>
      <c r="M575" s="48"/>
      <c r="N575" s="48"/>
      <c r="O575" s="48">
        <v>3883.56</v>
      </c>
      <c r="P575" s="48">
        <v>17</v>
      </c>
      <c r="Q575" s="48"/>
      <c r="R575" s="48"/>
      <c r="S575" s="48"/>
      <c r="T575" s="48"/>
      <c r="U575" s="36">
        <v>7767.15</v>
      </c>
      <c r="V575" s="37">
        <v>37</v>
      </c>
    </row>
    <row r="576" spans="2:22" hidden="1" x14ac:dyDescent="0.25">
      <c r="B576" s="34" t="s">
        <v>531</v>
      </c>
      <c r="C576" s="45" t="s">
        <v>329</v>
      </c>
      <c r="D576" s="34" t="s">
        <v>532</v>
      </c>
      <c r="E576" s="34">
        <v>732706</v>
      </c>
      <c r="F576" s="34" t="s">
        <v>680</v>
      </c>
      <c r="G576" s="48">
        <v>-1275.32</v>
      </c>
      <c r="H576" s="48">
        <v>-1</v>
      </c>
      <c r="I576" s="48"/>
      <c r="J576" s="48"/>
      <c r="K576" s="48">
        <v>2110.37</v>
      </c>
      <c r="L576" s="48">
        <v>3</v>
      </c>
      <c r="M576" s="48">
        <v>2323.4499999999998</v>
      </c>
      <c r="N576" s="48">
        <v>3</v>
      </c>
      <c r="O576" s="48"/>
      <c r="P576" s="48"/>
      <c r="Q576" s="48">
        <v>-106.55</v>
      </c>
      <c r="R576" s="48">
        <v>0</v>
      </c>
      <c r="S576" s="48">
        <v>2324.36</v>
      </c>
      <c r="T576" s="48">
        <v>3</v>
      </c>
      <c r="U576" s="36">
        <v>5376.31</v>
      </c>
      <c r="V576" s="37">
        <v>8</v>
      </c>
    </row>
    <row r="577" spans="2:22" hidden="1" x14ac:dyDescent="0.25">
      <c r="B577" s="34" t="s">
        <v>531</v>
      </c>
      <c r="C577" s="45" t="s">
        <v>329</v>
      </c>
      <c r="D577" s="34" t="s">
        <v>532</v>
      </c>
      <c r="E577" s="34">
        <v>732742</v>
      </c>
      <c r="F577" s="34" t="s">
        <v>681</v>
      </c>
      <c r="G577" s="48">
        <v>5159.6000000000004</v>
      </c>
      <c r="H577" s="48">
        <v>1</v>
      </c>
      <c r="I577" s="48"/>
      <c r="J577" s="48"/>
      <c r="K577" s="48"/>
      <c r="L577" s="48"/>
      <c r="M577" s="48"/>
      <c r="N577" s="48"/>
      <c r="O577" s="48"/>
      <c r="P577" s="48"/>
      <c r="Q577" s="48"/>
      <c r="R577" s="48"/>
      <c r="S577" s="48"/>
      <c r="T577" s="48"/>
      <c r="U577" s="36">
        <v>5159.6000000000004</v>
      </c>
      <c r="V577" s="37">
        <v>1</v>
      </c>
    </row>
    <row r="578" spans="2:22" hidden="1" x14ac:dyDescent="0.25">
      <c r="B578" s="34" t="s">
        <v>531</v>
      </c>
      <c r="C578" s="45" t="s">
        <v>329</v>
      </c>
      <c r="D578" s="34" t="s">
        <v>532</v>
      </c>
      <c r="E578" s="34">
        <v>733754</v>
      </c>
      <c r="F578" s="34" t="s">
        <v>682</v>
      </c>
      <c r="G578" s="48">
        <v>8951.06</v>
      </c>
      <c r="H578" s="48">
        <v>128</v>
      </c>
      <c r="I578" s="48">
        <v>3364.1</v>
      </c>
      <c r="J578" s="48">
        <v>55</v>
      </c>
      <c r="K578" s="48">
        <v>17351.599999999999</v>
      </c>
      <c r="L578" s="48">
        <v>247</v>
      </c>
      <c r="M578" s="48"/>
      <c r="N578" s="48"/>
      <c r="O578" s="48"/>
      <c r="P578" s="48"/>
      <c r="Q578" s="48"/>
      <c r="R578" s="48"/>
      <c r="S578" s="48"/>
      <c r="T578" s="48"/>
      <c r="U578" s="36">
        <v>29666.76</v>
      </c>
      <c r="V578" s="37">
        <v>430</v>
      </c>
    </row>
    <row r="579" spans="2:22" hidden="1" x14ac:dyDescent="0.25">
      <c r="B579" s="34" t="s">
        <v>531</v>
      </c>
      <c r="C579" s="45" t="s">
        <v>329</v>
      </c>
      <c r="D579" s="34" t="s">
        <v>532</v>
      </c>
      <c r="E579" s="34">
        <v>733755</v>
      </c>
      <c r="F579" s="34" t="s">
        <v>683</v>
      </c>
      <c r="G579" s="48"/>
      <c r="H579" s="48"/>
      <c r="I579" s="48"/>
      <c r="J579" s="48"/>
      <c r="K579" s="48">
        <v>7726.32</v>
      </c>
      <c r="L579" s="48">
        <v>1</v>
      </c>
      <c r="M579" s="48"/>
      <c r="N579" s="48"/>
      <c r="O579" s="48"/>
      <c r="P579" s="48"/>
      <c r="Q579" s="48"/>
      <c r="R579" s="48"/>
      <c r="S579" s="48"/>
      <c r="T579" s="48"/>
      <c r="U579" s="36">
        <v>7726.32</v>
      </c>
      <c r="V579" s="37">
        <v>1</v>
      </c>
    </row>
    <row r="580" spans="2:22" hidden="1" x14ac:dyDescent="0.25">
      <c r="B580" s="34" t="s">
        <v>531</v>
      </c>
      <c r="C580" s="45" t="s">
        <v>329</v>
      </c>
      <c r="D580" s="34" t="s">
        <v>532</v>
      </c>
      <c r="E580" s="34">
        <v>734308</v>
      </c>
      <c r="F580" s="34" t="s">
        <v>684</v>
      </c>
      <c r="G580" s="48">
        <v>1052.54</v>
      </c>
      <c r="H580" s="48">
        <v>10</v>
      </c>
      <c r="I580" s="48"/>
      <c r="J580" s="48"/>
      <c r="K580" s="48">
        <v>1052.7</v>
      </c>
      <c r="L580" s="48">
        <v>10</v>
      </c>
      <c r="M580" s="48"/>
      <c r="N580" s="48"/>
      <c r="O580" s="48"/>
      <c r="P580" s="48"/>
      <c r="Q580" s="48"/>
      <c r="R580" s="48"/>
      <c r="S580" s="48"/>
      <c r="T580" s="48"/>
      <c r="U580" s="36">
        <v>2105.2399999999998</v>
      </c>
      <c r="V580" s="37">
        <v>20</v>
      </c>
    </row>
    <row r="581" spans="2:22" hidden="1" x14ac:dyDescent="0.25">
      <c r="B581" s="34" t="s">
        <v>531</v>
      </c>
      <c r="C581" s="45" t="s">
        <v>329</v>
      </c>
      <c r="D581" s="34" t="s">
        <v>532</v>
      </c>
      <c r="E581" s="34">
        <v>734320</v>
      </c>
      <c r="F581" s="34" t="s">
        <v>685</v>
      </c>
      <c r="G581" s="48">
        <v>1012.69</v>
      </c>
      <c r="H581" s="48">
        <v>10</v>
      </c>
      <c r="I581" s="48"/>
      <c r="J581" s="48"/>
      <c r="K581" s="48">
        <v>506.33</v>
      </c>
      <c r="L581" s="48">
        <v>5</v>
      </c>
      <c r="M581" s="48"/>
      <c r="N581" s="48"/>
      <c r="O581" s="48"/>
      <c r="P581" s="48"/>
      <c r="Q581" s="48"/>
      <c r="R581" s="48"/>
      <c r="S581" s="48"/>
      <c r="T581" s="48"/>
      <c r="U581" s="36">
        <v>1519.02</v>
      </c>
      <c r="V581" s="37">
        <v>15</v>
      </c>
    </row>
    <row r="582" spans="2:22" hidden="1" x14ac:dyDescent="0.25">
      <c r="B582" s="34" t="s">
        <v>531</v>
      </c>
      <c r="C582" s="45" t="s">
        <v>329</v>
      </c>
      <c r="D582" s="34" t="s">
        <v>532</v>
      </c>
      <c r="E582" s="34">
        <v>734339</v>
      </c>
      <c r="F582" s="34" t="s">
        <v>686</v>
      </c>
      <c r="G582" s="48"/>
      <c r="H582" s="48"/>
      <c r="I582" s="48">
        <v>3178.54</v>
      </c>
      <c r="J582" s="48">
        <v>2</v>
      </c>
      <c r="K582" s="48"/>
      <c r="L582" s="48"/>
      <c r="M582" s="48"/>
      <c r="N582" s="48"/>
      <c r="O582" s="48"/>
      <c r="P582" s="48"/>
      <c r="Q582" s="48">
        <v>1589.27</v>
      </c>
      <c r="R582" s="48">
        <v>1</v>
      </c>
      <c r="S582" s="48">
        <v>1589.27</v>
      </c>
      <c r="T582" s="48">
        <v>1</v>
      </c>
      <c r="U582" s="36">
        <v>6357.08</v>
      </c>
      <c r="V582" s="37">
        <v>4</v>
      </c>
    </row>
    <row r="583" spans="2:22" hidden="1" x14ac:dyDescent="0.25">
      <c r="B583" s="34" t="s">
        <v>531</v>
      </c>
      <c r="C583" s="45" t="s">
        <v>329</v>
      </c>
      <c r="D583" s="34" t="s">
        <v>532</v>
      </c>
      <c r="E583" s="34">
        <v>734343</v>
      </c>
      <c r="F583" s="34" t="s">
        <v>687</v>
      </c>
      <c r="G583" s="48"/>
      <c r="H583" s="48"/>
      <c r="I583" s="48"/>
      <c r="J583" s="48"/>
      <c r="K583" s="48">
        <v>591.48</v>
      </c>
      <c r="L583" s="48">
        <v>5</v>
      </c>
      <c r="M583" s="48"/>
      <c r="N583" s="48"/>
      <c r="O583" s="48"/>
      <c r="P583" s="48"/>
      <c r="Q583" s="48"/>
      <c r="R583" s="48"/>
      <c r="S583" s="48"/>
      <c r="T583" s="48"/>
      <c r="U583" s="36">
        <v>591.48</v>
      </c>
      <c r="V583" s="37">
        <v>5</v>
      </c>
    </row>
    <row r="584" spans="2:22" hidden="1" x14ac:dyDescent="0.25">
      <c r="B584" s="34" t="s">
        <v>531</v>
      </c>
      <c r="C584" s="45" t="s">
        <v>329</v>
      </c>
      <c r="D584" s="34" t="s">
        <v>532</v>
      </c>
      <c r="E584" s="34">
        <v>734351</v>
      </c>
      <c r="F584" s="34" t="s">
        <v>688</v>
      </c>
      <c r="G584" s="48">
        <v>1058.43</v>
      </c>
      <c r="H584" s="48">
        <v>10</v>
      </c>
      <c r="I584" s="48"/>
      <c r="J584" s="48"/>
      <c r="K584" s="48">
        <v>2195.65</v>
      </c>
      <c r="L584" s="48">
        <v>20</v>
      </c>
      <c r="M584" s="48"/>
      <c r="N584" s="48"/>
      <c r="O584" s="48"/>
      <c r="P584" s="48"/>
      <c r="Q584" s="48"/>
      <c r="R584" s="48"/>
      <c r="S584" s="48"/>
      <c r="T584" s="48"/>
      <c r="U584" s="36">
        <v>3254.08</v>
      </c>
      <c r="V584" s="37">
        <v>30</v>
      </c>
    </row>
    <row r="585" spans="2:22" hidden="1" x14ac:dyDescent="0.25">
      <c r="B585" s="34" t="s">
        <v>531</v>
      </c>
      <c r="C585" s="45" t="s">
        <v>329</v>
      </c>
      <c r="D585" s="34" t="s">
        <v>532</v>
      </c>
      <c r="E585" s="34">
        <v>734352</v>
      </c>
      <c r="F585" s="34" t="s">
        <v>689</v>
      </c>
      <c r="G585" s="48"/>
      <c r="H585" s="48"/>
      <c r="I585" s="48"/>
      <c r="J585" s="48"/>
      <c r="K585" s="48"/>
      <c r="L585" s="48"/>
      <c r="M585" s="48"/>
      <c r="N585" s="48"/>
      <c r="O585" s="48"/>
      <c r="P585" s="48"/>
      <c r="Q585" s="48"/>
      <c r="R585" s="48"/>
      <c r="S585" s="48">
        <v>150.71</v>
      </c>
      <c r="T585" s="48">
        <v>5</v>
      </c>
      <c r="U585" s="36">
        <v>150.71</v>
      </c>
      <c r="V585" s="37">
        <v>5</v>
      </c>
    </row>
    <row r="586" spans="2:22" hidden="1" x14ac:dyDescent="0.25">
      <c r="B586" s="34" t="s">
        <v>531</v>
      </c>
      <c r="C586" s="45" t="s">
        <v>329</v>
      </c>
      <c r="D586" s="34" t="s">
        <v>532</v>
      </c>
      <c r="E586" s="34">
        <v>734358</v>
      </c>
      <c r="F586" s="34" t="s">
        <v>690</v>
      </c>
      <c r="G586" s="48"/>
      <c r="H586" s="48"/>
      <c r="I586" s="48"/>
      <c r="J586" s="48"/>
      <c r="K586" s="48"/>
      <c r="L586" s="48"/>
      <c r="M586" s="48"/>
      <c r="N586" s="48"/>
      <c r="O586" s="48"/>
      <c r="P586" s="48"/>
      <c r="Q586" s="48"/>
      <c r="R586" s="48"/>
      <c r="S586" s="48">
        <v>339.4</v>
      </c>
      <c r="T586" s="48">
        <v>7</v>
      </c>
      <c r="U586" s="36">
        <v>339.4</v>
      </c>
      <c r="V586" s="37">
        <v>7</v>
      </c>
    </row>
    <row r="587" spans="2:22" hidden="1" x14ac:dyDescent="0.25">
      <c r="B587" s="34" t="s">
        <v>531</v>
      </c>
      <c r="C587" s="45" t="s">
        <v>329</v>
      </c>
      <c r="D587" s="34" t="s">
        <v>532</v>
      </c>
      <c r="E587" s="34">
        <v>734360</v>
      </c>
      <c r="F587" s="34" t="s">
        <v>691</v>
      </c>
      <c r="G587" s="48">
        <v>6040.13</v>
      </c>
      <c r="H587" s="48">
        <v>70</v>
      </c>
      <c r="I587" s="48">
        <v>2490.86</v>
      </c>
      <c r="J587" s="48">
        <v>30</v>
      </c>
      <c r="K587" s="48">
        <v>4566.55</v>
      </c>
      <c r="L587" s="48">
        <v>55</v>
      </c>
      <c r="M587" s="48">
        <v>1328.46</v>
      </c>
      <c r="N587" s="48">
        <v>16</v>
      </c>
      <c r="O587" s="48">
        <v>6144.11</v>
      </c>
      <c r="P587" s="48">
        <v>74</v>
      </c>
      <c r="Q587" s="48">
        <v>3736.28</v>
      </c>
      <c r="R587" s="48">
        <v>45</v>
      </c>
      <c r="S587" s="48">
        <v>5396.84</v>
      </c>
      <c r="T587" s="48">
        <v>65</v>
      </c>
      <c r="U587" s="36">
        <v>29703.23</v>
      </c>
      <c r="V587" s="37">
        <v>355</v>
      </c>
    </row>
    <row r="588" spans="2:22" hidden="1" x14ac:dyDescent="0.25">
      <c r="B588" s="34" t="s">
        <v>531</v>
      </c>
      <c r="C588" s="45" t="s">
        <v>329</v>
      </c>
      <c r="D588" s="34" t="s">
        <v>532</v>
      </c>
      <c r="E588" s="34">
        <v>734369</v>
      </c>
      <c r="F588" s="34" t="s">
        <v>692</v>
      </c>
      <c r="G588" s="48"/>
      <c r="H588" s="48"/>
      <c r="I588" s="48"/>
      <c r="J588" s="48"/>
      <c r="K588" s="48">
        <v>249.57</v>
      </c>
      <c r="L588" s="48">
        <v>1</v>
      </c>
      <c r="M588" s="48"/>
      <c r="N588" s="48"/>
      <c r="O588" s="48"/>
      <c r="P588" s="48"/>
      <c r="Q588" s="48"/>
      <c r="R588" s="48"/>
      <c r="S588" s="48"/>
      <c r="T588" s="48"/>
      <c r="U588" s="36">
        <v>249.57</v>
      </c>
      <c r="V588" s="37">
        <v>1</v>
      </c>
    </row>
    <row r="589" spans="2:22" hidden="1" x14ac:dyDescent="0.25">
      <c r="B589" s="34" t="s">
        <v>531</v>
      </c>
      <c r="C589" s="45" t="s">
        <v>329</v>
      </c>
      <c r="D589" s="34" t="s">
        <v>532</v>
      </c>
      <c r="E589" s="34">
        <v>734400</v>
      </c>
      <c r="F589" s="34" t="s">
        <v>693</v>
      </c>
      <c r="G589" s="48"/>
      <c r="H589" s="48"/>
      <c r="I589" s="48"/>
      <c r="J589" s="48"/>
      <c r="K589" s="48">
        <v>588.23</v>
      </c>
      <c r="L589" s="48">
        <v>5</v>
      </c>
      <c r="M589" s="48"/>
      <c r="N589" s="48"/>
      <c r="O589" s="48"/>
      <c r="P589" s="48"/>
      <c r="Q589" s="48"/>
      <c r="R589" s="48"/>
      <c r="S589" s="48"/>
      <c r="T589" s="48"/>
      <c r="U589" s="36">
        <v>588.23</v>
      </c>
      <c r="V589" s="37">
        <v>5</v>
      </c>
    </row>
    <row r="590" spans="2:22" hidden="1" x14ac:dyDescent="0.25">
      <c r="B590" s="34" t="s">
        <v>531</v>
      </c>
      <c r="C590" s="45" t="s">
        <v>329</v>
      </c>
      <c r="D590" s="34" t="s">
        <v>532</v>
      </c>
      <c r="E590" s="34">
        <v>734403</v>
      </c>
      <c r="F590" s="34" t="s">
        <v>694</v>
      </c>
      <c r="G590" s="48">
        <v>1368.3</v>
      </c>
      <c r="H590" s="48">
        <v>13</v>
      </c>
      <c r="I590" s="48"/>
      <c r="J590" s="48"/>
      <c r="K590" s="48">
        <v>2966.03</v>
      </c>
      <c r="L590" s="48">
        <v>27</v>
      </c>
      <c r="M590" s="48"/>
      <c r="N590" s="48"/>
      <c r="O590" s="48"/>
      <c r="P590" s="48"/>
      <c r="Q590" s="48"/>
      <c r="R590" s="48"/>
      <c r="S590" s="48"/>
      <c r="T590" s="48"/>
      <c r="U590" s="36">
        <v>4334.33</v>
      </c>
      <c r="V590" s="37">
        <v>40</v>
      </c>
    </row>
    <row r="591" spans="2:22" hidden="1" x14ac:dyDescent="0.25">
      <c r="B591" s="34" t="s">
        <v>531</v>
      </c>
      <c r="C591" s="45" t="s">
        <v>329</v>
      </c>
      <c r="D591" s="34" t="s">
        <v>532</v>
      </c>
      <c r="E591" s="34">
        <v>734404</v>
      </c>
      <c r="F591" s="34" t="s">
        <v>695</v>
      </c>
      <c r="G591" s="48"/>
      <c r="H591" s="48"/>
      <c r="I591" s="48"/>
      <c r="J591" s="48"/>
      <c r="K591" s="48"/>
      <c r="L591" s="48"/>
      <c r="M591" s="48"/>
      <c r="N591" s="48"/>
      <c r="O591" s="48"/>
      <c r="P591" s="48"/>
      <c r="Q591" s="48"/>
      <c r="R591" s="48"/>
      <c r="S591" s="48">
        <v>154.47</v>
      </c>
      <c r="T591" s="48">
        <v>5</v>
      </c>
      <c r="U591" s="36">
        <v>154.47</v>
      </c>
      <c r="V591" s="37">
        <v>5</v>
      </c>
    </row>
    <row r="592" spans="2:22" hidden="1" x14ac:dyDescent="0.25">
      <c r="B592" s="34" t="s">
        <v>531</v>
      </c>
      <c r="C592" s="45" t="s">
        <v>329</v>
      </c>
      <c r="D592" s="34" t="s">
        <v>532</v>
      </c>
      <c r="E592" s="34">
        <v>734421</v>
      </c>
      <c r="F592" s="34" t="s">
        <v>696</v>
      </c>
      <c r="G592" s="48">
        <v>5439.09</v>
      </c>
      <c r="H592" s="48">
        <v>70</v>
      </c>
      <c r="I592" s="48">
        <v>1758.64</v>
      </c>
      <c r="J592" s="48">
        <v>25</v>
      </c>
      <c r="K592" s="48">
        <v>2282.5</v>
      </c>
      <c r="L592" s="48">
        <v>25</v>
      </c>
      <c r="M592" s="48">
        <v>984.84</v>
      </c>
      <c r="N592" s="48">
        <v>14</v>
      </c>
      <c r="O592" s="48">
        <v>4150.3900000000003</v>
      </c>
      <c r="P592" s="48">
        <v>59</v>
      </c>
      <c r="Q592" s="48">
        <v>351.73</v>
      </c>
      <c r="R592" s="48">
        <v>5</v>
      </c>
      <c r="S592" s="48">
        <v>351.73</v>
      </c>
      <c r="T592" s="48">
        <v>5</v>
      </c>
      <c r="U592" s="36">
        <v>15318.92</v>
      </c>
      <c r="V592" s="37">
        <v>203</v>
      </c>
    </row>
    <row r="593" spans="2:22" hidden="1" x14ac:dyDescent="0.25">
      <c r="B593" s="34" t="s">
        <v>531</v>
      </c>
      <c r="C593" s="45" t="s">
        <v>329</v>
      </c>
      <c r="D593" s="34" t="s">
        <v>532</v>
      </c>
      <c r="E593" s="34">
        <v>734422</v>
      </c>
      <c r="F593" s="34" t="s">
        <v>697</v>
      </c>
      <c r="G593" s="48">
        <v>3384.57</v>
      </c>
      <c r="H593" s="48">
        <v>30</v>
      </c>
      <c r="I593" s="48">
        <v>2256.38</v>
      </c>
      <c r="J593" s="48">
        <v>20</v>
      </c>
      <c r="K593" s="48">
        <v>3384.58</v>
      </c>
      <c r="L593" s="48">
        <v>30</v>
      </c>
      <c r="M593" s="48">
        <v>9025.5400000000009</v>
      </c>
      <c r="N593" s="48">
        <v>80</v>
      </c>
      <c r="O593" s="48">
        <v>14666.49</v>
      </c>
      <c r="P593" s="48">
        <v>130</v>
      </c>
      <c r="Q593" s="48"/>
      <c r="R593" s="48"/>
      <c r="S593" s="48"/>
      <c r="T593" s="48"/>
      <c r="U593" s="36">
        <v>32717.56</v>
      </c>
      <c r="V593" s="37">
        <v>290</v>
      </c>
    </row>
    <row r="594" spans="2:22" hidden="1" x14ac:dyDescent="0.25">
      <c r="B594" s="34" t="s">
        <v>531</v>
      </c>
      <c r="C594" s="45" t="s">
        <v>329</v>
      </c>
      <c r="D594" s="34" t="s">
        <v>532</v>
      </c>
      <c r="E594" s="34">
        <v>734430</v>
      </c>
      <c r="F594" s="34" t="s">
        <v>698</v>
      </c>
      <c r="G594" s="48">
        <v>1300.3900000000001</v>
      </c>
      <c r="H594" s="48">
        <v>10</v>
      </c>
      <c r="I594" s="48">
        <v>130.04</v>
      </c>
      <c r="J594" s="48">
        <v>1</v>
      </c>
      <c r="K594" s="48"/>
      <c r="L594" s="48"/>
      <c r="M594" s="48"/>
      <c r="N594" s="48"/>
      <c r="O594" s="48">
        <v>780.23</v>
      </c>
      <c r="P594" s="48">
        <v>6</v>
      </c>
      <c r="Q594" s="48"/>
      <c r="R594" s="48"/>
      <c r="S594" s="48">
        <v>260.08</v>
      </c>
      <c r="T594" s="48">
        <v>2</v>
      </c>
      <c r="U594" s="36">
        <v>2470.7399999999998</v>
      </c>
      <c r="V594" s="37">
        <v>19</v>
      </c>
    </row>
    <row r="595" spans="2:22" hidden="1" x14ac:dyDescent="0.25">
      <c r="B595" s="34" t="s">
        <v>531</v>
      </c>
      <c r="C595" s="45" t="s">
        <v>329</v>
      </c>
      <c r="D595" s="34" t="s">
        <v>532</v>
      </c>
      <c r="E595" s="34">
        <v>734436</v>
      </c>
      <c r="F595" s="34" t="s">
        <v>699</v>
      </c>
      <c r="G595" s="48"/>
      <c r="H595" s="48"/>
      <c r="I595" s="48"/>
      <c r="J595" s="48"/>
      <c r="K595" s="48"/>
      <c r="L595" s="48"/>
      <c r="M595" s="48"/>
      <c r="N595" s="48"/>
      <c r="O595" s="48"/>
      <c r="P595" s="48"/>
      <c r="Q595" s="48"/>
      <c r="R595" s="48"/>
      <c r="S595" s="48">
        <v>56.99</v>
      </c>
      <c r="T595" s="48">
        <v>2</v>
      </c>
      <c r="U595" s="36">
        <v>56.99</v>
      </c>
      <c r="V595" s="37">
        <v>2</v>
      </c>
    </row>
    <row r="596" spans="2:22" hidden="1" x14ac:dyDescent="0.25">
      <c r="B596" s="34" t="s">
        <v>531</v>
      </c>
      <c r="C596" s="45" t="s">
        <v>329</v>
      </c>
      <c r="D596" s="34" t="s">
        <v>532</v>
      </c>
      <c r="E596" s="34">
        <v>734443</v>
      </c>
      <c r="F596" s="34" t="s">
        <v>700</v>
      </c>
      <c r="G596" s="48"/>
      <c r="H596" s="48"/>
      <c r="I596" s="48"/>
      <c r="J596" s="48"/>
      <c r="K596" s="48">
        <v>1243.78</v>
      </c>
      <c r="L596" s="48">
        <v>15</v>
      </c>
      <c r="M596" s="48"/>
      <c r="N596" s="48"/>
      <c r="O596" s="48"/>
      <c r="P596" s="48"/>
      <c r="Q596" s="48"/>
      <c r="R596" s="48"/>
      <c r="S596" s="48"/>
      <c r="T596" s="48"/>
      <c r="U596" s="36">
        <v>1243.78</v>
      </c>
      <c r="V596" s="37">
        <v>15</v>
      </c>
    </row>
    <row r="597" spans="2:22" hidden="1" x14ac:dyDescent="0.25">
      <c r="B597" s="34" t="s">
        <v>531</v>
      </c>
      <c r="C597" s="45" t="s">
        <v>329</v>
      </c>
      <c r="D597" s="34" t="s">
        <v>532</v>
      </c>
      <c r="E597" s="34">
        <v>734445</v>
      </c>
      <c r="F597" s="34" t="s">
        <v>701</v>
      </c>
      <c r="G597" s="48"/>
      <c r="H597" s="48"/>
      <c r="I597" s="48"/>
      <c r="J597" s="48"/>
      <c r="K597" s="48"/>
      <c r="L597" s="48"/>
      <c r="M597" s="48"/>
      <c r="N597" s="48"/>
      <c r="O597" s="48"/>
      <c r="P597" s="48"/>
      <c r="Q597" s="48"/>
      <c r="R597" s="48"/>
      <c r="S597" s="48">
        <v>72.819999999999993</v>
      </c>
      <c r="T597" s="48">
        <v>3</v>
      </c>
      <c r="U597" s="36">
        <v>72.819999999999993</v>
      </c>
      <c r="V597" s="37">
        <v>3</v>
      </c>
    </row>
    <row r="598" spans="2:22" hidden="1" x14ac:dyDescent="0.25">
      <c r="B598" s="34" t="s">
        <v>531</v>
      </c>
      <c r="C598" s="45" t="s">
        <v>329</v>
      </c>
      <c r="D598" s="34" t="s">
        <v>532</v>
      </c>
      <c r="E598" s="34">
        <v>734451</v>
      </c>
      <c r="F598" s="34" t="s">
        <v>702</v>
      </c>
      <c r="G598" s="48"/>
      <c r="H598" s="48"/>
      <c r="I598" s="48">
        <v>317.55</v>
      </c>
      <c r="J598" s="48">
        <v>1</v>
      </c>
      <c r="K598" s="48"/>
      <c r="L598" s="48"/>
      <c r="M598" s="48"/>
      <c r="N598" s="48"/>
      <c r="O598" s="48"/>
      <c r="P598" s="48"/>
      <c r="Q598" s="48">
        <v>635.1</v>
      </c>
      <c r="R598" s="48">
        <v>2</v>
      </c>
      <c r="S598" s="48">
        <v>635.1</v>
      </c>
      <c r="T598" s="48">
        <v>2</v>
      </c>
      <c r="U598" s="36">
        <v>1587.75</v>
      </c>
      <c r="V598" s="37">
        <v>5</v>
      </c>
    </row>
    <row r="599" spans="2:22" hidden="1" x14ac:dyDescent="0.25">
      <c r="B599" s="34" t="s">
        <v>531</v>
      </c>
      <c r="C599" s="45" t="s">
        <v>329</v>
      </c>
      <c r="D599" s="34" t="s">
        <v>532</v>
      </c>
      <c r="E599" s="34">
        <v>734459</v>
      </c>
      <c r="F599" s="34" t="s">
        <v>703</v>
      </c>
      <c r="G599" s="48">
        <v>1188.8699999999999</v>
      </c>
      <c r="H599" s="48">
        <v>3</v>
      </c>
      <c r="I599" s="48">
        <v>705.9</v>
      </c>
      <c r="J599" s="48">
        <v>3</v>
      </c>
      <c r="K599" s="48">
        <v>712.09</v>
      </c>
      <c r="L599" s="48">
        <v>2</v>
      </c>
      <c r="M599" s="48">
        <v>476.79</v>
      </c>
      <c r="N599" s="48">
        <v>1</v>
      </c>
      <c r="O599" s="48">
        <v>235.3</v>
      </c>
      <c r="P599" s="48">
        <v>1</v>
      </c>
      <c r="Q599" s="48">
        <v>1647.14</v>
      </c>
      <c r="R599" s="48">
        <v>7</v>
      </c>
      <c r="S599" s="48"/>
      <c r="T599" s="48"/>
      <c r="U599" s="36">
        <v>4966.09</v>
      </c>
      <c r="V599" s="37">
        <v>17</v>
      </c>
    </row>
    <row r="600" spans="2:22" hidden="1" x14ac:dyDescent="0.25">
      <c r="B600" s="34" t="s">
        <v>531</v>
      </c>
      <c r="C600" s="45" t="s">
        <v>329</v>
      </c>
      <c r="D600" s="34" t="s">
        <v>532</v>
      </c>
      <c r="E600" s="34">
        <v>734490</v>
      </c>
      <c r="F600" s="34" t="s">
        <v>704</v>
      </c>
      <c r="G600" s="48"/>
      <c r="H600" s="48"/>
      <c r="I600" s="48"/>
      <c r="J600" s="48"/>
      <c r="K600" s="48"/>
      <c r="L600" s="48"/>
      <c r="M600" s="48"/>
      <c r="N600" s="48"/>
      <c r="O600" s="48"/>
      <c r="P600" s="48"/>
      <c r="Q600" s="48"/>
      <c r="R600" s="48"/>
      <c r="S600" s="48">
        <v>125.84</v>
      </c>
      <c r="T600" s="48">
        <v>5</v>
      </c>
      <c r="U600" s="36">
        <v>125.84</v>
      </c>
      <c r="V600" s="37">
        <v>5</v>
      </c>
    </row>
    <row r="601" spans="2:22" hidden="1" x14ac:dyDescent="0.25">
      <c r="B601" s="34" t="s">
        <v>531</v>
      </c>
      <c r="C601" s="45" t="s">
        <v>329</v>
      </c>
      <c r="D601" s="34" t="s">
        <v>532</v>
      </c>
      <c r="E601" s="34">
        <v>734877</v>
      </c>
      <c r="F601" s="34" t="s">
        <v>705</v>
      </c>
      <c r="G601" s="48"/>
      <c r="H601" s="48"/>
      <c r="I601" s="48"/>
      <c r="J601" s="48"/>
      <c r="K601" s="48"/>
      <c r="L601" s="48"/>
      <c r="M601" s="48"/>
      <c r="N601" s="48"/>
      <c r="O601" s="48"/>
      <c r="P601" s="48"/>
      <c r="Q601" s="48"/>
      <c r="R601" s="48"/>
      <c r="S601" s="48">
        <v>752.45</v>
      </c>
      <c r="T601" s="48">
        <v>5</v>
      </c>
      <c r="U601" s="36">
        <v>752.45</v>
      </c>
      <c r="V601" s="37">
        <v>5</v>
      </c>
    </row>
    <row r="602" spans="2:22" hidden="1" x14ac:dyDescent="0.25">
      <c r="B602" s="34" t="s">
        <v>531</v>
      </c>
      <c r="C602" s="45" t="s">
        <v>329</v>
      </c>
      <c r="D602" s="34" t="s">
        <v>532</v>
      </c>
      <c r="E602" s="34">
        <v>734891</v>
      </c>
      <c r="F602" s="34" t="s">
        <v>706</v>
      </c>
      <c r="G602" s="48"/>
      <c r="H602" s="48"/>
      <c r="I602" s="48"/>
      <c r="J602" s="48"/>
      <c r="K602" s="48"/>
      <c r="L602" s="48"/>
      <c r="M602" s="48"/>
      <c r="N602" s="48"/>
      <c r="O602" s="48"/>
      <c r="P602" s="48"/>
      <c r="Q602" s="48"/>
      <c r="R602" s="48"/>
      <c r="S602" s="48">
        <v>81.39</v>
      </c>
      <c r="T602" s="48">
        <v>2</v>
      </c>
      <c r="U602" s="36">
        <v>81.39</v>
      </c>
      <c r="V602" s="37">
        <v>2</v>
      </c>
    </row>
    <row r="603" spans="2:22" hidden="1" x14ac:dyDescent="0.25">
      <c r="B603" s="34" t="s">
        <v>531</v>
      </c>
      <c r="C603" s="45" t="s">
        <v>329</v>
      </c>
      <c r="D603" s="34" t="s">
        <v>532</v>
      </c>
      <c r="E603" s="34">
        <v>734961</v>
      </c>
      <c r="F603" s="34" t="s">
        <v>707</v>
      </c>
      <c r="G603" s="48"/>
      <c r="H603" s="48"/>
      <c r="I603" s="48"/>
      <c r="J603" s="48"/>
      <c r="K603" s="48"/>
      <c r="L603" s="48"/>
      <c r="M603" s="48"/>
      <c r="N603" s="48"/>
      <c r="O603" s="48"/>
      <c r="P603" s="48"/>
      <c r="Q603" s="48"/>
      <c r="R603" s="48"/>
      <c r="S603" s="48">
        <v>157.87</v>
      </c>
      <c r="T603" s="48">
        <v>7</v>
      </c>
      <c r="U603" s="36">
        <v>157.87</v>
      </c>
      <c r="V603" s="37">
        <v>7</v>
      </c>
    </row>
    <row r="604" spans="2:22" hidden="1" x14ac:dyDescent="0.25">
      <c r="B604" s="34" t="s">
        <v>531</v>
      </c>
      <c r="C604" s="45" t="s">
        <v>329</v>
      </c>
      <c r="D604" s="34" t="s">
        <v>532</v>
      </c>
      <c r="E604" s="34">
        <v>734963</v>
      </c>
      <c r="F604" s="34" t="s">
        <v>708</v>
      </c>
      <c r="G604" s="48"/>
      <c r="H604" s="48"/>
      <c r="I604" s="48"/>
      <c r="J604" s="48"/>
      <c r="K604" s="48"/>
      <c r="L604" s="48"/>
      <c r="M604" s="48"/>
      <c r="N604" s="48"/>
      <c r="O604" s="48"/>
      <c r="P604" s="48"/>
      <c r="Q604" s="48"/>
      <c r="R604" s="48"/>
      <c r="S604" s="48">
        <v>154.37</v>
      </c>
      <c r="T604" s="48">
        <v>3</v>
      </c>
      <c r="U604" s="36">
        <v>154.37</v>
      </c>
      <c r="V604" s="37">
        <v>3</v>
      </c>
    </row>
    <row r="605" spans="2:22" hidden="1" x14ac:dyDescent="0.25">
      <c r="B605" s="34" t="s">
        <v>531</v>
      </c>
      <c r="C605" s="45" t="s">
        <v>329</v>
      </c>
      <c r="D605" s="34" t="s">
        <v>532</v>
      </c>
      <c r="E605" s="34">
        <v>735263</v>
      </c>
      <c r="F605" s="34" t="s">
        <v>709</v>
      </c>
      <c r="G605" s="48">
        <v>-942.92</v>
      </c>
      <c r="H605" s="48">
        <v>-10</v>
      </c>
      <c r="I605" s="48"/>
      <c r="J605" s="48"/>
      <c r="K605" s="48"/>
      <c r="L605" s="48"/>
      <c r="M605" s="48"/>
      <c r="N605" s="48"/>
      <c r="O605" s="48">
        <v>942.92</v>
      </c>
      <c r="P605" s="48">
        <v>10</v>
      </c>
      <c r="Q605" s="48">
        <v>942.92</v>
      </c>
      <c r="R605" s="48">
        <v>10</v>
      </c>
      <c r="S605" s="48"/>
      <c r="T605" s="48"/>
      <c r="U605" s="36">
        <v>942.92</v>
      </c>
      <c r="V605" s="37">
        <v>10</v>
      </c>
    </row>
    <row r="606" spans="2:22" hidden="1" x14ac:dyDescent="0.25">
      <c r="B606" s="34" t="s">
        <v>531</v>
      </c>
      <c r="C606" s="45" t="s">
        <v>329</v>
      </c>
      <c r="D606" s="34" t="s">
        <v>532</v>
      </c>
      <c r="E606" s="34">
        <v>735266</v>
      </c>
      <c r="F606" s="34" t="s">
        <v>710</v>
      </c>
      <c r="G606" s="48"/>
      <c r="H606" s="48"/>
      <c r="I606" s="48">
        <v>8335.7000000000007</v>
      </c>
      <c r="J606" s="48">
        <v>100</v>
      </c>
      <c r="K606" s="48">
        <v>16671.39</v>
      </c>
      <c r="L606" s="48">
        <v>200</v>
      </c>
      <c r="M606" s="48">
        <v>8335.7000000000007</v>
      </c>
      <c r="N606" s="48">
        <v>100</v>
      </c>
      <c r="O606" s="48"/>
      <c r="P606" s="48"/>
      <c r="Q606" s="48"/>
      <c r="R606" s="48"/>
      <c r="S606" s="48"/>
      <c r="T606" s="48"/>
      <c r="U606" s="36">
        <v>33342.79</v>
      </c>
      <c r="V606" s="37">
        <v>400</v>
      </c>
    </row>
    <row r="607" spans="2:22" hidden="1" x14ac:dyDescent="0.25">
      <c r="B607" s="34" t="s">
        <v>531</v>
      </c>
      <c r="C607" s="45" t="s">
        <v>329</v>
      </c>
      <c r="D607" s="34" t="s">
        <v>532</v>
      </c>
      <c r="E607" s="34">
        <v>735273</v>
      </c>
      <c r="F607" s="34" t="s">
        <v>711</v>
      </c>
      <c r="G607" s="48"/>
      <c r="H607" s="48"/>
      <c r="I607" s="48"/>
      <c r="J607" s="48"/>
      <c r="K607" s="48"/>
      <c r="L607" s="48"/>
      <c r="M607" s="48"/>
      <c r="N607" s="48"/>
      <c r="O607" s="48"/>
      <c r="P607" s="48"/>
      <c r="Q607" s="48"/>
      <c r="R607" s="48"/>
      <c r="S607" s="48">
        <v>3417.18</v>
      </c>
      <c r="T607" s="48">
        <v>50</v>
      </c>
      <c r="U607" s="36">
        <v>3417.18</v>
      </c>
      <c r="V607" s="37">
        <v>50</v>
      </c>
    </row>
    <row r="608" spans="2:22" hidden="1" x14ac:dyDescent="0.25">
      <c r="B608" s="34" t="s">
        <v>531</v>
      </c>
      <c r="C608" s="45" t="s">
        <v>329</v>
      </c>
      <c r="D608" s="34" t="s">
        <v>532</v>
      </c>
      <c r="E608" s="34">
        <v>735274</v>
      </c>
      <c r="F608" s="34" t="s">
        <v>712</v>
      </c>
      <c r="G608" s="48">
        <v>23581.91</v>
      </c>
      <c r="H608" s="48">
        <v>160</v>
      </c>
      <c r="I608" s="48"/>
      <c r="J608" s="48"/>
      <c r="K608" s="48">
        <v>736.93</v>
      </c>
      <c r="L608" s="48">
        <v>5</v>
      </c>
      <c r="M608" s="48">
        <v>16949.490000000002</v>
      </c>
      <c r="N608" s="48">
        <v>115</v>
      </c>
      <c r="O608" s="48"/>
      <c r="P608" s="48"/>
      <c r="Q608" s="48">
        <v>8843.2099999999991</v>
      </c>
      <c r="R608" s="48">
        <v>60</v>
      </c>
      <c r="S608" s="48">
        <v>14739.53</v>
      </c>
      <c r="T608" s="48">
        <v>100</v>
      </c>
      <c r="U608" s="36">
        <v>64851.07</v>
      </c>
      <c r="V608" s="37">
        <v>440</v>
      </c>
    </row>
    <row r="609" spans="2:22" hidden="1" x14ac:dyDescent="0.25">
      <c r="B609" s="34" t="s">
        <v>531</v>
      </c>
      <c r="C609" s="45" t="s">
        <v>329</v>
      </c>
      <c r="D609" s="34" t="s">
        <v>532</v>
      </c>
      <c r="E609" s="34">
        <v>735285</v>
      </c>
      <c r="F609" s="34" t="s">
        <v>713</v>
      </c>
      <c r="G609" s="48">
        <v>10590.85</v>
      </c>
      <c r="H609" s="48">
        <v>185</v>
      </c>
      <c r="I609" s="48"/>
      <c r="J609" s="48"/>
      <c r="K609" s="48">
        <v>11449.57</v>
      </c>
      <c r="L609" s="48">
        <v>200</v>
      </c>
      <c r="M609" s="48"/>
      <c r="N609" s="48"/>
      <c r="O609" s="48">
        <v>858.72</v>
      </c>
      <c r="P609" s="48">
        <v>15</v>
      </c>
      <c r="Q609" s="48">
        <v>5724.78</v>
      </c>
      <c r="R609" s="48">
        <v>100</v>
      </c>
      <c r="S609" s="48"/>
      <c r="T609" s="48"/>
      <c r="U609" s="36">
        <v>28623.919999999998</v>
      </c>
      <c r="V609" s="37">
        <v>500</v>
      </c>
    </row>
    <row r="610" spans="2:22" hidden="1" x14ac:dyDescent="0.25">
      <c r="B610" s="34" t="s">
        <v>531</v>
      </c>
      <c r="C610" s="45" t="s">
        <v>329</v>
      </c>
      <c r="D610" s="34" t="s">
        <v>532</v>
      </c>
      <c r="E610" s="34">
        <v>735287</v>
      </c>
      <c r="F610" s="34" t="s">
        <v>714</v>
      </c>
      <c r="G610" s="48"/>
      <c r="H610" s="48"/>
      <c r="I610" s="48"/>
      <c r="J610" s="48"/>
      <c r="K610" s="48"/>
      <c r="L610" s="48"/>
      <c r="M610" s="48"/>
      <c r="N610" s="48"/>
      <c r="O610" s="48">
        <v>1063.99</v>
      </c>
      <c r="P610" s="48">
        <v>5</v>
      </c>
      <c r="Q610" s="48"/>
      <c r="R610" s="48"/>
      <c r="S610" s="48"/>
      <c r="T610" s="48"/>
      <c r="U610" s="36">
        <v>1063.99</v>
      </c>
      <c r="V610" s="37">
        <v>5</v>
      </c>
    </row>
    <row r="611" spans="2:22" hidden="1" x14ac:dyDescent="0.25">
      <c r="B611" s="34" t="s">
        <v>531</v>
      </c>
      <c r="C611" s="45" t="s">
        <v>329</v>
      </c>
      <c r="D611" s="34" t="s">
        <v>532</v>
      </c>
      <c r="E611" s="34">
        <v>735288</v>
      </c>
      <c r="F611" s="34" t="s">
        <v>715</v>
      </c>
      <c r="G611" s="48"/>
      <c r="H611" s="48"/>
      <c r="I611" s="48"/>
      <c r="J611" s="48"/>
      <c r="K611" s="48">
        <v>2125.71</v>
      </c>
      <c r="L611" s="48">
        <v>10</v>
      </c>
      <c r="M611" s="48"/>
      <c r="N611" s="48"/>
      <c r="O611" s="48"/>
      <c r="P611" s="48"/>
      <c r="Q611" s="48"/>
      <c r="R611" s="48"/>
      <c r="S611" s="48"/>
      <c r="T611" s="48"/>
      <c r="U611" s="36">
        <v>2125.71</v>
      </c>
      <c r="V611" s="37">
        <v>10</v>
      </c>
    </row>
    <row r="612" spans="2:22" hidden="1" x14ac:dyDescent="0.25">
      <c r="B612" s="34" t="s">
        <v>531</v>
      </c>
      <c r="C612" s="45" t="s">
        <v>329</v>
      </c>
      <c r="D612" s="34" t="s">
        <v>532</v>
      </c>
      <c r="E612" s="34">
        <v>735294</v>
      </c>
      <c r="F612" s="34" t="s">
        <v>716</v>
      </c>
      <c r="G612" s="48"/>
      <c r="H612" s="48"/>
      <c r="I612" s="48"/>
      <c r="J612" s="48"/>
      <c r="K612" s="48"/>
      <c r="L612" s="48"/>
      <c r="M612" s="48">
        <v>1263.24</v>
      </c>
      <c r="N612" s="48">
        <v>10</v>
      </c>
      <c r="O612" s="48"/>
      <c r="P612" s="48"/>
      <c r="Q612" s="48"/>
      <c r="R612" s="48"/>
      <c r="S612" s="48"/>
      <c r="T612" s="48"/>
      <c r="U612" s="36">
        <v>1263.24</v>
      </c>
      <c r="V612" s="37">
        <v>10</v>
      </c>
    </row>
    <row r="613" spans="2:22" hidden="1" x14ac:dyDescent="0.25">
      <c r="B613" s="34" t="s">
        <v>531</v>
      </c>
      <c r="C613" s="45" t="s">
        <v>329</v>
      </c>
      <c r="D613" s="34" t="s">
        <v>532</v>
      </c>
      <c r="E613" s="34">
        <v>735297</v>
      </c>
      <c r="F613" s="34" t="s">
        <v>717</v>
      </c>
      <c r="G613" s="48"/>
      <c r="H613" s="48"/>
      <c r="I613" s="48"/>
      <c r="J613" s="48"/>
      <c r="K613" s="48">
        <v>2197.66</v>
      </c>
      <c r="L613" s="48">
        <v>10</v>
      </c>
      <c r="M613" s="48"/>
      <c r="N613" s="48"/>
      <c r="O613" s="48"/>
      <c r="P613" s="48"/>
      <c r="Q613" s="48"/>
      <c r="R613" s="48"/>
      <c r="S613" s="48"/>
      <c r="T613" s="48"/>
      <c r="U613" s="36">
        <v>2197.66</v>
      </c>
      <c r="V613" s="37">
        <v>10</v>
      </c>
    </row>
    <row r="614" spans="2:22" hidden="1" x14ac:dyDescent="0.25">
      <c r="B614" s="34" t="s">
        <v>531</v>
      </c>
      <c r="C614" s="45" t="s">
        <v>329</v>
      </c>
      <c r="D614" s="34" t="s">
        <v>532</v>
      </c>
      <c r="E614" s="34">
        <v>735299</v>
      </c>
      <c r="F614" s="34" t="s">
        <v>718</v>
      </c>
      <c r="G614" s="48">
        <v>-1348.22</v>
      </c>
      <c r="H614" s="48">
        <v>-6</v>
      </c>
      <c r="I614" s="48"/>
      <c r="J614" s="48"/>
      <c r="K614" s="48"/>
      <c r="L614" s="48"/>
      <c r="M614" s="48"/>
      <c r="N614" s="48"/>
      <c r="O614" s="48"/>
      <c r="P614" s="48"/>
      <c r="Q614" s="48"/>
      <c r="R614" s="48"/>
      <c r="S614" s="48"/>
      <c r="T614" s="48"/>
      <c r="U614" s="36">
        <v>-1348.22</v>
      </c>
      <c r="V614" s="37">
        <v>-6</v>
      </c>
    </row>
    <row r="615" spans="2:22" hidden="1" x14ac:dyDescent="0.25">
      <c r="B615" s="34" t="s">
        <v>531</v>
      </c>
      <c r="C615" s="45" t="s">
        <v>329</v>
      </c>
      <c r="D615" s="34" t="s">
        <v>532</v>
      </c>
      <c r="E615" s="34">
        <v>735303</v>
      </c>
      <c r="F615" s="34" t="s">
        <v>719</v>
      </c>
      <c r="G615" s="48"/>
      <c r="H615" s="48"/>
      <c r="I615" s="48"/>
      <c r="J615" s="48"/>
      <c r="K615" s="48">
        <v>1036.02</v>
      </c>
      <c r="L615" s="48">
        <v>10</v>
      </c>
      <c r="M615" s="48"/>
      <c r="N615" s="48"/>
      <c r="O615" s="48"/>
      <c r="P615" s="48"/>
      <c r="Q615" s="48"/>
      <c r="R615" s="48"/>
      <c r="S615" s="48"/>
      <c r="T615" s="48"/>
      <c r="U615" s="36">
        <v>1036.02</v>
      </c>
      <c r="V615" s="37">
        <v>10</v>
      </c>
    </row>
    <row r="616" spans="2:22" hidden="1" x14ac:dyDescent="0.25">
      <c r="B616" s="34" t="s">
        <v>531</v>
      </c>
      <c r="C616" s="45" t="s">
        <v>329</v>
      </c>
      <c r="D616" s="34" t="s">
        <v>532</v>
      </c>
      <c r="E616" s="34">
        <v>735308</v>
      </c>
      <c r="F616" s="34" t="s">
        <v>720</v>
      </c>
      <c r="G616" s="48"/>
      <c r="H616" s="48"/>
      <c r="I616" s="48"/>
      <c r="J616" s="48"/>
      <c r="K616" s="48"/>
      <c r="L616" s="48"/>
      <c r="M616" s="48"/>
      <c r="N616" s="48"/>
      <c r="O616" s="48"/>
      <c r="P616" s="48"/>
      <c r="Q616" s="48">
        <v>3402.73</v>
      </c>
      <c r="R616" s="48">
        <v>35</v>
      </c>
      <c r="S616" s="48"/>
      <c r="T616" s="48"/>
      <c r="U616" s="36">
        <v>3402.73</v>
      </c>
      <c r="V616" s="37">
        <v>35</v>
      </c>
    </row>
    <row r="617" spans="2:22" hidden="1" x14ac:dyDescent="0.25">
      <c r="B617" s="34" t="s">
        <v>531</v>
      </c>
      <c r="C617" s="45" t="s">
        <v>329</v>
      </c>
      <c r="D617" s="34" t="s">
        <v>532</v>
      </c>
      <c r="E617" s="34">
        <v>735309</v>
      </c>
      <c r="F617" s="34" t="s">
        <v>721</v>
      </c>
      <c r="G617" s="48"/>
      <c r="H617" s="48"/>
      <c r="I617" s="48">
        <v>1129.71</v>
      </c>
      <c r="J617" s="48">
        <v>10</v>
      </c>
      <c r="K617" s="48"/>
      <c r="L617" s="48"/>
      <c r="M617" s="48"/>
      <c r="N617" s="48"/>
      <c r="O617" s="48">
        <v>607.42999999999995</v>
      </c>
      <c r="P617" s="48">
        <v>10</v>
      </c>
      <c r="Q617" s="48"/>
      <c r="R617" s="48"/>
      <c r="S617" s="48"/>
      <c r="T617" s="48"/>
      <c r="U617" s="36">
        <v>1737.14</v>
      </c>
      <c r="V617" s="37">
        <v>20</v>
      </c>
    </row>
    <row r="618" spans="2:22" hidden="1" x14ac:dyDescent="0.25">
      <c r="B618" s="34" t="s">
        <v>531</v>
      </c>
      <c r="C618" s="45" t="s">
        <v>329</v>
      </c>
      <c r="D618" s="34" t="s">
        <v>532</v>
      </c>
      <c r="E618" s="34">
        <v>735310</v>
      </c>
      <c r="F618" s="34" t="s">
        <v>722</v>
      </c>
      <c r="G618" s="48"/>
      <c r="H618" s="48"/>
      <c r="I618" s="48">
        <v>1224.57</v>
      </c>
      <c r="J618" s="48">
        <v>10</v>
      </c>
      <c r="K618" s="48"/>
      <c r="L618" s="48"/>
      <c r="M618" s="48"/>
      <c r="N618" s="48"/>
      <c r="O618" s="48">
        <v>1868.57</v>
      </c>
      <c r="P618" s="48">
        <v>10</v>
      </c>
      <c r="Q618" s="48"/>
      <c r="R618" s="48"/>
      <c r="S618" s="48"/>
      <c r="T618" s="48"/>
      <c r="U618" s="36">
        <v>3093.14</v>
      </c>
      <c r="V618" s="37">
        <v>20</v>
      </c>
    </row>
    <row r="619" spans="2:22" hidden="1" x14ac:dyDescent="0.25">
      <c r="B619" s="34" t="s">
        <v>531</v>
      </c>
      <c r="C619" s="45" t="s">
        <v>329</v>
      </c>
      <c r="D619" s="34" t="s">
        <v>532</v>
      </c>
      <c r="E619" s="34">
        <v>735317</v>
      </c>
      <c r="F619" s="34" t="s">
        <v>723</v>
      </c>
      <c r="G619" s="48"/>
      <c r="H619" s="48"/>
      <c r="I619" s="48"/>
      <c r="J619" s="48"/>
      <c r="K619" s="48">
        <v>901.98</v>
      </c>
      <c r="L619" s="48">
        <v>10</v>
      </c>
      <c r="M619" s="48"/>
      <c r="N619" s="48"/>
      <c r="O619" s="48"/>
      <c r="P619" s="48"/>
      <c r="Q619" s="48"/>
      <c r="R619" s="48"/>
      <c r="S619" s="48"/>
      <c r="T619" s="48"/>
      <c r="U619" s="36">
        <v>901.98</v>
      </c>
      <c r="V619" s="37">
        <v>10</v>
      </c>
    </row>
    <row r="620" spans="2:22" hidden="1" x14ac:dyDescent="0.25">
      <c r="B620" s="34" t="s">
        <v>531</v>
      </c>
      <c r="C620" s="45" t="s">
        <v>329</v>
      </c>
      <c r="D620" s="34" t="s">
        <v>532</v>
      </c>
      <c r="E620" s="34">
        <v>735321</v>
      </c>
      <c r="F620" s="34" t="s">
        <v>724</v>
      </c>
      <c r="G620" s="48">
        <v>-1130.3</v>
      </c>
      <c r="H620" s="48">
        <v>-10</v>
      </c>
      <c r="I620" s="48"/>
      <c r="J620" s="48"/>
      <c r="K620" s="48"/>
      <c r="L620" s="48"/>
      <c r="M620" s="48"/>
      <c r="N620" s="48"/>
      <c r="O620" s="48">
        <v>1130.3</v>
      </c>
      <c r="P620" s="48">
        <v>10</v>
      </c>
      <c r="Q620" s="48"/>
      <c r="R620" s="48"/>
      <c r="S620" s="48"/>
      <c r="T620" s="48"/>
      <c r="U620" s="39">
        <v>0</v>
      </c>
      <c r="V620" s="41">
        <v>0</v>
      </c>
    </row>
    <row r="621" spans="2:22" hidden="1" x14ac:dyDescent="0.25">
      <c r="B621" s="34" t="s">
        <v>531</v>
      </c>
      <c r="C621" s="45" t="s">
        <v>329</v>
      </c>
      <c r="D621" s="34" t="s">
        <v>532</v>
      </c>
      <c r="E621" s="34">
        <v>735325</v>
      </c>
      <c r="F621" s="34" t="s">
        <v>725</v>
      </c>
      <c r="G621" s="48"/>
      <c r="H621" s="48"/>
      <c r="I621" s="48"/>
      <c r="J621" s="48"/>
      <c r="K621" s="48">
        <v>1036.02</v>
      </c>
      <c r="L621" s="48">
        <v>10</v>
      </c>
      <c r="M621" s="48"/>
      <c r="N621" s="48"/>
      <c r="O621" s="48"/>
      <c r="P621" s="48"/>
      <c r="Q621" s="48"/>
      <c r="R621" s="48"/>
      <c r="S621" s="48"/>
      <c r="T621" s="48"/>
      <c r="U621" s="36">
        <v>1036.02</v>
      </c>
      <c r="V621" s="37">
        <v>10</v>
      </c>
    </row>
    <row r="622" spans="2:22" hidden="1" x14ac:dyDescent="0.25">
      <c r="B622" s="34" t="s">
        <v>531</v>
      </c>
      <c r="C622" s="45" t="s">
        <v>329</v>
      </c>
      <c r="D622" s="34" t="s">
        <v>532</v>
      </c>
      <c r="E622" s="34">
        <v>735328</v>
      </c>
      <c r="F622" s="34" t="s">
        <v>726</v>
      </c>
      <c r="G622" s="48">
        <v>-897</v>
      </c>
      <c r="H622" s="48">
        <v>-10</v>
      </c>
      <c r="I622" s="48"/>
      <c r="J622" s="48"/>
      <c r="K622" s="48"/>
      <c r="L622" s="48"/>
      <c r="M622" s="48"/>
      <c r="N622" s="48"/>
      <c r="O622" s="48"/>
      <c r="P622" s="48"/>
      <c r="Q622" s="48">
        <v>934</v>
      </c>
      <c r="R622" s="48">
        <v>10</v>
      </c>
      <c r="S622" s="48">
        <v>980.67</v>
      </c>
      <c r="T622" s="48">
        <v>10</v>
      </c>
      <c r="U622" s="36">
        <v>1017.67</v>
      </c>
      <c r="V622" s="37">
        <v>10</v>
      </c>
    </row>
    <row r="623" spans="2:22" hidden="1" x14ac:dyDescent="0.25">
      <c r="B623" s="34" t="s">
        <v>531</v>
      </c>
      <c r="C623" s="45" t="s">
        <v>329</v>
      </c>
      <c r="D623" s="34" t="s">
        <v>532</v>
      </c>
      <c r="E623" s="34">
        <v>735331</v>
      </c>
      <c r="F623" s="34" t="s">
        <v>727</v>
      </c>
      <c r="G623" s="48"/>
      <c r="H623" s="48"/>
      <c r="I623" s="48"/>
      <c r="J623" s="48"/>
      <c r="K623" s="48">
        <v>730.19</v>
      </c>
      <c r="L623" s="48">
        <v>10</v>
      </c>
      <c r="M623" s="48"/>
      <c r="N623" s="48"/>
      <c r="O623" s="48"/>
      <c r="P623" s="48"/>
      <c r="Q623" s="48"/>
      <c r="R623" s="48"/>
      <c r="S623" s="48"/>
      <c r="T623" s="48"/>
      <c r="U623" s="36">
        <v>730.19</v>
      </c>
      <c r="V623" s="37">
        <v>10</v>
      </c>
    </row>
    <row r="624" spans="2:22" hidden="1" x14ac:dyDescent="0.25">
      <c r="B624" s="34" t="s">
        <v>531</v>
      </c>
      <c r="C624" s="45" t="s">
        <v>329</v>
      </c>
      <c r="D624" s="34" t="s">
        <v>532</v>
      </c>
      <c r="E624" s="34">
        <v>735333</v>
      </c>
      <c r="F624" s="34" t="s">
        <v>728</v>
      </c>
      <c r="G624" s="48"/>
      <c r="H624" s="48"/>
      <c r="I624" s="48"/>
      <c r="J624" s="48"/>
      <c r="K624" s="48"/>
      <c r="L624" s="48"/>
      <c r="M624" s="48"/>
      <c r="N624" s="48"/>
      <c r="O624" s="48"/>
      <c r="P624" s="48"/>
      <c r="Q624" s="48"/>
      <c r="R624" s="48"/>
      <c r="S624" s="48">
        <v>222.76</v>
      </c>
      <c r="T624" s="48">
        <v>8</v>
      </c>
      <c r="U624" s="36">
        <v>222.76</v>
      </c>
      <c r="V624" s="37">
        <v>8</v>
      </c>
    </row>
    <row r="625" spans="2:22" hidden="1" x14ac:dyDescent="0.25">
      <c r="B625" s="34" t="s">
        <v>531</v>
      </c>
      <c r="C625" s="45" t="s">
        <v>329</v>
      </c>
      <c r="D625" s="34" t="s">
        <v>532</v>
      </c>
      <c r="E625" s="34">
        <v>735336</v>
      </c>
      <c r="F625" s="34" t="s">
        <v>729</v>
      </c>
      <c r="G625" s="48"/>
      <c r="H625" s="48"/>
      <c r="I625" s="48">
        <v>929.6</v>
      </c>
      <c r="J625" s="48">
        <v>10</v>
      </c>
      <c r="K625" s="48"/>
      <c r="L625" s="48"/>
      <c r="M625" s="48"/>
      <c r="N625" s="48"/>
      <c r="O625" s="48">
        <v>584.99</v>
      </c>
      <c r="P625" s="48">
        <v>15</v>
      </c>
      <c r="Q625" s="48"/>
      <c r="R625" s="48"/>
      <c r="S625" s="48"/>
      <c r="T625" s="48"/>
      <c r="U625" s="36">
        <v>1514.59</v>
      </c>
      <c r="V625" s="37">
        <v>25</v>
      </c>
    </row>
    <row r="626" spans="2:22" hidden="1" x14ac:dyDescent="0.25">
      <c r="B626" s="34" t="s">
        <v>531</v>
      </c>
      <c r="C626" s="45" t="s">
        <v>329</v>
      </c>
      <c r="D626" s="34" t="s">
        <v>532</v>
      </c>
      <c r="E626" s="34">
        <v>735340</v>
      </c>
      <c r="F626" s="34" t="s">
        <v>730</v>
      </c>
      <c r="G626" s="48"/>
      <c r="H626" s="48"/>
      <c r="I626" s="48"/>
      <c r="J626" s="48"/>
      <c r="K626" s="48">
        <v>730.19</v>
      </c>
      <c r="L626" s="48">
        <v>10</v>
      </c>
      <c r="M626" s="48"/>
      <c r="N626" s="48"/>
      <c r="O626" s="48"/>
      <c r="P626" s="48"/>
      <c r="Q626" s="48"/>
      <c r="R626" s="48"/>
      <c r="S626" s="48"/>
      <c r="T626" s="48"/>
      <c r="U626" s="36">
        <v>730.19</v>
      </c>
      <c r="V626" s="37">
        <v>10</v>
      </c>
    </row>
    <row r="627" spans="2:22" hidden="1" x14ac:dyDescent="0.25">
      <c r="B627" s="34" t="s">
        <v>531</v>
      </c>
      <c r="C627" s="45" t="s">
        <v>329</v>
      </c>
      <c r="D627" s="34" t="s">
        <v>532</v>
      </c>
      <c r="E627" s="34">
        <v>735346</v>
      </c>
      <c r="F627" s="34" t="s">
        <v>731</v>
      </c>
      <c r="G627" s="48">
        <v>-941.82</v>
      </c>
      <c r="H627" s="48">
        <v>-10</v>
      </c>
      <c r="I627" s="48"/>
      <c r="J627" s="48"/>
      <c r="K627" s="48"/>
      <c r="L627" s="48"/>
      <c r="M627" s="48"/>
      <c r="N627" s="48"/>
      <c r="O627" s="48"/>
      <c r="P627" s="48"/>
      <c r="Q627" s="48">
        <v>343.87</v>
      </c>
      <c r="R627" s="48">
        <v>5</v>
      </c>
      <c r="S627" s="48"/>
      <c r="T627" s="48"/>
      <c r="U627" s="36">
        <v>-597.95000000000005</v>
      </c>
      <c r="V627" s="37">
        <v>-5</v>
      </c>
    </row>
    <row r="628" spans="2:22" hidden="1" x14ac:dyDescent="0.25">
      <c r="B628" s="34" t="s">
        <v>531</v>
      </c>
      <c r="C628" s="45" t="s">
        <v>329</v>
      </c>
      <c r="D628" s="34" t="s">
        <v>532</v>
      </c>
      <c r="E628" s="34">
        <v>735349</v>
      </c>
      <c r="F628" s="34" t="s">
        <v>732</v>
      </c>
      <c r="G628" s="48"/>
      <c r="H628" s="48"/>
      <c r="I628" s="48"/>
      <c r="J628" s="48"/>
      <c r="K628" s="48"/>
      <c r="L628" s="48"/>
      <c r="M628" s="48"/>
      <c r="N628" s="48"/>
      <c r="O628" s="48"/>
      <c r="P628" s="48"/>
      <c r="Q628" s="48"/>
      <c r="R628" s="48"/>
      <c r="S628" s="48">
        <v>612.94000000000005</v>
      </c>
      <c r="T628" s="48">
        <v>2</v>
      </c>
      <c r="U628" s="36">
        <v>612.94000000000005</v>
      </c>
      <c r="V628" s="37">
        <v>2</v>
      </c>
    </row>
    <row r="629" spans="2:22" hidden="1" x14ac:dyDescent="0.25">
      <c r="B629" s="34" t="s">
        <v>531</v>
      </c>
      <c r="C629" s="45" t="s">
        <v>329</v>
      </c>
      <c r="D629" s="34" t="s">
        <v>532</v>
      </c>
      <c r="E629" s="34">
        <v>735350</v>
      </c>
      <c r="F629" s="34" t="s">
        <v>733</v>
      </c>
      <c r="G629" s="48"/>
      <c r="H629" s="48"/>
      <c r="I629" s="48"/>
      <c r="J629" s="48"/>
      <c r="K629" s="48"/>
      <c r="L629" s="48"/>
      <c r="M629" s="48"/>
      <c r="N629" s="48"/>
      <c r="O629" s="48"/>
      <c r="P629" s="48"/>
      <c r="Q629" s="48">
        <v>95.87</v>
      </c>
      <c r="R629" s="48">
        <v>1</v>
      </c>
      <c r="S629" s="48"/>
      <c r="T629" s="48"/>
      <c r="U629" s="36">
        <v>95.87</v>
      </c>
      <c r="V629" s="37">
        <v>1</v>
      </c>
    </row>
    <row r="630" spans="2:22" hidden="1" x14ac:dyDescent="0.25">
      <c r="B630" s="34" t="s">
        <v>531</v>
      </c>
      <c r="C630" s="45" t="s">
        <v>329</v>
      </c>
      <c r="D630" s="34" t="s">
        <v>532</v>
      </c>
      <c r="E630" s="34">
        <v>735351</v>
      </c>
      <c r="F630" s="34" t="s">
        <v>734</v>
      </c>
      <c r="G630" s="48">
        <v>5312.7</v>
      </c>
      <c r="H630" s="48">
        <v>3</v>
      </c>
      <c r="I630" s="48"/>
      <c r="J630" s="48"/>
      <c r="K630" s="48"/>
      <c r="L630" s="48"/>
      <c r="M630" s="48">
        <v>4082.87</v>
      </c>
      <c r="N630" s="48">
        <v>2</v>
      </c>
      <c r="O630" s="48"/>
      <c r="P630" s="48"/>
      <c r="Q630" s="48"/>
      <c r="R630" s="48"/>
      <c r="S630" s="48">
        <v>3541.8</v>
      </c>
      <c r="T630" s="48">
        <v>2</v>
      </c>
      <c r="U630" s="36">
        <v>12937.37</v>
      </c>
      <c r="V630" s="37">
        <v>7</v>
      </c>
    </row>
    <row r="631" spans="2:22" hidden="1" x14ac:dyDescent="0.25">
      <c r="B631" s="34" t="s">
        <v>531</v>
      </c>
      <c r="C631" s="45" t="s">
        <v>329</v>
      </c>
      <c r="D631" s="34" t="s">
        <v>532</v>
      </c>
      <c r="E631" s="34">
        <v>735604</v>
      </c>
      <c r="F631" s="34" t="s">
        <v>735</v>
      </c>
      <c r="G631" s="48"/>
      <c r="H631" s="48"/>
      <c r="I631" s="48"/>
      <c r="J631" s="48"/>
      <c r="K631" s="48"/>
      <c r="L631" s="48"/>
      <c r="M631" s="48"/>
      <c r="N631" s="48"/>
      <c r="O631" s="48"/>
      <c r="P631" s="48"/>
      <c r="Q631" s="48"/>
      <c r="R631" s="48"/>
      <c r="S631" s="48">
        <v>147.26</v>
      </c>
      <c r="T631" s="48">
        <v>7</v>
      </c>
      <c r="U631" s="36">
        <v>147.26</v>
      </c>
      <c r="V631" s="37">
        <v>7</v>
      </c>
    </row>
    <row r="632" spans="2:22" hidden="1" x14ac:dyDescent="0.25">
      <c r="B632" s="34" t="s">
        <v>531</v>
      </c>
      <c r="C632" s="45" t="s">
        <v>329</v>
      </c>
      <c r="D632" s="34" t="s">
        <v>532</v>
      </c>
      <c r="E632" s="34">
        <v>738549</v>
      </c>
      <c r="F632" s="34" t="s">
        <v>736</v>
      </c>
      <c r="G632" s="48">
        <v>6099.53</v>
      </c>
      <c r="H632" s="48">
        <v>5</v>
      </c>
      <c r="I632" s="48"/>
      <c r="J632" s="48"/>
      <c r="K632" s="48"/>
      <c r="L632" s="48"/>
      <c r="M632" s="48"/>
      <c r="N632" s="48"/>
      <c r="O632" s="48"/>
      <c r="P632" s="48"/>
      <c r="Q632" s="48"/>
      <c r="R632" s="48"/>
      <c r="S632" s="48"/>
      <c r="T632" s="48"/>
      <c r="U632" s="36">
        <v>6099.53</v>
      </c>
      <c r="V632" s="37">
        <v>5</v>
      </c>
    </row>
    <row r="633" spans="2:22" hidden="1" x14ac:dyDescent="0.25">
      <c r="B633" s="34" t="s">
        <v>531</v>
      </c>
      <c r="C633" s="45" t="s">
        <v>329</v>
      </c>
      <c r="D633" s="34" t="s">
        <v>532</v>
      </c>
      <c r="E633" s="34">
        <v>739294</v>
      </c>
      <c r="F633" s="34" t="s">
        <v>737</v>
      </c>
      <c r="G633" s="48"/>
      <c r="H633" s="48"/>
      <c r="I633" s="48"/>
      <c r="J633" s="48"/>
      <c r="K633" s="48"/>
      <c r="L633" s="48"/>
      <c r="M633" s="48"/>
      <c r="N633" s="48"/>
      <c r="O633" s="48"/>
      <c r="P633" s="48"/>
      <c r="Q633" s="48"/>
      <c r="R633" s="48"/>
      <c r="S633" s="48">
        <v>359.21</v>
      </c>
      <c r="T633" s="48">
        <v>1</v>
      </c>
      <c r="U633" s="36">
        <v>359.21</v>
      </c>
      <c r="V633" s="37">
        <v>1</v>
      </c>
    </row>
    <row r="634" spans="2:22" hidden="1" x14ac:dyDescent="0.25">
      <c r="B634" s="34" t="s">
        <v>531</v>
      </c>
      <c r="C634" s="45" t="s">
        <v>329</v>
      </c>
      <c r="D634" s="34" t="s">
        <v>532</v>
      </c>
      <c r="E634" s="34">
        <v>739298</v>
      </c>
      <c r="F634" s="34" t="s">
        <v>738</v>
      </c>
      <c r="G634" s="48"/>
      <c r="H634" s="48"/>
      <c r="I634" s="48"/>
      <c r="J634" s="48"/>
      <c r="K634" s="48"/>
      <c r="L634" s="48"/>
      <c r="M634" s="48"/>
      <c r="N634" s="48"/>
      <c r="O634" s="48"/>
      <c r="P634" s="48"/>
      <c r="Q634" s="48"/>
      <c r="R634" s="48"/>
      <c r="S634" s="48">
        <v>1097.18</v>
      </c>
      <c r="T634" s="48">
        <v>1</v>
      </c>
      <c r="U634" s="36">
        <v>1097.18</v>
      </c>
      <c r="V634" s="37">
        <v>1</v>
      </c>
    </row>
    <row r="635" spans="2:22" hidden="1" x14ac:dyDescent="0.25">
      <c r="B635" s="34" t="s">
        <v>531</v>
      </c>
      <c r="C635" s="45" t="s">
        <v>329</v>
      </c>
      <c r="D635" s="34" t="s">
        <v>532</v>
      </c>
      <c r="E635" s="34">
        <v>739376</v>
      </c>
      <c r="F635" s="34" t="s">
        <v>739</v>
      </c>
      <c r="G635" s="48"/>
      <c r="H635" s="48"/>
      <c r="I635" s="48"/>
      <c r="J635" s="48"/>
      <c r="K635" s="48">
        <v>1921.74</v>
      </c>
      <c r="L635" s="48">
        <v>1</v>
      </c>
      <c r="M635" s="48"/>
      <c r="N635" s="48"/>
      <c r="O635" s="48"/>
      <c r="P635" s="48"/>
      <c r="Q635" s="48"/>
      <c r="R635" s="48"/>
      <c r="S635" s="48"/>
      <c r="T635" s="48"/>
      <c r="U635" s="36">
        <v>1921.74</v>
      </c>
      <c r="V635" s="37">
        <v>1</v>
      </c>
    </row>
    <row r="636" spans="2:22" hidden="1" x14ac:dyDescent="0.25">
      <c r="B636" s="34" t="s">
        <v>531</v>
      </c>
      <c r="C636" s="45" t="s">
        <v>329</v>
      </c>
      <c r="D636" s="34" t="s">
        <v>532</v>
      </c>
      <c r="E636" s="34">
        <v>739377</v>
      </c>
      <c r="F636" s="34" t="s">
        <v>740</v>
      </c>
      <c r="G636" s="48"/>
      <c r="H636" s="48"/>
      <c r="I636" s="48"/>
      <c r="J636" s="48"/>
      <c r="K636" s="48"/>
      <c r="L636" s="48"/>
      <c r="M636" s="48"/>
      <c r="N636" s="48"/>
      <c r="O636" s="48"/>
      <c r="P636" s="48"/>
      <c r="Q636" s="48"/>
      <c r="R636" s="48"/>
      <c r="S636" s="48">
        <v>2307.52</v>
      </c>
      <c r="T636" s="48">
        <v>1</v>
      </c>
      <c r="U636" s="36">
        <v>2307.52</v>
      </c>
      <c r="V636" s="37">
        <v>1</v>
      </c>
    </row>
    <row r="637" spans="2:22" hidden="1" x14ac:dyDescent="0.25">
      <c r="B637" s="34" t="s">
        <v>531</v>
      </c>
      <c r="C637" s="45" t="s">
        <v>329</v>
      </c>
      <c r="D637" s="34" t="s">
        <v>532</v>
      </c>
      <c r="E637" s="34">
        <v>739382</v>
      </c>
      <c r="F637" s="34" t="s">
        <v>741</v>
      </c>
      <c r="G637" s="48"/>
      <c r="H637" s="48"/>
      <c r="I637" s="48"/>
      <c r="J637" s="48"/>
      <c r="K637" s="48"/>
      <c r="L637" s="48"/>
      <c r="M637" s="48"/>
      <c r="N637" s="48"/>
      <c r="O637" s="48"/>
      <c r="P637" s="48"/>
      <c r="Q637" s="48">
        <v>27804.91</v>
      </c>
      <c r="R637" s="48">
        <v>1</v>
      </c>
      <c r="S637" s="48"/>
      <c r="T637" s="48"/>
      <c r="U637" s="36">
        <v>27804.91</v>
      </c>
      <c r="V637" s="37">
        <v>1</v>
      </c>
    </row>
    <row r="638" spans="2:22" hidden="1" x14ac:dyDescent="0.25">
      <c r="B638" s="34" t="s">
        <v>531</v>
      </c>
      <c r="C638" s="45" t="s">
        <v>329</v>
      </c>
      <c r="D638" s="34" t="s">
        <v>532</v>
      </c>
      <c r="E638" s="34">
        <v>739391</v>
      </c>
      <c r="F638" s="34" t="s">
        <v>742</v>
      </c>
      <c r="G638" s="48"/>
      <c r="H638" s="48"/>
      <c r="I638" s="48"/>
      <c r="J638" s="48"/>
      <c r="K638" s="48"/>
      <c r="L638" s="48"/>
      <c r="M638" s="48"/>
      <c r="N638" s="48"/>
      <c r="O638" s="48"/>
      <c r="P638" s="48"/>
      <c r="Q638" s="48"/>
      <c r="R638" s="48"/>
      <c r="S638" s="48">
        <v>162.56</v>
      </c>
      <c r="T638" s="48">
        <v>1</v>
      </c>
      <c r="U638" s="36">
        <v>162.56</v>
      </c>
      <c r="V638" s="37">
        <v>1</v>
      </c>
    </row>
    <row r="639" spans="2:22" hidden="1" x14ac:dyDescent="0.25">
      <c r="B639" s="34" t="s">
        <v>531</v>
      </c>
      <c r="C639" s="45" t="s">
        <v>329</v>
      </c>
      <c r="D639" s="34" t="s">
        <v>532</v>
      </c>
      <c r="E639" s="34">
        <v>739410</v>
      </c>
      <c r="F639" s="34" t="s">
        <v>743</v>
      </c>
      <c r="G639" s="48">
        <v>387.32</v>
      </c>
      <c r="H639" s="48">
        <v>2</v>
      </c>
      <c r="I639" s="48"/>
      <c r="J639" s="48"/>
      <c r="K639" s="48"/>
      <c r="L639" s="48"/>
      <c r="M639" s="48">
        <v>387.32</v>
      </c>
      <c r="N639" s="48">
        <v>2</v>
      </c>
      <c r="O639" s="48">
        <v>387.32</v>
      </c>
      <c r="P639" s="48">
        <v>2</v>
      </c>
      <c r="Q639" s="48"/>
      <c r="R639" s="48"/>
      <c r="S639" s="48"/>
      <c r="T639" s="48"/>
      <c r="U639" s="36">
        <v>1161.96</v>
      </c>
      <c r="V639" s="37">
        <v>6</v>
      </c>
    </row>
    <row r="640" spans="2:22" hidden="1" x14ac:dyDescent="0.25">
      <c r="B640" s="34" t="s">
        <v>531</v>
      </c>
      <c r="C640" s="45" t="s">
        <v>329</v>
      </c>
      <c r="D640" s="34" t="s">
        <v>532</v>
      </c>
      <c r="E640" s="34">
        <v>739412</v>
      </c>
      <c r="F640" s="34" t="s">
        <v>744</v>
      </c>
      <c r="G640" s="48"/>
      <c r="H640" s="48"/>
      <c r="I640" s="48"/>
      <c r="J640" s="48"/>
      <c r="K640" s="48">
        <v>2134.29</v>
      </c>
      <c r="L640" s="48">
        <v>1</v>
      </c>
      <c r="M640" s="48"/>
      <c r="N640" s="48"/>
      <c r="O640" s="48"/>
      <c r="P640" s="48"/>
      <c r="Q640" s="48"/>
      <c r="R640" s="48"/>
      <c r="S640" s="48"/>
      <c r="T640" s="48"/>
      <c r="U640" s="36">
        <v>2134.29</v>
      </c>
      <c r="V640" s="37">
        <v>1</v>
      </c>
    </row>
    <row r="641" spans="2:22" hidden="1" x14ac:dyDescent="0.25">
      <c r="B641" s="34" t="s">
        <v>531</v>
      </c>
      <c r="C641" s="45" t="s">
        <v>329</v>
      </c>
      <c r="D641" s="34" t="s">
        <v>532</v>
      </c>
      <c r="E641" s="34">
        <v>740758</v>
      </c>
      <c r="F641" s="34" t="s">
        <v>745</v>
      </c>
      <c r="G641" s="48">
        <v>15893.75</v>
      </c>
      <c r="H641" s="48">
        <v>175</v>
      </c>
      <c r="I641" s="48">
        <v>31787.52</v>
      </c>
      <c r="J641" s="48">
        <v>350</v>
      </c>
      <c r="K641" s="48">
        <v>22705.37</v>
      </c>
      <c r="L641" s="48">
        <v>250</v>
      </c>
      <c r="M641" s="48"/>
      <c r="N641" s="48"/>
      <c r="O641" s="48">
        <v>25380.01</v>
      </c>
      <c r="P641" s="48">
        <v>270</v>
      </c>
      <c r="Q641" s="48">
        <v>33828.65</v>
      </c>
      <c r="R641" s="48">
        <v>370</v>
      </c>
      <c r="S641" s="48">
        <v>6122.03</v>
      </c>
      <c r="T641" s="48">
        <v>65</v>
      </c>
      <c r="U641" s="36">
        <v>135717.32999999999</v>
      </c>
      <c r="V641" s="38">
        <v>1480</v>
      </c>
    </row>
    <row r="642" spans="2:22" hidden="1" x14ac:dyDescent="0.25">
      <c r="B642" s="34" t="s">
        <v>531</v>
      </c>
      <c r="C642" s="45" t="s">
        <v>329</v>
      </c>
      <c r="D642" s="34" t="s">
        <v>532</v>
      </c>
      <c r="E642" s="34">
        <v>740761</v>
      </c>
      <c r="F642" s="34" t="s">
        <v>746</v>
      </c>
      <c r="G642" s="48"/>
      <c r="H642" s="48"/>
      <c r="I642" s="48">
        <v>485.79</v>
      </c>
      <c r="J642" s="48">
        <v>5</v>
      </c>
      <c r="K642" s="48"/>
      <c r="L642" s="48"/>
      <c r="M642" s="48"/>
      <c r="N642" s="48"/>
      <c r="O642" s="48">
        <v>485.79</v>
      </c>
      <c r="P642" s="48">
        <v>5</v>
      </c>
      <c r="Q642" s="48">
        <v>440.41</v>
      </c>
      <c r="R642" s="48">
        <v>5</v>
      </c>
      <c r="S642" s="48"/>
      <c r="T642" s="48"/>
      <c r="U642" s="36">
        <v>1411.99</v>
      </c>
      <c r="V642" s="38">
        <v>15</v>
      </c>
    </row>
    <row r="643" spans="2:22" hidden="1" x14ac:dyDescent="0.25">
      <c r="B643" s="34" t="s">
        <v>531</v>
      </c>
      <c r="C643" s="45" t="s">
        <v>329</v>
      </c>
      <c r="D643" s="34" t="s">
        <v>532</v>
      </c>
      <c r="E643" s="34">
        <v>740780</v>
      </c>
      <c r="F643" s="34" t="s">
        <v>747</v>
      </c>
      <c r="G643" s="48"/>
      <c r="H643" s="48"/>
      <c r="I643" s="48">
        <v>1015.38</v>
      </c>
      <c r="J643" s="48">
        <v>10</v>
      </c>
      <c r="K643" s="48">
        <v>5941.4</v>
      </c>
      <c r="L643" s="48">
        <v>60</v>
      </c>
      <c r="M643" s="48">
        <v>3445.47</v>
      </c>
      <c r="N643" s="48">
        <v>35</v>
      </c>
      <c r="O643" s="48"/>
      <c r="P643" s="48"/>
      <c r="Q643" s="48">
        <v>2434.48</v>
      </c>
      <c r="R643" s="48">
        <v>25</v>
      </c>
      <c r="S643" s="48">
        <v>1053.96</v>
      </c>
      <c r="T643" s="48">
        <v>10</v>
      </c>
      <c r="U643" s="36">
        <v>13890.69</v>
      </c>
      <c r="V643" s="38">
        <v>140</v>
      </c>
    </row>
    <row r="644" spans="2:22" hidden="1" x14ac:dyDescent="0.25">
      <c r="B644" s="34" t="s">
        <v>531</v>
      </c>
      <c r="C644" s="45" t="s">
        <v>329</v>
      </c>
      <c r="D644" s="34" t="s">
        <v>532</v>
      </c>
      <c r="E644" s="34">
        <v>740816</v>
      </c>
      <c r="F644" s="34" t="s">
        <v>748</v>
      </c>
      <c r="G644" s="48"/>
      <c r="H644" s="48"/>
      <c r="I644" s="48">
        <v>504.92</v>
      </c>
      <c r="J644" s="48">
        <v>5</v>
      </c>
      <c r="K644" s="48"/>
      <c r="L644" s="48"/>
      <c r="M644" s="48"/>
      <c r="N644" s="48"/>
      <c r="O644" s="48">
        <v>504.92</v>
      </c>
      <c r="P644" s="48">
        <v>5</v>
      </c>
      <c r="Q644" s="48"/>
      <c r="R644" s="48"/>
      <c r="S644" s="48"/>
      <c r="T644" s="48"/>
      <c r="U644" s="36">
        <v>1009.84</v>
      </c>
      <c r="V644" s="38">
        <v>10</v>
      </c>
    </row>
    <row r="645" spans="2:22" hidden="1" x14ac:dyDescent="0.25">
      <c r="B645" s="34" t="s">
        <v>531</v>
      </c>
      <c r="C645" s="45" t="s">
        <v>329</v>
      </c>
      <c r="D645" s="34" t="s">
        <v>532</v>
      </c>
      <c r="E645" s="34">
        <v>740821</v>
      </c>
      <c r="F645" s="34" t="s">
        <v>749</v>
      </c>
      <c r="G645" s="48"/>
      <c r="H645" s="48"/>
      <c r="I645" s="48"/>
      <c r="J645" s="48"/>
      <c r="K645" s="48">
        <v>1572.1</v>
      </c>
      <c r="L645" s="48">
        <v>15</v>
      </c>
      <c r="M645" s="48">
        <v>3144.2</v>
      </c>
      <c r="N645" s="48">
        <v>30</v>
      </c>
      <c r="O645" s="48"/>
      <c r="P645" s="48"/>
      <c r="Q645" s="48">
        <v>2029.79</v>
      </c>
      <c r="R645" s="48">
        <v>20</v>
      </c>
      <c r="S645" s="48">
        <v>1572.1</v>
      </c>
      <c r="T645" s="48">
        <v>15</v>
      </c>
      <c r="U645" s="36">
        <v>8318.19</v>
      </c>
      <c r="V645" s="38">
        <v>80</v>
      </c>
    </row>
    <row r="646" spans="2:22" hidden="1" x14ac:dyDescent="0.25">
      <c r="B646" s="34" t="s">
        <v>531</v>
      </c>
      <c r="C646" s="45" t="s">
        <v>329</v>
      </c>
      <c r="D646" s="34" t="s">
        <v>532</v>
      </c>
      <c r="E646" s="34">
        <v>740824</v>
      </c>
      <c r="F646" s="34" t="s">
        <v>750</v>
      </c>
      <c r="G646" s="48"/>
      <c r="H646" s="48"/>
      <c r="I646" s="48"/>
      <c r="J646" s="48"/>
      <c r="K646" s="48">
        <v>6432.6</v>
      </c>
      <c r="L646" s="48">
        <v>65</v>
      </c>
      <c r="M646" s="48">
        <v>4517.2700000000004</v>
      </c>
      <c r="N646" s="48">
        <v>45</v>
      </c>
      <c r="O646" s="48">
        <v>504.92</v>
      </c>
      <c r="P646" s="48">
        <v>5</v>
      </c>
      <c r="Q646" s="48">
        <v>3807.37</v>
      </c>
      <c r="R646" s="48">
        <v>40</v>
      </c>
      <c r="S646" s="48">
        <v>1572.1</v>
      </c>
      <c r="T646" s="48">
        <v>15</v>
      </c>
      <c r="U646" s="36">
        <v>16834.259999999998</v>
      </c>
      <c r="V646" s="38">
        <v>170</v>
      </c>
    </row>
    <row r="647" spans="2:22" hidden="1" x14ac:dyDescent="0.25">
      <c r="B647" s="34" t="s">
        <v>531</v>
      </c>
      <c r="C647" s="45" t="s">
        <v>329</v>
      </c>
      <c r="D647" s="34" t="s">
        <v>532</v>
      </c>
      <c r="E647" s="34">
        <v>740826</v>
      </c>
      <c r="F647" s="34" t="s">
        <v>751</v>
      </c>
      <c r="G647" s="48">
        <v>21776.93</v>
      </c>
      <c r="H647" s="48">
        <v>240</v>
      </c>
      <c r="I647" s="48">
        <v>27221.17</v>
      </c>
      <c r="J647" s="48">
        <v>300</v>
      </c>
      <c r="K647" s="48"/>
      <c r="L647" s="48"/>
      <c r="M647" s="48">
        <v>52417.77</v>
      </c>
      <c r="N647" s="48">
        <v>570</v>
      </c>
      <c r="O647" s="48"/>
      <c r="P647" s="48"/>
      <c r="Q647" s="48">
        <v>8921.24</v>
      </c>
      <c r="R647" s="48">
        <v>97</v>
      </c>
      <c r="S647" s="48">
        <v>1048.07</v>
      </c>
      <c r="T647" s="48">
        <v>10</v>
      </c>
      <c r="U647" s="36">
        <v>111385.18</v>
      </c>
      <c r="V647" s="38">
        <v>1217</v>
      </c>
    </row>
    <row r="648" spans="2:22" hidden="1" x14ac:dyDescent="0.25">
      <c r="B648" s="34" t="s">
        <v>531</v>
      </c>
      <c r="C648" s="45" t="s">
        <v>329</v>
      </c>
      <c r="D648" s="34" t="s">
        <v>532</v>
      </c>
      <c r="E648" s="34">
        <v>740909</v>
      </c>
      <c r="F648" s="34" t="s">
        <v>752</v>
      </c>
      <c r="G648" s="48"/>
      <c r="H648" s="48"/>
      <c r="I648" s="48">
        <v>5765.4</v>
      </c>
      <c r="J648" s="48">
        <v>2</v>
      </c>
      <c r="K648" s="48"/>
      <c r="L648" s="48"/>
      <c r="M648" s="48"/>
      <c r="N648" s="48"/>
      <c r="O648" s="48">
        <v>5765.4</v>
      </c>
      <c r="P648" s="48">
        <v>2</v>
      </c>
      <c r="Q648" s="48">
        <v>6085.11</v>
      </c>
      <c r="R648" s="48">
        <v>2</v>
      </c>
      <c r="S648" s="48"/>
      <c r="T648" s="48"/>
      <c r="U648" s="36">
        <v>17615.91</v>
      </c>
      <c r="V648" s="38">
        <v>6</v>
      </c>
    </row>
    <row r="649" spans="2:22" hidden="1" x14ac:dyDescent="0.25">
      <c r="B649" s="34" t="s">
        <v>531</v>
      </c>
      <c r="C649" s="45" t="s">
        <v>329</v>
      </c>
      <c r="D649" s="34" t="s">
        <v>532</v>
      </c>
      <c r="E649" s="34">
        <v>740911</v>
      </c>
      <c r="F649" s="34" t="s">
        <v>753</v>
      </c>
      <c r="G649" s="48">
        <v>6371.76</v>
      </c>
      <c r="H649" s="48">
        <v>15</v>
      </c>
      <c r="I649" s="48">
        <v>1372.22</v>
      </c>
      <c r="J649" s="48">
        <v>3</v>
      </c>
      <c r="K649" s="48">
        <v>1989.99</v>
      </c>
      <c r="L649" s="48">
        <v>5</v>
      </c>
      <c r="M649" s="48">
        <v>5988.66</v>
      </c>
      <c r="N649" s="48">
        <v>15</v>
      </c>
      <c r="O649" s="48">
        <v>1372.25</v>
      </c>
      <c r="P649" s="48">
        <v>3</v>
      </c>
      <c r="Q649" s="48">
        <v>6724.65</v>
      </c>
      <c r="R649" s="48">
        <v>17</v>
      </c>
      <c r="S649" s="48">
        <v>6160.36</v>
      </c>
      <c r="T649" s="48">
        <v>15</v>
      </c>
      <c r="U649" s="36">
        <v>29979.89</v>
      </c>
      <c r="V649" s="38">
        <v>73</v>
      </c>
    </row>
    <row r="650" spans="2:22" hidden="1" x14ac:dyDescent="0.25">
      <c r="B650" s="34" t="s">
        <v>531</v>
      </c>
      <c r="C650" s="45" t="s">
        <v>329</v>
      </c>
      <c r="D650" s="34" t="s">
        <v>532</v>
      </c>
      <c r="E650" s="34">
        <v>740913</v>
      </c>
      <c r="F650" s="34" t="s">
        <v>754</v>
      </c>
      <c r="G650" s="48"/>
      <c r="H650" s="48"/>
      <c r="I650" s="48">
        <v>2287.0500000000002</v>
      </c>
      <c r="J650" s="48">
        <v>5</v>
      </c>
      <c r="K650" s="48"/>
      <c r="L650" s="48"/>
      <c r="M650" s="48"/>
      <c r="N650" s="48"/>
      <c r="O650" s="48">
        <v>457.41</v>
      </c>
      <c r="P650" s="48">
        <v>1</v>
      </c>
      <c r="Q650" s="48"/>
      <c r="R650" s="48"/>
      <c r="S650" s="48"/>
      <c r="T650" s="48"/>
      <c r="U650" s="36">
        <v>2744.46</v>
      </c>
      <c r="V650" s="38">
        <v>6</v>
      </c>
    </row>
    <row r="651" spans="2:22" hidden="1" x14ac:dyDescent="0.25">
      <c r="B651" s="34" t="s">
        <v>531</v>
      </c>
      <c r="C651" s="45" t="s">
        <v>329</v>
      </c>
      <c r="D651" s="34" t="s">
        <v>532</v>
      </c>
      <c r="E651" s="34">
        <v>740959</v>
      </c>
      <c r="F651" s="34" t="s">
        <v>755</v>
      </c>
      <c r="G651" s="48"/>
      <c r="H651" s="48"/>
      <c r="I651" s="48">
        <v>355.88</v>
      </c>
      <c r="J651" s="48">
        <v>5</v>
      </c>
      <c r="K651" s="48"/>
      <c r="L651" s="48"/>
      <c r="M651" s="48"/>
      <c r="N651" s="48"/>
      <c r="O651" s="48"/>
      <c r="P651" s="48"/>
      <c r="Q651" s="48"/>
      <c r="R651" s="48"/>
      <c r="S651" s="48"/>
      <c r="T651" s="48"/>
      <c r="U651" s="36">
        <v>355.88</v>
      </c>
      <c r="V651" s="38">
        <v>5</v>
      </c>
    </row>
    <row r="652" spans="2:22" hidden="1" x14ac:dyDescent="0.25">
      <c r="B652" s="34" t="s">
        <v>531</v>
      </c>
      <c r="C652" s="45" t="s">
        <v>329</v>
      </c>
      <c r="D652" s="34" t="s">
        <v>532</v>
      </c>
      <c r="E652" s="34">
        <v>740961</v>
      </c>
      <c r="F652" s="34" t="s">
        <v>756</v>
      </c>
      <c r="G652" s="48"/>
      <c r="H652" s="48"/>
      <c r="I652" s="48">
        <v>1067.6400000000001</v>
      </c>
      <c r="J652" s="48">
        <v>15</v>
      </c>
      <c r="K652" s="48">
        <v>3243.58</v>
      </c>
      <c r="L652" s="48">
        <v>45</v>
      </c>
      <c r="M652" s="48">
        <v>3184.38</v>
      </c>
      <c r="N652" s="48">
        <v>45</v>
      </c>
      <c r="O652" s="48"/>
      <c r="P652" s="48"/>
      <c r="Q652" s="48">
        <v>2380.17</v>
      </c>
      <c r="R652" s="48">
        <v>35</v>
      </c>
      <c r="S652" s="48">
        <v>1108.3</v>
      </c>
      <c r="T652" s="48">
        <v>15</v>
      </c>
      <c r="U652" s="36">
        <v>10984.07</v>
      </c>
      <c r="V652" s="38">
        <v>155</v>
      </c>
    </row>
    <row r="653" spans="2:22" hidden="1" x14ac:dyDescent="0.25">
      <c r="B653" s="34" t="s">
        <v>531</v>
      </c>
      <c r="C653" s="45" t="s">
        <v>329</v>
      </c>
      <c r="D653" s="34" t="s">
        <v>532</v>
      </c>
      <c r="E653" s="34">
        <v>741146</v>
      </c>
      <c r="F653" s="34" t="s">
        <v>757</v>
      </c>
      <c r="G653" s="48">
        <v>10870.78</v>
      </c>
      <c r="H653" s="48">
        <v>170</v>
      </c>
      <c r="I653" s="48">
        <v>19183.72</v>
      </c>
      <c r="J653" s="48">
        <v>300</v>
      </c>
      <c r="K653" s="48"/>
      <c r="L653" s="48"/>
      <c r="M653" s="48">
        <v>39080.94</v>
      </c>
      <c r="N653" s="48">
        <v>600</v>
      </c>
      <c r="O653" s="48"/>
      <c r="P653" s="48"/>
      <c r="Q653" s="48">
        <v>6208.12</v>
      </c>
      <c r="R653" s="48">
        <v>95</v>
      </c>
      <c r="S653" s="48">
        <v>1108.3</v>
      </c>
      <c r="T653" s="48">
        <v>15</v>
      </c>
      <c r="U653" s="36">
        <v>76451.86</v>
      </c>
      <c r="V653" s="38">
        <v>1180</v>
      </c>
    </row>
    <row r="654" spans="2:22" hidden="1" x14ac:dyDescent="0.25">
      <c r="B654" s="34" t="s">
        <v>531</v>
      </c>
      <c r="C654" s="45" t="s">
        <v>329</v>
      </c>
      <c r="D654" s="34" t="s">
        <v>532</v>
      </c>
      <c r="E654" s="34">
        <v>741147</v>
      </c>
      <c r="F654" s="34" t="s">
        <v>758</v>
      </c>
      <c r="G654" s="48"/>
      <c r="H654" s="48"/>
      <c r="I654" s="48"/>
      <c r="J654" s="48"/>
      <c r="K654" s="48">
        <v>738.87</v>
      </c>
      <c r="L654" s="48">
        <v>10</v>
      </c>
      <c r="M654" s="48">
        <v>1477.74</v>
      </c>
      <c r="N654" s="48">
        <v>20</v>
      </c>
      <c r="O654" s="48"/>
      <c r="P654" s="48"/>
      <c r="Q654" s="48">
        <v>1061.54</v>
      </c>
      <c r="R654" s="48">
        <v>15</v>
      </c>
      <c r="S654" s="48">
        <v>738.87</v>
      </c>
      <c r="T654" s="48">
        <v>10</v>
      </c>
      <c r="U654" s="36">
        <v>4017.02</v>
      </c>
      <c r="V654" s="38">
        <v>55</v>
      </c>
    </row>
    <row r="655" spans="2:22" hidden="1" x14ac:dyDescent="0.25">
      <c r="B655" s="34" t="s">
        <v>531</v>
      </c>
      <c r="C655" s="45" t="s">
        <v>329</v>
      </c>
      <c r="D655" s="34" t="s">
        <v>532</v>
      </c>
      <c r="E655" s="34">
        <v>741151</v>
      </c>
      <c r="F655" s="34" t="s">
        <v>759</v>
      </c>
      <c r="G655" s="48"/>
      <c r="H655" s="48"/>
      <c r="I655" s="48">
        <v>355.88</v>
      </c>
      <c r="J655" s="48">
        <v>5</v>
      </c>
      <c r="K655" s="48"/>
      <c r="L655" s="48"/>
      <c r="M655" s="48"/>
      <c r="N655" s="48"/>
      <c r="O655" s="48"/>
      <c r="P655" s="48"/>
      <c r="Q655" s="48">
        <v>193.61</v>
      </c>
      <c r="R655" s="48">
        <v>3</v>
      </c>
      <c r="S655" s="48"/>
      <c r="T655" s="48"/>
      <c r="U655" s="36">
        <v>549.49</v>
      </c>
      <c r="V655" s="38">
        <v>8</v>
      </c>
    </row>
    <row r="656" spans="2:22" hidden="1" x14ac:dyDescent="0.25">
      <c r="B656" s="34" t="s">
        <v>531</v>
      </c>
      <c r="C656" s="45" t="s">
        <v>329</v>
      </c>
      <c r="D656" s="34" t="s">
        <v>532</v>
      </c>
      <c r="E656" s="34">
        <v>741154</v>
      </c>
      <c r="F656" s="34" t="s">
        <v>760</v>
      </c>
      <c r="G656" s="48"/>
      <c r="H656" s="48"/>
      <c r="I656" s="48">
        <v>355.88</v>
      </c>
      <c r="J656" s="48">
        <v>5</v>
      </c>
      <c r="K656" s="48"/>
      <c r="L656" s="48"/>
      <c r="M656" s="48"/>
      <c r="N656" s="48"/>
      <c r="O656" s="48">
        <v>355.88</v>
      </c>
      <c r="P656" s="48">
        <v>5</v>
      </c>
      <c r="Q656" s="48">
        <v>322.67</v>
      </c>
      <c r="R656" s="48">
        <v>5</v>
      </c>
      <c r="S656" s="48"/>
      <c r="T656" s="48"/>
      <c r="U656" s="36">
        <v>1034.43</v>
      </c>
      <c r="V656" s="38">
        <v>15</v>
      </c>
    </row>
    <row r="657" spans="2:22" hidden="1" x14ac:dyDescent="0.25">
      <c r="B657" s="34" t="s">
        <v>531</v>
      </c>
      <c r="C657" s="45" t="s">
        <v>329</v>
      </c>
      <c r="D657" s="34" t="s">
        <v>532</v>
      </c>
      <c r="E657" s="34">
        <v>741200</v>
      </c>
      <c r="F657" s="34" t="s">
        <v>761</v>
      </c>
      <c r="G657" s="48"/>
      <c r="H657" s="48"/>
      <c r="I657" s="48">
        <v>4067.92</v>
      </c>
      <c r="J657" s="48">
        <v>4</v>
      </c>
      <c r="K657" s="48"/>
      <c r="L657" s="48"/>
      <c r="M657" s="48">
        <v>1952.58</v>
      </c>
      <c r="N657" s="48">
        <v>2</v>
      </c>
      <c r="O657" s="48"/>
      <c r="P657" s="48"/>
      <c r="Q657" s="48"/>
      <c r="R657" s="48"/>
      <c r="S657" s="48"/>
      <c r="T657" s="48"/>
      <c r="U657" s="36">
        <v>6020.5</v>
      </c>
      <c r="V657" s="38">
        <v>6</v>
      </c>
    </row>
    <row r="658" spans="2:22" hidden="1" x14ac:dyDescent="0.25">
      <c r="B658" s="34" t="s">
        <v>531</v>
      </c>
      <c r="C658" s="45" t="s">
        <v>329</v>
      </c>
      <c r="D658" s="34" t="s">
        <v>532</v>
      </c>
      <c r="E658" s="34">
        <v>741201</v>
      </c>
      <c r="F658" s="34" t="s">
        <v>762</v>
      </c>
      <c r="G658" s="48">
        <v>1016.97</v>
      </c>
      <c r="H658" s="48">
        <v>1</v>
      </c>
      <c r="I658" s="48"/>
      <c r="J658" s="48"/>
      <c r="K658" s="48"/>
      <c r="L658" s="48"/>
      <c r="M658" s="48">
        <v>3923.48</v>
      </c>
      <c r="N658" s="48">
        <v>4</v>
      </c>
      <c r="O658" s="48">
        <v>1121.99</v>
      </c>
      <c r="P658" s="48">
        <v>1</v>
      </c>
      <c r="Q658" s="48"/>
      <c r="R658" s="48"/>
      <c r="S658" s="48"/>
      <c r="T658" s="48"/>
      <c r="U658" s="36">
        <v>6062.44</v>
      </c>
      <c r="V658" s="38">
        <v>6</v>
      </c>
    </row>
    <row r="659" spans="2:22" hidden="1" x14ac:dyDescent="0.25">
      <c r="B659" s="34" t="s">
        <v>531</v>
      </c>
      <c r="C659" s="45" t="s">
        <v>329</v>
      </c>
      <c r="D659" s="34" t="s">
        <v>532</v>
      </c>
      <c r="E659" s="34">
        <v>741220</v>
      </c>
      <c r="F659" s="34" t="s">
        <v>763</v>
      </c>
      <c r="G659" s="48"/>
      <c r="H659" s="48"/>
      <c r="I659" s="48">
        <v>3213.43</v>
      </c>
      <c r="J659" s="48">
        <v>15</v>
      </c>
      <c r="K659" s="48">
        <v>932.23</v>
      </c>
      <c r="L659" s="48">
        <v>5</v>
      </c>
      <c r="M659" s="48">
        <v>2805.27</v>
      </c>
      <c r="N659" s="48">
        <v>15</v>
      </c>
      <c r="O659" s="48"/>
      <c r="P659" s="48"/>
      <c r="Q659" s="48">
        <v>3149.77</v>
      </c>
      <c r="R659" s="48">
        <v>17</v>
      </c>
      <c r="S659" s="48">
        <v>932.23</v>
      </c>
      <c r="T659" s="48">
        <v>5</v>
      </c>
      <c r="U659" s="36">
        <v>11032.93</v>
      </c>
      <c r="V659" s="38">
        <v>57</v>
      </c>
    </row>
    <row r="660" spans="2:22" hidden="1" x14ac:dyDescent="0.25">
      <c r="B660" s="34" t="s">
        <v>531</v>
      </c>
      <c r="C660" s="45" t="s">
        <v>329</v>
      </c>
      <c r="D660" s="34" t="s">
        <v>532</v>
      </c>
      <c r="E660" s="34">
        <v>741221</v>
      </c>
      <c r="F660" s="34" t="s">
        <v>764</v>
      </c>
      <c r="G660" s="48">
        <v>11569.92</v>
      </c>
      <c r="H660" s="48">
        <v>58</v>
      </c>
      <c r="I660" s="48">
        <v>642.69000000000005</v>
      </c>
      <c r="J660" s="48">
        <v>3</v>
      </c>
      <c r="K660" s="48">
        <v>4466.9799999999996</v>
      </c>
      <c r="L660" s="48">
        <v>20</v>
      </c>
      <c r="M660" s="48">
        <v>6856.01</v>
      </c>
      <c r="N660" s="48">
        <v>35</v>
      </c>
      <c r="O660" s="48"/>
      <c r="P660" s="48"/>
      <c r="Q660" s="48">
        <v>4786.76</v>
      </c>
      <c r="R660" s="48">
        <v>25</v>
      </c>
      <c r="S660" s="48">
        <v>932.23</v>
      </c>
      <c r="T660" s="48">
        <v>5</v>
      </c>
      <c r="U660" s="36">
        <v>29254.59</v>
      </c>
      <c r="V660" s="38">
        <v>146</v>
      </c>
    </row>
    <row r="661" spans="2:22" hidden="1" x14ac:dyDescent="0.25">
      <c r="B661" s="34" t="s">
        <v>531</v>
      </c>
      <c r="C661" s="45" t="s">
        <v>329</v>
      </c>
      <c r="D661" s="34" t="s">
        <v>532</v>
      </c>
      <c r="E661" s="34">
        <v>741222</v>
      </c>
      <c r="F661" s="34" t="s">
        <v>765</v>
      </c>
      <c r="G661" s="48"/>
      <c r="H661" s="48"/>
      <c r="I661" s="48"/>
      <c r="J661" s="48"/>
      <c r="K661" s="48">
        <v>388.38</v>
      </c>
      <c r="L661" s="48">
        <v>2</v>
      </c>
      <c r="M661" s="48"/>
      <c r="N661" s="48"/>
      <c r="O661" s="48"/>
      <c r="P661" s="48"/>
      <c r="Q661" s="48">
        <v>582.59</v>
      </c>
      <c r="R661" s="48">
        <v>3</v>
      </c>
      <c r="S661" s="48">
        <v>4854.91</v>
      </c>
      <c r="T661" s="48">
        <v>25</v>
      </c>
      <c r="U661" s="36">
        <v>5825.88</v>
      </c>
      <c r="V661" s="38">
        <v>30</v>
      </c>
    </row>
    <row r="662" spans="2:22" hidden="1" x14ac:dyDescent="0.25">
      <c r="B662" s="34" t="s">
        <v>531</v>
      </c>
      <c r="C662" s="45" t="s">
        <v>329</v>
      </c>
      <c r="D662" s="34" t="s">
        <v>532</v>
      </c>
      <c r="E662" s="34">
        <v>741223</v>
      </c>
      <c r="F662" s="34" t="s">
        <v>766</v>
      </c>
      <c r="G662" s="48"/>
      <c r="H662" s="48"/>
      <c r="I662" s="48"/>
      <c r="J662" s="48"/>
      <c r="K662" s="48"/>
      <c r="L662" s="48"/>
      <c r="M662" s="48"/>
      <c r="N662" s="48"/>
      <c r="O662" s="48"/>
      <c r="P662" s="48"/>
      <c r="Q662" s="48">
        <v>582.59</v>
      </c>
      <c r="R662" s="48">
        <v>3</v>
      </c>
      <c r="S662" s="48"/>
      <c r="T662" s="48"/>
      <c r="U662" s="36">
        <v>582.59</v>
      </c>
      <c r="V662" s="38">
        <v>3</v>
      </c>
    </row>
    <row r="663" spans="2:22" hidden="1" x14ac:dyDescent="0.25">
      <c r="B663" s="34" t="s">
        <v>531</v>
      </c>
      <c r="C663" s="45" t="s">
        <v>329</v>
      </c>
      <c r="D663" s="34" t="s">
        <v>532</v>
      </c>
      <c r="E663" s="34">
        <v>741224</v>
      </c>
      <c r="F663" s="34" t="s">
        <v>767</v>
      </c>
      <c r="G663" s="48"/>
      <c r="H663" s="48"/>
      <c r="I663" s="48">
        <v>428.46</v>
      </c>
      <c r="J663" s="48">
        <v>2</v>
      </c>
      <c r="K663" s="48"/>
      <c r="L663" s="48"/>
      <c r="M663" s="48"/>
      <c r="N663" s="48"/>
      <c r="O663" s="48"/>
      <c r="P663" s="48"/>
      <c r="Q663" s="48">
        <v>642.69000000000005</v>
      </c>
      <c r="R663" s="48">
        <v>3</v>
      </c>
      <c r="S663" s="48"/>
      <c r="T663" s="48"/>
      <c r="U663" s="36">
        <v>1071.1500000000001</v>
      </c>
      <c r="V663" s="38">
        <v>5</v>
      </c>
    </row>
    <row r="664" spans="2:22" hidden="1" x14ac:dyDescent="0.25">
      <c r="B664" s="34" t="s">
        <v>531</v>
      </c>
      <c r="C664" s="45" t="s">
        <v>329</v>
      </c>
      <c r="D664" s="34" t="s">
        <v>532</v>
      </c>
      <c r="E664" s="34">
        <v>741247</v>
      </c>
      <c r="F664" s="34" t="s">
        <v>768</v>
      </c>
      <c r="G664" s="48"/>
      <c r="H664" s="48"/>
      <c r="I664" s="48"/>
      <c r="J664" s="48"/>
      <c r="K664" s="48"/>
      <c r="L664" s="48"/>
      <c r="M664" s="48">
        <v>381.65</v>
      </c>
      <c r="N664" s="48">
        <v>2</v>
      </c>
      <c r="O664" s="48">
        <v>1167.06</v>
      </c>
      <c r="P664" s="48">
        <v>6</v>
      </c>
      <c r="Q664" s="48"/>
      <c r="R664" s="48"/>
      <c r="S664" s="48"/>
      <c r="T664" s="48"/>
      <c r="U664" s="36">
        <v>1548.71</v>
      </c>
      <c r="V664" s="38">
        <v>8</v>
      </c>
    </row>
    <row r="665" spans="2:22" hidden="1" x14ac:dyDescent="0.25">
      <c r="B665" s="34" t="s">
        <v>531</v>
      </c>
      <c r="C665" s="45" t="s">
        <v>329</v>
      </c>
      <c r="D665" s="34" t="s">
        <v>532</v>
      </c>
      <c r="E665" s="34">
        <v>741446</v>
      </c>
      <c r="F665" s="34" t="s">
        <v>769</v>
      </c>
      <c r="G665" s="48"/>
      <c r="H665" s="48"/>
      <c r="I665" s="48">
        <v>4044</v>
      </c>
      <c r="J665" s="48">
        <v>1</v>
      </c>
      <c r="K665" s="48"/>
      <c r="L665" s="48"/>
      <c r="M665" s="48"/>
      <c r="N665" s="48"/>
      <c r="O665" s="48"/>
      <c r="P665" s="48"/>
      <c r="Q665" s="48"/>
      <c r="R665" s="48"/>
      <c r="S665" s="48"/>
      <c r="T665" s="48"/>
      <c r="U665" s="36">
        <v>4044</v>
      </c>
      <c r="V665" s="37">
        <v>1</v>
      </c>
    </row>
    <row r="666" spans="2:22" hidden="1" x14ac:dyDescent="0.25">
      <c r="B666" s="34" t="s">
        <v>531</v>
      </c>
      <c r="C666" s="45" t="s">
        <v>329</v>
      </c>
      <c r="D666" s="34" t="s">
        <v>532</v>
      </c>
      <c r="E666" s="34">
        <v>741756</v>
      </c>
      <c r="F666" s="34" t="s">
        <v>770</v>
      </c>
      <c r="G666" s="48">
        <v>1785.58</v>
      </c>
      <c r="H666" s="48">
        <v>1</v>
      </c>
      <c r="I666" s="48"/>
      <c r="J666" s="48"/>
      <c r="K666" s="48">
        <v>10764.14</v>
      </c>
      <c r="L666" s="48">
        <v>6</v>
      </c>
      <c r="M666" s="48">
        <v>1734.48</v>
      </c>
      <c r="N666" s="48">
        <v>1</v>
      </c>
      <c r="O666" s="48"/>
      <c r="P666" s="48"/>
      <c r="Q666" s="48"/>
      <c r="R666" s="48"/>
      <c r="S666" s="48">
        <v>7361.19</v>
      </c>
      <c r="T666" s="48">
        <v>4</v>
      </c>
      <c r="U666" s="36">
        <v>21645.39</v>
      </c>
      <c r="V666" s="37">
        <v>12</v>
      </c>
    </row>
    <row r="667" spans="2:22" hidden="1" x14ac:dyDescent="0.25">
      <c r="B667" s="34" t="s">
        <v>531</v>
      </c>
      <c r="C667" s="45" t="s">
        <v>329</v>
      </c>
      <c r="D667" s="34" t="s">
        <v>532</v>
      </c>
      <c r="E667" s="34">
        <v>743260</v>
      </c>
      <c r="F667" s="34" t="s">
        <v>771</v>
      </c>
      <c r="G667" s="48"/>
      <c r="H667" s="48"/>
      <c r="I667" s="48"/>
      <c r="J667" s="48"/>
      <c r="K667" s="48"/>
      <c r="L667" s="48"/>
      <c r="M667" s="48"/>
      <c r="N667" s="48"/>
      <c r="O667" s="48"/>
      <c r="P667" s="48"/>
      <c r="Q667" s="48"/>
      <c r="R667" s="48"/>
      <c r="S667" s="48">
        <v>963.75</v>
      </c>
      <c r="T667" s="48">
        <v>4</v>
      </c>
      <c r="U667" s="36">
        <v>963.75</v>
      </c>
      <c r="V667" s="38">
        <v>4</v>
      </c>
    </row>
    <row r="668" spans="2:22" hidden="1" x14ac:dyDescent="0.25">
      <c r="B668" s="34" t="s">
        <v>531</v>
      </c>
      <c r="C668" s="45" t="s">
        <v>329</v>
      </c>
      <c r="D668" s="34" t="s">
        <v>532</v>
      </c>
      <c r="E668" s="34">
        <v>743707</v>
      </c>
      <c r="F668" s="34" t="s">
        <v>772</v>
      </c>
      <c r="G668" s="48">
        <v>6759.2</v>
      </c>
      <c r="H668" s="48">
        <v>30</v>
      </c>
      <c r="I668" s="48"/>
      <c r="J668" s="48"/>
      <c r="K668" s="48"/>
      <c r="L668" s="48"/>
      <c r="M668" s="48"/>
      <c r="N668" s="48"/>
      <c r="O668" s="48"/>
      <c r="P668" s="48"/>
      <c r="Q668" s="48"/>
      <c r="R668" s="48"/>
      <c r="S668" s="48"/>
      <c r="T668" s="48"/>
      <c r="U668" s="36">
        <v>6759.2</v>
      </c>
      <c r="V668" s="38">
        <v>30</v>
      </c>
    </row>
    <row r="669" spans="2:22" hidden="1" x14ac:dyDescent="0.25">
      <c r="B669" s="34" t="s">
        <v>531</v>
      </c>
      <c r="C669" s="45" t="s">
        <v>329</v>
      </c>
      <c r="D669" s="34" t="s">
        <v>532</v>
      </c>
      <c r="E669" s="34">
        <v>744082</v>
      </c>
      <c r="F669" s="34" t="s">
        <v>773</v>
      </c>
      <c r="G669" s="48">
        <v>70487.179999999993</v>
      </c>
      <c r="H669" s="48">
        <v>1</v>
      </c>
      <c r="I669" s="48"/>
      <c r="J669" s="48"/>
      <c r="K669" s="48"/>
      <c r="L669" s="48"/>
      <c r="M669" s="48"/>
      <c r="N669" s="48"/>
      <c r="O669" s="48"/>
      <c r="P669" s="48"/>
      <c r="Q669" s="48"/>
      <c r="R669" s="48"/>
      <c r="S669" s="48"/>
      <c r="T669" s="48"/>
      <c r="U669" s="36">
        <v>70487.179999999993</v>
      </c>
      <c r="V669" s="38">
        <v>1</v>
      </c>
    </row>
    <row r="670" spans="2:22" hidden="1" x14ac:dyDescent="0.25">
      <c r="B670" s="34" t="s">
        <v>531</v>
      </c>
      <c r="C670" s="45" t="s">
        <v>329</v>
      </c>
      <c r="D670" s="34" t="s">
        <v>532</v>
      </c>
      <c r="E670" s="34">
        <v>744335</v>
      </c>
      <c r="F670" s="34" t="s">
        <v>774</v>
      </c>
      <c r="G670" s="48"/>
      <c r="H670" s="48"/>
      <c r="I670" s="48">
        <v>12659.9</v>
      </c>
      <c r="J670" s="48">
        <v>1</v>
      </c>
      <c r="K670" s="48"/>
      <c r="L670" s="48"/>
      <c r="M670" s="48"/>
      <c r="N670" s="48"/>
      <c r="O670" s="48"/>
      <c r="P670" s="48"/>
      <c r="Q670" s="48"/>
      <c r="R670" s="48"/>
      <c r="S670" s="48"/>
      <c r="T670" s="48"/>
      <c r="U670" s="36">
        <v>12659.9</v>
      </c>
      <c r="V670" s="37">
        <v>1</v>
      </c>
    </row>
    <row r="671" spans="2:22" hidden="1" x14ac:dyDescent="0.25">
      <c r="B671" s="34" t="s">
        <v>531</v>
      </c>
      <c r="C671" s="45" t="s">
        <v>329</v>
      </c>
      <c r="D671" s="34" t="s">
        <v>532</v>
      </c>
      <c r="E671" s="34">
        <v>744527</v>
      </c>
      <c r="F671" s="34" t="s">
        <v>775</v>
      </c>
      <c r="G671" s="48">
        <v>973.76</v>
      </c>
      <c r="H671" s="48">
        <v>1</v>
      </c>
      <c r="I671" s="48"/>
      <c r="J671" s="48"/>
      <c r="K671" s="48"/>
      <c r="L671" s="48"/>
      <c r="M671" s="48"/>
      <c r="N671" s="48"/>
      <c r="O671" s="48"/>
      <c r="P671" s="48"/>
      <c r="Q671" s="48"/>
      <c r="R671" s="48"/>
      <c r="S671" s="48"/>
      <c r="T671" s="48"/>
      <c r="U671" s="36">
        <v>973.76</v>
      </c>
      <c r="V671" s="37">
        <v>1</v>
      </c>
    </row>
    <row r="672" spans="2:22" hidden="1" x14ac:dyDescent="0.25">
      <c r="B672" s="34" t="s">
        <v>531</v>
      </c>
      <c r="C672" s="45" t="s">
        <v>329</v>
      </c>
      <c r="D672" s="34" t="s">
        <v>532</v>
      </c>
      <c r="E672" s="34">
        <v>744619</v>
      </c>
      <c r="F672" s="34" t="s">
        <v>776</v>
      </c>
      <c r="G672" s="48"/>
      <c r="H672" s="48"/>
      <c r="I672" s="48"/>
      <c r="J672" s="48"/>
      <c r="K672" s="48"/>
      <c r="L672" s="48"/>
      <c r="M672" s="48"/>
      <c r="N672" s="48"/>
      <c r="O672" s="48"/>
      <c r="P672" s="48"/>
      <c r="Q672" s="48">
        <v>4612.68</v>
      </c>
      <c r="R672" s="48">
        <v>1</v>
      </c>
      <c r="S672" s="48"/>
      <c r="T672" s="48"/>
      <c r="U672" s="36">
        <v>4612.68</v>
      </c>
      <c r="V672" s="37">
        <v>1</v>
      </c>
    </row>
    <row r="673" spans="2:22" hidden="1" x14ac:dyDescent="0.25">
      <c r="B673" s="34" t="s">
        <v>531</v>
      </c>
      <c r="C673" s="45" t="s">
        <v>329</v>
      </c>
      <c r="D673" s="34" t="s">
        <v>532</v>
      </c>
      <c r="E673" s="34">
        <v>745206</v>
      </c>
      <c r="F673" s="34" t="s">
        <v>777</v>
      </c>
      <c r="G673" s="48"/>
      <c r="H673" s="48"/>
      <c r="I673" s="48"/>
      <c r="J673" s="48"/>
      <c r="K673" s="48"/>
      <c r="L673" s="48"/>
      <c r="M673" s="48"/>
      <c r="N673" s="48"/>
      <c r="O673" s="48"/>
      <c r="P673" s="48"/>
      <c r="Q673" s="48">
        <v>1636.25</v>
      </c>
      <c r="R673" s="48">
        <v>1</v>
      </c>
      <c r="S673" s="48"/>
      <c r="T673" s="48"/>
      <c r="U673" s="36">
        <v>1636.25</v>
      </c>
      <c r="V673" s="37">
        <v>1</v>
      </c>
    </row>
    <row r="674" spans="2:22" hidden="1" x14ac:dyDescent="0.25">
      <c r="B674" s="34" t="s">
        <v>531</v>
      </c>
      <c r="C674" s="45" t="s">
        <v>329</v>
      </c>
      <c r="D674" s="34" t="s">
        <v>532</v>
      </c>
      <c r="E674" s="34">
        <v>905088</v>
      </c>
      <c r="F674" s="34" t="s">
        <v>778</v>
      </c>
      <c r="G674" s="48"/>
      <c r="H674" s="48"/>
      <c r="I674" s="48"/>
      <c r="J674" s="48"/>
      <c r="K674" s="48"/>
      <c r="L674" s="48"/>
      <c r="M674" s="48"/>
      <c r="N674" s="48"/>
      <c r="O674" s="48"/>
      <c r="P674" s="48"/>
      <c r="Q674" s="48">
        <v>241.27</v>
      </c>
      <c r="R674" s="48">
        <v>4</v>
      </c>
      <c r="S674" s="48"/>
      <c r="T674" s="48"/>
      <c r="U674" s="36">
        <v>241.27</v>
      </c>
      <c r="V674" s="38">
        <v>4</v>
      </c>
    </row>
    <row r="675" spans="2:22" hidden="1" x14ac:dyDescent="0.25">
      <c r="B675" s="34" t="s">
        <v>531</v>
      </c>
      <c r="C675" s="45" t="s">
        <v>329</v>
      </c>
      <c r="D675" s="34" t="s">
        <v>532</v>
      </c>
      <c r="E675" s="34">
        <v>905143</v>
      </c>
      <c r="F675" s="34" t="s">
        <v>779</v>
      </c>
      <c r="G675" s="48"/>
      <c r="H675" s="48"/>
      <c r="I675" s="48"/>
      <c r="J675" s="48"/>
      <c r="K675" s="48"/>
      <c r="L675" s="48"/>
      <c r="M675" s="48">
        <v>2785.31</v>
      </c>
      <c r="N675" s="48">
        <v>18</v>
      </c>
      <c r="O675" s="48"/>
      <c r="P675" s="48"/>
      <c r="Q675" s="48"/>
      <c r="R675" s="48"/>
      <c r="S675" s="48"/>
      <c r="T675" s="48"/>
      <c r="U675" s="36">
        <v>2785.31</v>
      </c>
      <c r="V675" s="38">
        <v>18</v>
      </c>
    </row>
    <row r="676" spans="2:22" hidden="1" x14ac:dyDescent="0.25">
      <c r="B676" s="34" t="s">
        <v>531</v>
      </c>
      <c r="C676" s="45" t="s">
        <v>329</v>
      </c>
      <c r="D676" s="34" t="s">
        <v>532</v>
      </c>
      <c r="E676" s="34">
        <v>905182</v>
      </c>
      <c r="F676" s="34" t="s">
        <v>780</v>
      </c>
      <c r="G676" s="48">
        <v>7658.16</v>
      </c>
      <c r="H676" s="48">
        <v>60</v>
      </c>
      <c r="I676" s="48">
        <v>1060.0899999999999</v>
      </c>
      <c r="J676" s="48">
        <v>10</v>
      </c>
      <c r="K676" s="48">
        <v>10499.96</v>
      </c>
      <c r="L676" s="48">
        <v>83</v>
      </c>
      <c r="M676" s="48">
        <v>8689.42</v>
      </c>
      <c r="N676" s="48">
        <v>52</v>
      </c>
      <c r="O676" s="48">
        <v>3772.94</v>
      </c>
      <c r="P676" s="48">
        <v>34</v>
      </c>
      <c r="Q676" s="48">
        <v>762.03</v>
      </c>
      <c r="R676" s="48">
        <v>7</v>
      </c>
      <c r="S676" s="48">
        <v>3438.3</v>
      </c>
      <c r="T676" s="48">
        <v>24</v>
      </c>
      <c r="U676" s="36">
        <v>35880.9</v>
      </c>
      <c r="V676" s="38">
        <v>270</v>
      </c>
    </row>
    <row r="677" spans="2:22" hidden="1" x14ac:dyDescent="0.25">
      <c r="B677" s="34" t="s">
        <v>531</v>
      </c>
      <c r="C677" s="45" t="s">
        <v>329</v>
      </c>
      <c r="D677" s="34" t="s">
        <v>532</v>
      </c>
      <c r="E677" s="34">
        <v>905187</v>
      </c>
      <c r="F677" s="34" t="s">
        <v>781</v>
      </c>
      <c r="G677" s="48">
        <v>193</v>
      </c>
      <c r="H677" s="48">
        <v>3</v>
      </c>
      <c r="I677" s="48"/>
      <c r="J677" s="48"/>
      <c r="K677" s="48">
        <v>1415.35</v>
      </c>
      <c r="L677" s="48">
        <v>22</v>
      </c>
      <c r="M677" s="48">
        <v>368.29</v>
      </c>
      <c r="N677" s="48">
        <v>5</v>
      </c>
      <c r="O677" s="48">
        <v>321.67</v>
      </c>
      <c r="P677" s="48">
        <v>5</v>
      </c>
      <c r="Q677" s="48"/>
      <c r="R677" s="48"/>
      <c r="S677" s="48"/>
      <c r="T677" s="48"/>
      <c r="U677" s="36">
        <v>2298.31</v>
      </c>
      <c r="V677" s="38">
        <v>35</v>
      </c>
    </row>
    <row r="678" spans="2:22" hidden="1" x14ac:dyDescent="0.25">
      <c r="B678" s="34" t="s">
        <v>531</v>
      </c>
      <c r="C678" s="45" t="s">
        <v>329</v>
      </c>
      <c r="D678" s="34" t="s">
        <v>532</v>
      </c>
      <c r="E678" s="34">
        <v>905188</v>
      </c>
      <c r="F678" s="34" t="s">
        <v>782</v>
      </c>
      <c r="G678" s="48">
        <v>2010.17</v>
      </c>
      <c r="H678" s="48">
        <v>20</v>
      </c>
      <c r="I678" s="48">
        <v>211.76</v>
      </c>
      <c r="J678" s="48">
        <v>3</v>
      </c>
      <c r="K678" s="48">
        <v>3015.25</v>
      </c>
      <c r="L678" s="48">
        <v>30</v>
      </c>
      <c r="M678" s="48">
        <v>441.04</v>
      </c>
      <c r="N678" s="48">
        <v>5</v>
      </c>
      <c r="O678" s="48">
        <v>1056.28</v>
      </c>
      <c r="P678" s="48">
        <v>11</v>
      </c>
      <c r="Q678" s="48"/>
      <c r="R678" s="48"/>
      <c r="S678" s="48"/>
      <c r="T678" s="48"/>
      <c r="U678" s="36">
        <v>6734.5</v>
      </c>
      <c r="V678" s="38">
        <v>69</v>
      </c>
    </row>
    <row r="679" spans="2:22" hidden="1" x14ac:dyDescent="0.25">
      <c r="B679" s="34" t="s">
        <v>531</v>
      </c>
      <c r="C679" s="45" t="s">
        <v>329</v>
      </c>
      <c r="D679" s="34" t="s">
        <v>532</v>
      </c>
      <c r="E679" s="34">
        <v>905189</v>
      </c>
      <c r="F679" s="34" t="s">
        <v>783</v>
      </c>
      <c r="G679" s="48">
        <v>342.14</v>
      </c>
      <c r="H679" s="48">
        <v>2</v>
      </c>
      <c r="I679" s="48"/>
      <c r="J679" s="48"/>
      <c r="K679" s="48">
        <v>9487.7199999999993</v>
      </c>
      <c r="L679" s="48">
        <v>58</v>
      </c>
      <c r="M679" s="48">
        <v>750.05</v>
      </c>
      <c r="N679" s="48">
        <v>5</v>
      </c>
      <c r="O679" s="48">
        <v>2905.4</v>
      </c>
      <c r="P679" s="48">
        <v>17</v>
      </c>
      <c r="Q679" s="48"/>
      <c r="R679" s="48"/>
      <c r="S679" s="48"/>
      <c r="T679" s="48"/>
      <c r="U679" s="36">
        <v>13485.31</v>
      </c>
      <c r="V679" s="38">
        <v>82</v>
      </c>
    </row>
    <row r="680" spans="2:22" hidden="1" x14ac:dyDescent="0.25">
      <c r="B680" s="34" t="s">
        <v>531</v>
      </c>
      <c r="C680" s="45" t="s">
        <v>329</v>
      </c>
      <c r="D680" s="34" t="s">
        <v>532</v>
      </c>
      <c r="E680" s="34">
        <v>905191</v>
      </c>
      <c r="F680" s="34" t="s">
        <v>784</v>
      </c>
      <c r="G680" s="48">
        <v>3415.46</v>
      </c>
      <c r="H680" s="48">
        <v>21</v>
      </c>
      <c r="I680" s="48">
        <v>4482.5</v>
      </c>
      <c r="J680" s="48">
        <v>29</v>
      </c>
      <c r="K680" s="48">
        <v>1288.3</v>
      </c>
      <c r="L680" s="48">
        <v>6</v>
      </c>
      <c r="M680" s="48">
        <v>508.34</v>
      </c>
      <c r="N680" s="48">
        <v>3</v>
      </c>
      <c r="O680" s="48">
        <v>677.86</v>
      </c>
      <c r="P680" s="48">
        <v>4</v>
      </c>
      <c r="Q680" s="48">
        <v>338.95</v>
      </c>
      <c r="R680" s="48">
        <v>2</v>
      </c>
      <c r="S680" s="48">
        <v>1343.11</v>
      </c>
      <c r="T680" s="48">
        <v>4</v>
      </c>
      <c r="U680" s="36">
        <v>12054.52</v>
      </c>
      <c r="V680" s="38">
        <v>69</v>
      </c>
    </row>
    <row r="681" spans="2:22" hidden="1" x14ac:dyDescent="0.25">
      <c r="B681" s="34" t="s">
        <v>531</v>
      </c>
      <c r="C681" s="45" t="s">
        <v>329</v>
      </c>
      <c r="D681" s="34" t="s">
        <v>532</v>
      </c>
      <c r="E681" s="34">
        <v>905193</v>
      </c>
      <c r="F681" s="34" t="s">
        <v>785</v>
      </c>
      <c r="G681" s="48">
        <v>7416.37</v>
      </c>
      <c r="H681" s="48">
        <v>7</v>
      </c>
      <c r="I681" s="48"/>
      <c r="J681" s="48"/>
      <c r="K681" s="48"/>
      <c r="L681" s="48"/>
      <c r="M681" s="48">
        <v>13658.96</v>
      </c>
      <c r="N681" s="48">
        <v>11</v>
      </c>
      <c r="O681" s="48">
        <v>3298.44</v>
      </c>
      <c r="P681" s="48">
        <v>3</v>
      </c>
      <c r="Q681" s="48">
        <v>1059.3399999999999</v>
      </c>
      <c r="R681" s="48">
        <v>1</v>
      </c>
      <c r="S681" s="48">
        <v>2341.1</v>
      </c>
      <c r="T681" s="48">
        <v>2</v>
      </c>
      <c r="U681" s="36">
        <v>27774.21</v>
      </c>
      <c r="V681" s="38">
        <v>24</v>
      </c>
    </row>
    <row r="682" spans="2:22" hidden="1" x14ac:dyDescent="0.25">
      <c r="B682" s="34" t="s">
        <v>531</v>
      </c>
      <c r="C682" s="45" t="s">
        <v>329</v>
      </c>
      <c r="D682" s="34" t="s">
        <v>532</v>
      </c>
      <c r="E682" s="34">
        <v>905194</v>
      </c>
      <c r="F682" s="34" t="s">
        <v>786</v>
      </c>
      <c r="G682" s="48"/>
      <c r="H682" s="48"/>
      <c r="I682" s="48"/>
      <c r="J682" s="48"/>
      <c r="K682" s="48">
        <v>1150.51</v>
      </c>
      <c r="L682" s="48">
        <v>6</v>
      </c>
      <c r="M682" s="48">
        <v>370.95</v>
      </c>
      <c r="N682" s="48">
        <v>2</v>
      </c>
      <c r="O682" s="48">
        <v>370.96</v>
      </c>
      <c r="P682" s="48">
        <v>2</v>
      </c>
      <c r="Q682" s="48">
        <v>170.02</v>
      </c>
      <c r="R682" s="48">
        <v>1</v>
      </c>
      <c r="S682" s="48"/>
      <c r="T682" s="48"/>
      <c r="U682" s="36">
        <v>2062.44</v>
      </c>
      <c r="V682" s="38">
        <v>11</v>
      </c>
    </row>
    <row r="683" spans="2:22" hidden="1" x14ac:dyDescent="0.25">
      <c r="B683" s="34" t="s">
        <v>531</v>
      </c>
      <c r="C683" s="45" t="s">
        <v>329</v>
      </c>
      <c r="D683" s="34" t="s">
        <v>532</v>
      </c>
      <c r="E683" s="34">
        <v>905197</v>
      </c>
      <c r="F683" s="34" t="s">
        <v>787</v>
      </c>
      <c r="G683" s="48">
        <v>13047.05</v>
      </c>
      <c r="H683" s="48">
        <v>21</v>
      </c>
      <c r="I683" s="48">
        <v>2929.91</v>
      </c>
      <c r="J683" s="48">
        <v>4</v>
      </c>
      <c r="K683" s="48">
        <v>1591.94</v>
      </c>
      <c r="L683" s="48">
        <v>2</v>
      </c>
      <c r="M683" s="48">
        <v>1806.59</v>
      </c>
      <c r="N683" s="48">
        <v>2</v>
      </c>
      <c r="O683" s="48">
        <v>604.75</v>
      </c>
      <c r="P683" s="48">
        <v>1</v>
      </c>
      <c r="Q683" s="48"/>
      <c r="R683" s="48"/>
      <c r="S683" s="48">
        <v>5272.51</v>
      </c>
      <c r="T683" s="48">
        <v>8</v>
      </c>
      <c r="U683" s="36">
        <v>25252.75</v>
      </c>
      <c r="V683" s="38">
        <v>38</v>
      </c>
    </row>
    <row r="684" spans="2:22" hidden="1" x14ac:dyDescent="0.25">
      <c r="B684" s="34" t="s">
        <v>531</v>
      </c>
      <c r="C684" s="45" t="s">
        <v>329</v>
      </c>
      <c r="D684" s="34" t="s">
        <v>532</v>
      </c>
      <c r="E684" s="34">
        <v>905200</v>
      </c>
      <c r="F684" s="34" t="s">
        <v>788</v>
      </c>
      <c r="G684" s="48">
        <v>245.5</v>
      </c>
      <c r="H684" s="48">
        <v>2</v>
      </c>
      <c r="I684" s="48"/>
      <c r="J684" s="48"/>
      <c r="K684" s="48">
        <v>1867.42</v>
      </c>
      <c r="L684" s="48">
        <v>14</v>
      </c>
      <c r="M684" s="48"/>
      <c r="N684" s="48"/>
      <c r="O684" s="48"/>
      <c r="P684" s="48"/>
      <c r="Q684" s="48"/>
      <c r="R684" s="48"/>
      <c r="S684" s="48">
        <v>210.31</v>
      </c>
      <c r="T684" s="48">
        <v>1</v>
      </c>
      <c r="U684" s="36">
        <v>2323.23</v>
      </c>
      <c r="V684" s="38">
        <v>17</v>
      </c>
    </row>
    <row r="685" spans="2:22" hidden="1" x14ac:dyDescent="0.25">
      <c r="B685" s="34" t="s">
        <v>531</v>
      </c>
      <c r="C685" s="45" t="s">
        <v>329</v>
      </c>
      <c r="D685" s="34" t="s">
        <v>532</v>
      </c>
      <c r="E685" s="34">
        <v>905232</v>
      </c>
      <c r="F685" s="34" t="s">
        <v>789</v>
      </c>
      <c r="G685" s="48"/>
      <c r="H685" s="48"/>
      <c r="I685" s="48"/>
      <c r="J685" s="48"/>
      <c r="K685" s="48"/>
      <c r="L685" s="48"/>
      <c r="M685" s="48"/>
      <c r="N685" s="48"/>
      <c r="O685" s="48"/>
      <c r="P685" s="48"/>
      <c r="Q685" s="48"/>
      <c r="R685" s="48"/>
      <c r="S685" s="48">
        <v>3189.89</v>
      </c>
      <c r="T685" s="48">
        <v>1</v>
      </c>
      <c r="U685" s="36">
        <v>3189.89</v>
      </c>
      <c r="V685" s="38">
        <v>1</v>
      </c>
    </row>
    <row r="686" spans="2:22" hidden="1" x14ac:dyDescent="0.25">
      <c r="B686" s="34" t="s">
        <v>531</v>
      </c>
      <c r="C686" s="45" t="s">
        <v>329</v>
      </c>
      <c r="D686" s="34" t="s">
        <v>532</v>
      </c>
      <c r="E686" s="34">
        <v>905233</v>
      </c>
      <c r="F686" s="34" t="s">
        <v>790</v>
      </c>
      <c r="G686" s="48">
        <v>6640.11</v>
      </c>
      <c r="H686" s="48">
        <v>2</v>
      </c>
      <c r="I686" s="48"/>
      <c r="J686" s="48"/>
      <c r="K686" s="48"/>
      <c r="L686" s="48"/>
      <c r="M686" s="48"/>
      <c r="N686" s="48"/>
      <c r="O686" s="48"/>
      <c r="P686" s="48"/>
      <c r="Q686" s="48"/>
      <c r="R686" s="48"/>
      <c r="S686" s="48"/>
      <c r="T686" s="48"/>
      <c r="U686" s="36">
        <v>6640.11</v>
      </c>
      <c r="V686" s="38">
        <v>2</v>
      </c>
    </row>
    <row r="687" spans="2:22" hidden="1" x14ac:dyDescent="0.25">
      <c r="B687" s="34" t="s">
        <v>531</v>
      </c>
      <c r="C687" s="45" t="s">
        <v>329</v>
      </c>
      <c r="D687" s="34" t="s">
        <v>532</v>
      </c>
      <c r="E687" s="34">
        <v>905234</v>
      </c>
      <c r="F687" s="34" t="s">
        <v>791</v>
      </c>
      <c r="G687" s="48"/>
      <c r="H687" s="48"/>
      <c r="I687" s="48"/>
      <c r="J687" s="48"/>
      <c r="K687" s="48"/>
      <c r="L687" s="48"/>
      <c r="M687" s="48"/>
      <c r="N687" s="48"/>
      <c r="O687" s="48">
        <v>10336.42</v>
      </c>
      <c r="P687" s="48">
        <v>1</v>
      </c>
      <c r="Q687" s="48"/>
      <c r="R687" s="48"/>
      <c r="S687" s="48"/>
      <c r="T687" s="48"/>
      <c r="U687" s="36">
        <v>10336.42</v>
      </c>
      <c r="V687" s="38">
        <v>1</v>
      </c>
    </row>
    <row r="688" spans="2:22" hidden="1" x14ac:dyDescent="0.25">
      <c r="B688" s="34" t="s">
        <v>531</v>
      </c>
      <c r="C688" s="45" t="s">
        <v>329</v>
      </c>
      <c r="D688" s="34" t="s">
        <v>532</v>
      </c>
      <c r="E688" s="34">
        <v>905284</v>
      </c>
      <c r="F688" s="34" t="s">
        <v>792</v>
      </c>
      <c r="G688" s="48"/>
      <c r="H688" s="48"/>
      <c r="I688" s="48">
        <v>3746.74</v>
      </c>
      <c r="J688" s="48">
        <v>2</v>
      </c>
      <c r="K688" s="48"/>
      <c r="L688" s="48"/>
      <c r="M688" s="48"/>
      <c r="N688" s="48"/>
      <c r="O688" s="48">
        <v>3456.77</v>
      </c>
      <c r="P688" s="48">
        <v>3</v>
      </c>
      <c r="Q688" s="48"/>
      <c r="R688" s="48"/>
      <c r="S688" s="48">
        <v>3746.75</v>
      </c>
      <c r="T688" s="48">
        <v>2</v>
      </c>
      <c r="U688" s="36">
        <v>10950.26</v>
      </c>
      <c r="V688" s="38">
        <v>7</v>
      </c>
    </row>
    <row r="689" spans="2:22" hidden="1" x14ac:dyDescent="0.25">
      <c r="B689" s="34" t="s">
        <v>531</v>
      </c>
      <c r="C689" s="45" t="s">
        <v>329</v>
      </c>
      <c r="D689" s="34" t="s">
        <v>532</v>
      </c>
      <c r="E689" s="34">
        <v>905805</v>
      </c>
      <c r="F689" s="34" t="s">
        <v>793</v>
      </c>
      <c r="G689" s="48"/>
      <c r="H689" s="48"/>
      <c r="I689" s="48"/>
      <c r="J689" s="48"/>
      <c r="K689" s="48">
        <v>2187.9699999999998</v>
      </c>
      <c r="L689" s="48">
        <v>1</v>
      </c>
      <c r="M689" s="48"/>
      <c r="N689" s="48"/>
      <c r="O689" s="48"/>
      <c r="P689" s="48"/>
      <c r="Q689" s="48"/>
      <c r="R689" s="48"/>
      <c r="S689" s="48"/>
      <c r="T689" s="48"/>
      <c r="U689" s="36">
        <v>2187.9699999999998</v>
      </c>
      <c r="V689" s="38">
        <v>1</v>
      </c>
    </row>
    <row r="690" spans="2:22" hidden="1" x14ac:dyDescent="0.25">
      <c r="B690" s="34" t="s">
        <v>531</v>
      </c>
      <c r="C690" s="45" t="s">
        <v>329</v>
      </c>
      <c r="D690" s="34" t="s">
        <v>532</v>
      </c>
      <c r="E690" s="34">
        <v>905822</v>
      </c>
      <c r="F690" s="34" t="s">
        <v>794</v>
      </c>
      <c r="G690" s="48">
        <v>2553.5700000000002</v>
      </c>
      <c r="H690" s="48">
        <v>1</v>
      </c>
      <c r="I690" s="48"/>
      <c r="J690" s="48"/>
      <c r="K690" s="48"/>
      <c r="L690" s="48"/>
      <c r="M690" s="48"/>
      <c r="N690" s="48"/>
      <c r="O690" s="48"/>
      <c r="P690" s="48"/>
      <c r="Q690" s="48"/>
      <c r="R690" s="48"/>
      <c r="S690" s="48"/>
      <c r="T690" s="48"/>
      <c r="U690" s="36">
        <v>2553.5700000000002</v>
      </c>
      <c r="V690" s="38">
        <v>1</v>
      </c>
    </row>
    <row r="691" spans="2:22" hidden="1" x14ac:dyDescent="0.25">
      <c r="B691" s="34" t="s">
        <v>531</v>
      </c>
      <c r="C691" s="45" t="s">
        <v>329</v>
      </c>
      <c r="D691" s="34" t="s">
        <v>532</v>
      </c>
      <c r="E691" s="34">
        <v>905837</v>
      </c>
      <c r="F691" s="34" t="s">
        <v>795</v>
      </c>
      <c r="G691" s="48"/>
      <c r="H691" s="48"/>
      <c r="I691" s="48"/>
      <c r="J691" s="48"/>
      <c r="K691" s="48">
        <v>6081.6</v>
      </c>
      <c r="L691" s="48">
        <v>2</v>
      </c>
      <c r="M691" s="48"/>
      <c r="N691" s="48"/>
      <c r="O691" s="48">
        <v>1962.72</v>
      </c>
      <c r="P691" s="48">
        <v>1</v>
      </c>
      <c r="Q691" s="48">
        <v>-1962.72</v>
      </c>
      <c r="R691" s="48">
        <v>-1</v>
      </c>
      <c r="S691" s="48"/>
      <c r="T691" s="48"/>
      <c r="U691" s="36">
        <v>6081.6</v>
      </c>
      <c r="V691" s="38">
        <v>2</v>
      </c>
    </row>
    <row r="692" spans="2:22" hidden="1" x14ac:dyDescent="0.25">
      <c r="B692" s="34" t="s">
        <v>531</v>
      </c>
      <c r="C692" s="45" t="s">
        <v>329</v>
      </c>
      <c r="D692" s="34" t="s">
        <v>532</v>
      </c>
      <c r="E692" s="34">
        <v>906273</v>
      </c>
      <c r="F692" s="34" t="s">
        <v>796</v>
      </c>
      <c r="G692" s="48"/>
      <c r="H692" s="48"/>
      <c r="I692" s="48"/>
      <c r="J692" s="48"/>
      <c r="K692" s="48"/>
      <c r="L692" s="48"/>
      <c r="M692" s="48"/>
      <c r="N692" s="48"/>
      <c r="O692" s="48">
        <v>1866.28</v>
      </c>
      <c r="P692" s="48">
        <v>6</v>
      </c>
      <c r="Q692" s="48"/>
      <c r="R692" s="48"/>
      <c r="S692" s="48"/>
      <c r="T692" s="48"/>
      <c r="U692" s="36">
        <v>1866.28</v>
      </c>
      <c r="V692" s="38">
        <v>6</v>
      </c>
    </row>
    <row r="693" spans="2:22" hidden="1" x14ac:dyDescent="0.25">
      <c r="B693" s="34" t="s">
        <v>531</v>
      </c>
      <c r="C693" s="45" t="s">
        <v>329</v>
      </c>
      <c r="D693" s="34" t="s">
        <v>532</v>
      </c>
      <c r="E693" s="34">
        <v>906346</v>
      </c>
      <c r="F693" s="34" t="s">
        <v>797</v>
      </c>
      <c r="G693" s="48">
        <v>1638.02</v>
      </c>
      <c r="H693" s="48">
        <v>10</v>
      </c>
      <c r="I693" s="48"/>
      <c r="J693" s="48"/>
      <c r="K693" s="48"/>
      <c r="L693" s="48"/>
      <c r="M693" s="48"/>
      <c r="N693" s="48"/>
      <c r="O693" s="48">
        <v>-819.01</v>
      </c>
      <c r="P693" s="48">
        <v>-5</v>
      </c>
      <c r="Q693" s="48"/>
      <c r="R693" s="48"/>
      <c r="S693" s="48"/>
      <c r="T693" s="48"/>
      <c r="U693" s="36">
        <v>819.01</v>
      </c>
      <c r="V693" s="38">
        <v>5</v>
      </c>
    </row>
    <row r="694" spans="2:22" hidden="1" x14ac:dyDescent="0.25">
      <c r="B694" s="34" t="s">
        <v>531</v>
      </c>
      <c r="C694" s="45" t="s">
        <v>329</v>
      </c>
      <c r="D694" s="34" t="s">
        <v>532</v>
      </c>
      <c r="E694" s="34">
        <v>906860</v>
      </c>
      <c r="F694" s="34" t="s">
        <v>798</v>
      </c>
      <c r="G694" s="48">
        <v>16135.94</v>
      </c>
      <c r="H694" s="48">
        <v>2</v>
      </c>
      <c r="I694" s="48"/>
      <c r="J694" s="48"/>
      <c r="K694" s="48">
        <v>5962.33</v>
      </c>
      <c r="L694" s="48">
        <v>1</v>
      </c>
      <c r="M694" s="48"/>
      <c r="N694" s="48"/>
      <c r="O694" s="48"/>
      <c r="P694" s="48"/>
      <c r="Q694" s="48"/>
      <c r="R694" s="48"/>
      <c r="S694" s="48"/>
      <c r="T694" s="48"/>
      <c r="U694" s="36">
        <v>22098.27</v>
      </c>
      <c r="V694" s="38">
        <v>3</v>
      </c>
    </row>
    <row r="695" spans="2:22" hidden="1" x14ac:dyDescent="0.25">
      <c r="B695" s="34" t="s">
        <v>531</v>
      </c>
      <c r="C695" s="45" t="s">
        <v>329</v>
      </c>
      <c r="D695" s="34" t="s">
        <v>532</v>
      </c>
      <c r="E695" s="34">
        <v>907488</v>
      </c>
      <c r="F695" s="34" t="s">
        <v>799</v>
      </c>
      <c r="G695" s="48">
        <v>4568.25</v>
      </c>
      <c r="H695" s="48">
        <v>4</v>
      </c>
      <c r="I695" s="48"/>
      <c r="J695" s="48"/>
      <c r="K695" s="48"/>
      <c r="L695" s="48"/>
      <c r="M695" s="48"/>
      <c r="N695" s="48"/>
      <c r="O695" s="48"/>
      <c r="P695" s="48"/>
      <c r="Q695" s="48"/>
      <c r="R695" s="48"/>
      <c r="S695" s="48"/>
      <c r="T695" s="48"/>
      <c r="U695" s="36">
        <v>4568.25</v>
      </c>
      <c r="V695" s="37">
        <v>4</v>
      </c>
    </row>
    <row r="696" spans="2:22" hidden="1" x14ac:dyDescent="0.25">
      <c r="B696" s="34" t="s">
        <v>531</v>
      </c>
      <c r="C696" s="45" t="s">
        <v>329</v>
      </c>
      <c r="D696" s="34" t="s">
        <v>532</v>
      </c>
      <c r="E696" s="34">
        <v>907532</v>
      </c>
      <c r="F696" s="34" t="s">
        <v>800</v>
      </c>
      <c r="G696" s="48"/>
      <c r="H696" s="48"/>
      <c r="I696" s="48"/>
      <c r="J696" s="48"/>
      <c r="K696" s="48"/>
      <c r="L696" s="48"/>
      <c r="M696" s="48"/>
      <c r="N696" s="48"/>
      <c r="O696" s="48">
        <v>2340.84</v>
      </c>
      <c r="P696" s="48">
        <v>1</v>
      </c>
      <c r="Q696" s="48"/>
      <c r="R696" s="48"/>
      <c r="S696" s="48"/>
      <c r="T696" s="48"/>
      <c r="U696" s="36">
        <v>2340.84</v>
      </c>
      <c r="V696" s="37">
        <v>1</v>
      </c>
    </row>
    <row r="697" spans="2:22" hidden="1" x14ac:dyDescent="0.25">
      <c r="B697" s="34" t="s">
        <v>531</v>
      </c>
      <c r="C697" s="45" t="s">
        <v>329</v>
      </c>
      <c r="D697" s="34" t="s">
        <v>532</v>
      </c>
      <c r="E697" s="34">
        <v>907667</v>
      </c>
      <c r="F697" s="34" t="s">
        <v>801</v>
      </c>
      <c r="G697" s="48"/>
      <c r="H697" s="48"/>
      <c r="I697" s="48"/>
      <c r="J697" s="48"/>
      <c r="K697" s="48"/>
      <c r="L697" s="48"/>
      <c r="M697" s="48">
        <v>4555.67</v>
      </c>
      <c r="N697" s="48">
        <v>8</v>
      </c>
      <c r="O697" s="48"/>
      <c r="P697" s="48"/>
      <c r="Q697" s="48"/>
      <c r="R697" s="48"/>
      <c r="S697" s="48"/>
      <c r="T697" s="48"/>
      <c r="U697" s="36">
        <v>4555.67</v>
      </c>
      <c r="V697" s="38">
        <v>8</v>
      </c>
    </row>
    <row r="698" spans="2:22" hidden="1" x14ac:dyDescent="0.25">
      <c r="B698" s="34" t="s">
        <v>531</v>
      </c>
      <c r="C698" s="45" t="s">
        <v>329</v>
      </c>
      <c r="D698" s="34" t="s">
        <v>532</v>
      </c>
      <c r="E698" s="34">
        <v>908494</v>
      </c>
      <c r="F698" s="34" t="s">
        <v>802</v>
      </c>
      <c r="G698" s="48">
        <v>342.36</v>
      </c>
      <c r="H698" s="48">
        <v>1</v>
      </c>
      <c r="I698" s="48"/>
      <c r="J698" s="48"/>
      <c r="K698" s="48"/>
      <c r="L698" s="48"/>
      <c r="M698" s="48"/>
      <c r="N698" s="48"/>
      <c r="O698" s="48"/>
      <c r="P698" s="48"/>
      <c r="Q698" s="48"/>
      <c r="R698" s="48"/>
      <c r="S698" s="48"/>
      <c r="T698" s="48"/>
      <c r="U698" s="36">
        <v>342.36</v>
      </c>
      <c r="V698" s="37">
        <v>1</v>
      </c>
    </row>
    <row r="699" spans="2:22" hidden="1" x14ac:dyDescent="0.25">
      <c r="B699" s="34" t="s">
        <v>531</v>
      </c>
      <c r="C699" s="45" t="s">
        <v>329</v>
      </c>
      <c r="D699" s="34" t="s">
        <v>532</v>
      </c>
      <c r="E699" s="34">
        <v>908861</v>
      </c>
      <c r="F699" s="34" t="s">
        <v>803</v>
      </c>
      <c r="G699" s="48">
        <v>2286.04</v>
      </c>
      <c r="H699" s="48">
        <v>1</v>
      </c>
      <c r="I699" s="48"/>
      <c r="J699" s="48"/>
      <c r="K699" s="48"/>
      <c r="L699" s="48"/>
      <c r="M699" s="48"/>
      <c r="N699" s="48"/>
      <c r="O699" s="48"/>
      <c r="P699" s="48"/>
      <c r="Q699" s="48"/>
      <c r="R699" s="48"/>
      <c r="S699" s="48"/>
      <c r="T699" s="48"/>
      <c r="U699" s="36">
        <v>2286.04</v>
      </c>
      <c r="V699" s="37">
        <v>1</v>
      </c>
    </row>
    <row r="700" spans="2:22" hidden="1" x14ac:dyDescent="0.25">
      <c r="B700" s="34" t="s">
        <v>531</v>
      </c>
      <c r="C700" s="45" t="s">
        <v>329</v>
      </c>
      <c r="D700" s="34" t="s">
        <v>532</v>
      </c>
      <c r="E700" s="34">
        <v>909099</v>
      </c>
      <c r="F700" s="34" t="s">
        <v>804</v>
      </c>
      <c r="G700" s="48"/>
      <c r="H700" s="48"/>
      <c r="I700" s="48"/>
      <c r="J700" s="48"/>
      <c r="K700" s="48"/>
      <c r="L700" s="48"/>
      <c r="M700" s="48"/>
      <c r="N700" s="48"/>
      <c r="O700" s="48">
        <v>4013.73</v>
      </c>
      <c r="P700" s="48">
        <v>1</v>
      </c>
      <c r="Q700" s="48">
        <v>0</v>
      </c>
      <c r="R700" s="48">
        <v>0</v>
      </c>
      <c r="S700" s="48"/>
      <c r="T700" s="48"/>
      <c r="U700" s="36">
        <v>4013.73</v>
      </c>
      <c r="V700" s="37">
        <v>1</v>
      </c>
    </row>
    <row r="701" spans="2:22" hidden="1" x14ac:dyDescent="0.25">
      <c r="B701" s="34" t="s">
        <v>531</v>
      </c>
      <c r="C701" s="45" t="s">
        <v>329</v>
      </c>
      <c r="D701" s="34" t="s">
        <v>532</v>
      </c>
      <c r="E701" s="34">
        <v>909177</v>
      </c>
      <c r="F701" s="34" t="s">
        <v>805</v>
      </c>
      <c r="G701" s="48"/>
      <c r="H701" s="48"/>
      <c r="I701" s="48">
        <v>3611.56</v>
      </c>
      <c r="J701" s="48">
        <v>1</v>
      </c>
      <c r="K701" s="48"/>
      <c r="L701" s="48"/>
      <c r="M701" s="48"/>
      <c r="N701" s="48"/>
      <c r="O701" s="48"/>
      <c r="P701" s="48"/>
      <c r="Q701" s="48"/>
      <c r="R701" s="48"/>
      <c r="S701" s="48"/>
      <c r="T701" s="48"/>
      <c r="U701" s="36">
        <v>3611.56</v>
      </c>
      <c r="V701" s="38">
        <v>1</v>
      </c>
    </row>
    <row r="702" spans="2:22" hidden="1" x14ac:dyDescent="0.25">
      <c r="B702" s="34" t="s">
        <v>531</v>
      </c>
      <c r="C702" s="45" t="s">
        <v>329</v>
      </c>
      <c r="D702" s="34" t="s">
        <v>532</v>
      </c>
      <c r="E702" s="34">
        <v>909181</v>
      </c>
      <c r="F702" s="34" t="s">
        <v>806</v>
      </c>
      <c r="G702" s="48"/>
      <c r="H702" s="48"/>
      <c r="I702" s="48"/>
      <c r="J702" s="48"/>
      <c r="K702" s="48"/>
      <c r="L702" s="48"/>
      <c r="M702" s="48"/>
      <c r="N702" s="48"/>
      <c r="O702" s="48">
        <v>7116.68</v>
      </c>
      <c r="P702" s="48">
        <v>1</v>
      </c>
      <c r="Q702" s="48"/>
      <c r="R702" s="48"/>
      <c r="S702" s="48"/>
      <c r="T702" s="48"/>
      <c r="U702" s="36">
        <v>7116.68</v>
      </c>
      <c r="V702" s="38">
        <v>1</v>
      </c>
    </row>
    <row r="703" spans="2:22" hidden="1" x14ac:dyDescent="0.25">
      <c r="B703" s="34" t="s">
        <v>531</v>
      </c>
      <c r="C703" s="45" t="s">
        <v>329</v>
      </c>
      <c r="D703" s="34" t="s">
        <v>532</v>
      </c>
      <c r="E703" s="34">
        <v>910418</v>
      </c>
      <c r="F703" s="34" t="s">
        <v>807</v>
      </c>
      <c r="G703" s="48">
        <v>1798.65</v>
      </c>
      <c r="H703" s="48">
        <v>1</v>
      </c>
      <c r="I703" s="48">
        <v>8793.25</v>
      </c>
      <c r="J703" s="48">
        <v>3</v>
      </c>
      <c r="K703" s="48"/>
      <c r="L703" s="48"/>
      <c r="M703" s="48"/>
      <c r="N703" s="48"/>
      <c r="O703" s="48"/>
      <c r="P703" s="48"/>
      <c r="Q703" s="48"/>
      <c r="R703" s="48"/>
      <c r="S703" s="48">
        <v>2385.59</v>
      </c>
      <c r="T703" s="48">
        <v>1</v>
      </c>
      <c r="U703" s="36">
        <v>12977.49</v>
      </c>
      <c r="V703" s="38">
        <v>5</v>
      </c>
    </row>
    <row r="704" spans="2:22" hidden="1" x14ac:dyDescent="0.25">
      <c r="B704" s="34" t="s">
        <v>531</v>
      </c>
      <c r="C704" s="45" t="s">
        <v>329</v>
      </c>
      <c r="D704" s="34" t="s">
        <v>532</v>
      </c>
      <c r="E704" s="34">
        <v>913891</v>
      </c>
      <c r="F704" s="34" t="s">
        <v>808</v>
      </c>
      <c r="G704" s="48">
        <v>422.86</v>
      </c>
      <c r="H704" s="48">
        <v>20</v>
      </c>
      <c r="I704" s="48"/>
      <c r="J704" s="48"/>
      <c r="K704" s="48"/>
      <c r="L704" s="48"/>
      <c r="M704" s="48"/>
      <c r="N704" s="48"/>
      <c r="O704" s="48"/>
      <c r="P704" s="48"/>
      <c r="Q704" s="48"/>
      <c r="R704" s="48"/>
      <c r="S704" s="48"/>
      <c r="T704" s="48"/>
      <c r="U704" s="36">
        <v>422.86</v>
      </c>
      <c r="V704" s="37">
        <v>20</v>
      </c>
    </row>
    <row r="705" spans="2:22" hidden="1" x14ac:dyDescent="0.25">
      <c r="B705" s="34" t="s">
        <v>531</v>
      </c>
      <c r="C705" s="45" t="s">
        <v>329</v>
      </c>
      <c r="D705" s="34" t="s">
        <v>532</v>
      </c>
      <c r="E705" s="34">
        <v>913921</v>
      </c>
      <c r="F705" s="34" t="s">
        <v>809</v>
      </c>
      <c r="G705" s="48">
        <v>723.24</v>
      </c>
      <c r="H705" s="48">
        <v>30</v>
      </c>
      <c r="I705" s="48"/>
      <c r="J705" s="48"/>
      <c r="K705" s="48"/>
      <c r="L705" s="48"/>
      <c r="M705" s="48"/>
      <c r="N705" s="48"/>
      <c r="O705" s="48"/>
      <c r="P705" s="48"/>
      <c r="Q705" s="48"/>
      <c r="R705" s="48"/>
      <c r="S705" s="48"/>
      <c r="T705" s="48"/>
      <c r="U705" s="36">
        <v>723.24</v>
      </c>
      <c r="V705" s="37">
        <v>30</v>
      </c>
    </row>
    <row r="706" spans="2:22" hidden="1" x14ac:dyDescent="0.25">
      <c r="B706" s="34" t="s">
        <v>531</v>
      </c>
      <c r="C706" s="45" t="s">
        <v>329</v>
      </c>
      <c r="D706" s="34" t="s">
        <v>532</v>
      </c>
      <c r="E706" s="34">
        <v>913922</v>
      </c>
      <c r="F706" s="34" t="s">
        <v>810</v>
      </c>
      <c r="G706" s="48">
        <v>555.78</v>
      </c>
      <c r="H706" s="48">
        <v>30</v>
      </c>
      <c r="I706" s="48"/>
      <c r="J706" s="48"/>
      <c r="K706" s="48"/>
      <c r="L706" s="48"/>
      <c r="M706" s="48"/>
      <c r="N706" s="48"/>
      <c r="O706" s="48"/>
      <c r="P706" s="48"/>
      <c r="Q706" s="48"/>
      <c r="R706" s="48"/>
      <c r="S706" s="48"/>
      <c r="T706" s="48"/>
      <c r="U706" s="36">
        <v>555.78</v>
      </c>
      <c r="V706" s="37">
        <v>30</v>
      </c>
    </row>
    <row r="707" spans="2:22" hidden="1" x14ac:dyDescent="0.25">
      <c r="B707" s="34" t="s">
        <v>531</v>
      </c>
      <c r="C707" s="45" t="s">
        <v>329</v>
      </c>
      <c r="D707" s="34" t="s">
        <v>532</v>
      </c>
      <c r="E707" s="34">
        <v>913923</v>
      </c>
      <c r="F707" s="34" t="s">
        <v>811</v>
      </c>
      <c r="G707" s="48">
        <v>661.5</v>
      </c>
      <c r="H707" s="48">
        <v>35</v>
      </c>
      <c r="I707" s="48"/>
      <c r="J707" s="48"/>
      <c r="K707" s="48"/>
      <c r="L707" s="48"/>
      <c r="M707" s="48"/>
      <c r="N707" s="48"/>
      <c r="O707" s="48"/>
      <c r="P707" s="48"/>
      <c r="Q707" s="48"/>
      <c r="R707" s="48"/>
      <c r="S707" s="48"/>
      <c r="T707" s="48"/>
      <c r="U707" s="36">
        <v>661.5</v>
      </c>
      <c r="V707" s="37">
        <v>35</v>
      </c>
    </row>
    <row r="708" spans="2:22" hidden="1" x14ac:dyDescent="0.25">
      <c r="B708" s="34" t="s">
        <v>531</v>
      </c>
      <c r="C708" s="45" t="s">
        <v>329</v>
      </c>
      <c r="D708" s="34" t="s">
        <v>532</v>
      </c>
      <c r="E708" s="34">
        <v>914847</v>
      </c>
      <c r="F708" s="34" t="s">
        <v>812</v>
      </c>
      <c r="G708" s="48"/>
      <c r="H708" s="48"/>
      <c r="I708" s="48"/>
      <c r="J708" s="48"/>
      <c r="K708" s="48"/>
      <c r="L708" s="48"/>
      <c r="M708" s="48"/>
      <c r="N708" s="48"/>
      <c r="O708" s="48"/>
      <c r="P708" s="48"/>
      <c r="Q708" s="48">
        <v>630.11</v>
      </c>
      <c r="R708" s="48">
        <v>16</v>
      </c>
      <c r="S708" s="48"/>
      <c r="T708" s="48"/>
      <c r="U708" s="36">
        <v>630.11</v>
      </c>
      <c r="V708" s="38">
        <v>16</v>
      </c>
    </row>
    <row r="709" spans="2:22" hidden="1" x14ac:dyDescent="0.25">
      <c r="B709" s="34" t="s">
        <v>531</v>
      </c>
      <c r="C709" s="45" t="s">
        <v>329</v>
      </c>
      <c r="D709" s="34" t="s">
        <v>532</v>
      </c>
      <c r="E709" s="34">
        <v>916325</v>
      </c>
      <c r="F709" s="34" t="s">
        <v>813</v>
      </c>
      <c r="G709" s="48">
        <v>9009.23</v>
      </c>
      <c r="H709" s="48">
        <v>1</v>
      </c>
      <c r="I709" s="48"/>
      <c r="J709" s="48"/>
      <c r="K709" s="48"/>
      <c r="L709" s="48"/>
      <c r="M709" s="48"/>
      <c r="N709" s="48"/>
      <c r="O709" s="48"/>
      <c r="P709" s="48"/>
      <c r="Q709" s="48"/>
      <c r="R709" s="48"/>
      <c r="S709" s="48">
        <v>8970.17</v>
      </c>
      <c r="T709" s="48">
        <v>1</v>
      </c>
      <c r="U709" s="36">
        <v>17979.400000000001</v>
      </c>
      <c r="V709" s="37">
        <v>2</v>
      </c>
    </row>
    <row r="710" spans="2:22" hidden="1" x14ac:dyDescent="0.25">
      <c r="B710" s="34" t="s">
        <v>531</v>
      </c>
      <c r="C710" s="45" t="s">
        <v>329</v>
      </c>
      <c r="D710" s="34" t="s">
        <v>532</v>
      </c>
      <c r="E710" s="34">
        <v>5000300</v>
      </c>
      <c r="F710" s="34" t="s">
        <v>814</v>
      </c>
      <c r="G710" s="48"/>
      <c r="H710" s="48"/>
      <c r="I710" s="48">
        <v>12854.19</v>
      </c>
      <c r="J710" s="48">
        <v>2</v>
      </c>
      <c r="K710" s="48">
        <v>1084.17</v>
      </c>
      <c r="L710" s="48">
        <v>1</v>
      </c>
      <c r="M710" s="48">
        <v>5194</v>
      </c>
      <c r="N710" s="48">
        <v>1</v>
      </c>
      <c r="O710" s="48">
        <v>3515.99</v>
      </c>
      <c r="P710" s="48">
        <v>1</v>
      </c>
      <c r="Q710" s="48">
        <v>10260.17</v>
      </c>
      <c r="R710" s="48">
        <v>3</v>
      </c>
      <c r="S710" s="48"/>
      <c r="T710" s="48"/>
      <c r="U710" s="36">
        <v>32908.519999999997</v>
      </c>
      <c r="V710" s="37">
        <v>8</v>
      </c>
    </row>
    <row r="713" spans="2:22" x14ac:dyDescent="0.25">
      <c r="F713" s="45" t="s">
        <v>329</v>
      </c>
      <c r="G713" s="49">
        <f>SUMIF($C$4:$C$710,$F$713,G4:G710)</f>
        <v>689080.44000000006</v>
      </c>
      <c r="I713" s="49">
        <f>SUMIF($C$4:$C$710,$F$713,I4:I710)</f>
        <v>817123.80000000028</v>
      </c>
      <c r="K713" s="49">
        <f>SUMIF($C$4:$C$710,$F$713,K4:K710)</f>
        <v>650253.3899999999</v>
      </c>
      <c r="M713" s="49">
        <f>SUMIF($C$4:$C$710,$F$713,M4:M710)</f>
        <v>435850.53</v>
      </c>
      <c r="O713" s="49">
        <f>SUMIF($C$4:$C$710,$F$713,O4:O710)</f>
        <v>690825.07000000018</v>
      </c>
      <c r="Q713" s="49">
        <f>SUMIF($C$4:$C$710,$F$713,Q4:Q710)</f>
        <v>495681.5</v>
      </c>
      <c r="S713" s="49">
        <f>SUMIF($C$4:$C$710,$F$713,S4:S710)</f>
        <v>417599.00999999989</v>
      </c>
    </row>
    <row r="714" spans="2:22" x14ac:dyDescent="0.25">
      <c r="F714" s="45" t="s">
        <v>97</v>
      </c>
      <c r="G714" s="49">
        <v>327126</v>
      </c>
      <c r="I714" s="49">
        <v>261084</v>
      </c>
      <c r="K714" s="49">
        <v>431427</v>
      </c>
      <c r="M714" s="49">
        <v>402172</v>
      </c>
      <c r="O714" s="49">
        <v>322308</v>
      </c>
      <c r="Q714" s="49">
        <v>478476</v>
      </c>
      <c r="S714" s="49">
        <v>278974</v>
      </c>
    </row>
    <row r="715" spans="2:22" x14ac:dyDescent="0.25">
      <c r="F715" s="45" t="s">
        <v>128</v>
      </c>
      <c r="G715" s="49">
        <v>182218</v>
      </c>
      <c r="I715" s="49">
        <v>245215</v>
      </c>
      <c r="K715" s="49">
        <v>92394</v>
      </c>
      <c r="M715" s="49">
        <v>188186</v>
      </c>
      <c r="O715" s="49">
        <v>39171</v>
      </c>
      <c r="Q715" s="49">
        <v>126534</v>
      </c>
      <c r="S715" s="49">
        <v>92128</v>
      </c>
    </row>
  </sheetData>
  <autoFilter ref="B2:V710" xr:uid="{FB27390A-DF05-4871-8015-F98C552E39B7}">
    <filterColumn colId="1">
      <filters>
        <filter val="ROBO"/>
      </filters>
    </filterColumn>
  </autoFilter>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013-BF3D-4344-9AB1-B07C5B83A9EA}">
  <sheetPr>
    <tabColor rgb="FFFF0000"/>
  </sheetPr>
  <dimension ref="A1:U126"/>
  <sheetViews>
    <sheetView zoomScaleNormal="100" workbookViewId="0">
      <selection activeCell="J40" sqref="J40"/>
    </sheetView>
  </sheetViews>
  <sheetFormatPr defaultColWidth="8.7109375" defaultRowHeight="15" outlineLevelRow="1" x14ac:dyDescent="0.25"/>
  <cols>
    <col min="1" max="1" width="29.5703125" style="7" customWidth="1"/>
    <col min="2" max="2" width="15.42578125" style="7" bestFit="1" customWidth="1"/>
    <col min="3" max="3" width="16.7109375" style="7" customWidth="1"/>
    <col min="4" max="4" width="15.42578125" style="7" bestFit="1" customWidth="1"/>
    <col min="5" max="7" width="16.7109375" style="7" hidden="1" customWidth="1"/>
    <col min="8" max="8" width="17.85546875" style="7" customWidth="1"/>
    <col min="9" max="11" width="16.7109375" style="7" customWidth="1"/>
    <col min="12" max="12" width="16.42578125" style="32" customWidth="1"/>
    <col min="13" max="13" width="16.42578125" style="7" customWidth="1"/>
    <col min="14" max="14" width="16.7109375" style="7" bestFit="1" customWidth="1"/>
    <col min="15" max="15" width="11" style="7" customWidth="1"/>
    <col min="16" max="16" width="10.85546875" style="7" customWidth="1"/>
    <col min="17" max="17" width="14.140625" style="7" customWidth="1"/>
    <col min="18" max="18" width="13.5703125" style="7" customWidth="1"/>
    <col min="19" max="19" width="13" style="7" customWidth="1"/>
    <col min="20" max="22" width="0" style="7" hidden="1" customWidth="1"/>
    <col min="23" max="16384" width="8.7109375" style="7"/>
  </cols>
  <sheetData>
    <row r="1" spans="1:21" x14ac:dyDescent="0.25">
      <c r="A1" s="134"/>
      <c r="B1" s="103">
        <v>2021</v>
      </c>
      <c r="C1" s="103">
        <v>2020</v>
      </c>
      <c r="D1" s="103">
        <v>2019</v>
      </c>
      <c r="E1" s="103">
        <v>2018</v>
      </c>
      <c r="F1" s="103">
        <v>2017</v>
      </c>
      <c r="G1" s="103">
        <v>2016</v>
      </c>
      <c r="I1" s="103"/>
      <c r="J1" s="102" t="s">
        <v>1027</v>
      </c>
      <c r="K1" s="103"/>
      <c r="L1" s="103"/>
      <c r="M1" s="103"/>
      <c r="N1" s="104"/>
      <c r="O1" s="102" t="s">
        <v>1026</v>
      </c>
      <c r="P1" s="103"/>
      <c r="Q1" s="103"/>
      <c r="R1" s="103"/>
      <c r="S1" s="104"/>
      <c r="T1" s="135"/>
      <c r="U1" s="128"/>
    </row>
    <row r="2" spans="1:21" ht="15.75" thickBot="1" x14ac:dyDescent="0.3">
      <c r="A2" s="105" t="s">
        <v>73</v>
      </c>
      <c r="B2" s="106" t="s">
        <v>1021</v>
      </c>
      <c r="C2" s="106" t="s">
        <v>1019</v>
      </c>
      <c r="D2" s="106" t="s">
        <v>1010</v>
      </c>
      <c r="E2" s="106" t="s">
        <v>1069</v>
      </c>
      <c r="F2" s="106" t="s">
        <v>1070</v>
      </c>
      <c r="G2" s="106" t="s">
        <v>1071</v>
      </c>
      <c r="H2" s="137" t="s">
        <v>1020</v>
      </c>
      <c r="I2" s="137" t="s">
        <v>1009</v>
      </c>
      <c r="J2" s="136" t="s">
        <v>72</v>
      </c>
      <c r="L2" s="137" t="s">
        <v>1066</v>
      </c>
      <c r="M2" s="137" t="s">
        <v>1067</v>
      </c>
      <c r="N2" s="161" t="s">
        <v>1068</v>
      </c>
      <c r="O2" s="136">
        <v>2020</v>
      </c>
      <c r="P2" s="137">
        <v>2019</v>
      </c>
      <c r="Q2" s="137">
        <v>2018</v>
      </c>
      <c r="R2" s="137">
        <v>2017</v>
      </c>
      <c r="S2" s="161">
        <v>2016</v>
      </c>
      <c r="T2" s="139" t="s">
        <v>1018</v>
      </c>
      <c r="U2" s="138" t="s">
        <v>1011</v>
      </c>
    </row>
    <row r="3" spans="1:21" x14ac:dyDescent="0.25">
      <c r="A3" s="212" t="s">
        <v>57</v>
      </c>
      <c r="B3" s="213">
        <v>1622540</v>
      </c>
      <c r="C3" s="213">
        <v>965020.80923016451</v>
      </c>
      <c r="D3" s="213">
        <v>1505640.2968796818</v>
      </c>
      <c r="E3" s="213">
        <f>Q17</f>
        <v>1613000</v>
      </c>
      <c r="F3" s="213">
        <f>R17</f>
        <v>0</v>
      </c>
      <c r="G3" s="214">
        <f>S17</f>
        <v>0</v>
      </c>
      <c r="H3" s="237" t="e">
        <f>B3/$B$19</f>
        <v>#REF!</v>
      </c>
      <c r="I3" s="237" t="e">
        <f t="shared" ref="I3:I9" si="0">C3/$C$19</f>
        <v>#REF!</v>
      </c>
      <c r="J3" s="236" t="e">
        <f t="shared" ref="J3:J9" si="1">D3/$D$19</f>
        <v>#REF!</v>
      </c>
      <c r="L3" s="237" t="e">
        <f>E3/$E$19</f>
        <v>#REF!</v>
      </c>
      <c r="M3" s="237" t="e">
        <f>F3/$F$19</f>
        <v>#REF!</v>
      </c>
      <c r="N3" s="238" t="e">
        <f>G3/$G$19</f>
        <v>#REF!</v>
      </c>
      <c r="O3" s="236"/>
      <c r="P3" s="237"/>
      <c r="Q3" s="237">
        <f>Q17/Q19</f>
        <v>0.12687799889876505</v>
      </c>
      <c r="R3" s="237"/>
      <c r="S3" s="238"/>
      <c r="T3" s="239" t="e">
        <f>SUMIF('Importações Fontes Cutting'!#REF!,'Market Share (2)'!A3,'Importações Fontes Cutting'!G:G)</f>
        <v>#REF!</v>
      </c>
      <c r="U3" s="240"/>
    </row>
    <row r="4" spans="1:21" x14ac:dyDescent="0.25">
      <c r="A4" s="215" t="s">
        <v>58</v>
      </c>
      <c r="B4" s="216" t="e">
        <f>SUMIFS('Importações Fontes Cutting'!#REF!,'Importações Fontes Cutting'!#REF!,'Market Share (2)'!A4,'Importações Fontes Cutting'!$J:$J,'Market Share (2)'!$D$1) + SUMIFS(#REF!,#REF!,'Market Share (2)'!A4,#REF!,'Market Share (2)'!$D$1)</f>
        <v>#REF!</v>
      </c>
      <c r="C4" s="216" t="e">
        <f>SUMIFS('Importações Fontes Cutting'!#REF!,'Importações Fontes Cutting'!#REF!,'Market Share (2)'!A4,'Importações Fontes Cutting'!J:J,'Market Share (2)'!$C$1) + SUMIFS(#REF!,#REF!,'Market Share (2)'!A4,#REF!,'Market Share (2)'!$C$1)</f>
        <v>#REF!</v>
      </c>
      <c r="D4" s="216" t="e">
        <f>SUMIFS('Importações Fontes Cutting'!#REF!,'Importações Fontes Cutting'!#REF!,'Market Share (2)'!A4,'Importações Fontes Cutting'!J:J,'Market Share (2)'!$B$1) + SUMIFS(#REF!,#REF!,'Market Share (2)'!A4,#REF!,'Market Share (2)'!$B$1)</f>
        <v>#REF!</v>
      </c>
      <c r="E4" s="216" t="e">
        <f>SUMIFS('Importações Fontes Cutting'!#REF!,'Importações Fontes Cutting'!#REF!,'Market Share (2)'!A4,'Importações Fontes Cutting'!$J:$J,'Market Share (2)'!$E$1) + SUMIFS(#REF!,#REF!,'Market Share (2)'!A4,#REF!,'Market Share (2)'!$E$1)</f>
        <v>#REF!</v>
      </c>
      <c r="F4" s="216" t="e">
        <f>SUMIFS('Importações Fontes Cutting'!#REF!,'Importações Fontes Cutting'!#REF!,'Market Share (2)'!A4,'Importações Fontes Cutting'!$J:$J,'Market Share (2)'!$F$1) + SUMIFS(#REF!,#REF!,'Market Share (2)'!A4,#REF!,'Market Share (2)'!$F$1)</f>
        <v>#REF!</v>
      </c>
      <c r="G4" s="217" t="e">
        <f>SUMIFS('Importações Fontes Cutting'!#REF!,'Importações Fontes Cutting'!#REF!,'Market Share (2)'!A4,'Importações Fontes Cutting'!$J:$J,'Market Share (2)'!$G$1) + SUMIFS(#REF!,#REF!,'Market Share (2)'!A4,#REF!,'Market Share (2)'!$G$1)</f>
        <v>#REF!</v>
      </c>
      <c r="H4" s="232" t="e">
        <f>B4/B19</f>
        <v>#REF!</v>
      </c>
      <c r="I4" s="232" t="e">
        <f t="shared" si="0"/>
        <v>#REF!</v>
      </c>
      <c r="J4" s="234" t="e">
        <f t="shared" si="1"/>
        <v>#REF!</v>
      </c>
      <c r="L4" s="232" t="e">
        <f>E4/E19</f>
        <v>#REF!</v>
      </c>
      <c r="M4" s="232" t="e">
        <f>F4/F19</f>
        <v>#REF!</v>
      </c>
      <c r="N4" s="233" t="e">
        <f>G4/G19</f>
        <v>#REF!</v>
      </c>
      <c r="O4" s="241"/>
      <c r="P4" s="232"/>
      <c r="Q4" s="232"/>
      <c r="R4" s="232"/>
      <c r="S4" s="233"/>
      <c r="T4" s="242" t="e">
        <f>SUMIF('Importações Fontes Cutting'!#REF!,'Market Share (2)'!A4,'Importações Fontes Cutting'!G:G)</f>
        <v>#REF!</v>
      </c>
      <c r="U4" s="243"/>
    </row>
    <row r="5" spans="1:21" s="231" customFormat="1" x14ac:dyDescent="0.25">
      <c r="A5" s="221" t="s">
        <v>59</v>
      </c>
      <c r="B5" s="222">
        <f>C5/10*6</f>
        <v>446602.36321602983</v>
      </c>
      <c r="C5" s="222">
        <v>744337.27202671638</v>
      </c>
      <c r="D5" s="222" t="e">
        <f>SUMIFS('Importações Fontes Cutting'!#REF!,'Importações Fontes Cutting'!#REF!,'Market Share (2)'!A5,'Importações Fontes Cutting'!J:J,'Market Share (2)'!$B$1) + SUMIFS(#REF!,#REF!,'Market Share (2)'!A5,#REF!,'Market Share (2)'!$B$1)</f>
        <v>#REF!</v>
      </c>
      <c r="E5" s="222">
        <f>B5</f>
        <v>446602.36321602983</v>
      </c>
      <c r="F5" s="223"/>
      <c r="G5" s="224"/>
      <c r="H5" s="226" t="e">
        <f>B5/B19</f>
        <v>#REF!</v>
      </c>
      <c r="I5" s="226" t="e">
        <f t="shared" si="0"/>
        <v>#REF!</v>
      </c>
      <c r="J5" s="225" t="e">
        <f t="shared" si="1"/>
        <v>#REF!</v>
      </c>
      <c r="L5" s="226" t="e">
        <f>E5/E19</f>
        <v>#REF!</v>
      </c>
      <c r="M5" s="226" t="e">
        <f>F5/F19</f>
        <v>#REF!</v>
      </c>
      <c r="N5" s="227" t="e">
        <f>G5/G19</f>
        <v>#REF!</v>
      </c>
      <c r="O5" s="228"/>
      <c r="P5" s="226"/>
      <c r="Q5" s="226"/>
      <c r="R5" s="226"/>
      <c r="S5" s="227"/>
      <c r="T5" s="229" t="e">
        <f>SUMIF('Importações Fontes Cutting'!#REF!,'Market Share (2)'!A5,'Importações Fontes Cutting'!G:G)</f>
        <v>#REF!</v>
      </c>
      <c r="U5" s="230"/>
    </row>
    <row r="6" spans="1:21" x14ac:dyDescent="0.25">
      <c r="A6" s="112" t="s">
        <v>30</v>
      </c>
      <c r="B6" s="189" t="e">
        <f>D6/3*1</f>
        <v>#REF!</v>
      </c>
      <c r="C6" s="133" t="e">
        <f>SUMIFS('Importações Fontes Cutting'!#REF!,'Importações Fontes Cutting'!#REF!,'Market Share (2)'!A6,'Importações Fontes Cutting'!J:J,'Market Share (2)'!$C$1) + SUMIFS(#REF!,#REF!,'Market Share (2)'!A6,#REF!,'Market Share (2)'!$C$1)</f>
        <v>#REF!</v>
      </c>
      <c r="D6" s="133" t="e">
        <f>SUMIFS('Importações Fontes Cutting'!#REF!,'Importações Fontes Cutting'!#REF!,'Market Share (2)'!A6,'Importações Fontes Cutting'!J:J,'Market Share (2)'!$B$1) + SUMIFS(#REF!,#REF!,'Market Share (2)'!A6,#REF!,'Market Share (2)'!$B$1)</f>
        <v>#REF!</v>
      </c>
      <c r="E6" s="189" t="e">
        <f>B6</f>
        <v>#REF!</v>
      </c>
      <c r="F6" s="210"/>
      <c r="G6" s="211"/>
      <c r="H6" s="232" t="e">
        <f>B6/B19</f>
        <v>#REF!</v>
      </c>
      <c r="I6" s="232" t="e">
        <f t="shared" si="0"/>
        <v>#REF!</v>
      </c>
      <c r="J6" s="234" t="e">
        <f t="shared" si="1"/>
        <v>#REF!</v>
      </c>
      <c r="L6" s="232" t="e">
        <f>E6/E19</f>
        <v>#REF!</v>
      </c>
      <c r="M6" s="232" t="e">
        <f>F6/F19</f>
        <v>#REF!</v>
      </c>
      <c r="N6" s="233" t="e">
        <f>G6/G19</f>
        <v>#REF!</v>
      </c>
      <c r="O6" s="241"/>
      <c r="P6" s="232"/>
      <c r="Q6" s="232"/>
      <c r="R6" s="232"/>
      <c r="S6" s="233"/>
      <c r="T6" s="94" t="e">
        <f>SUMIF('Importações Fontes Cutting'!#REF!,'Market Share (2)'!A6,'Importações Fontes Cutting'!G:G)</f>
        <v>#REF!</v>
      </c>
      <c r="U6" s="115"/>
    </row>
    <row r="7" spans="1:21" s="231" customFormat="1" x14ac:dyDescent="0.25">
      <c r="A7" s="221" t="s">
        <v>32</v>
      </c>
      <c r="B7" s="222">
        <f>C7</f>
        <v>366243.20002608723</v>
      </c>
      <c r="C7" s="222">
        <v>366243.20002608723</v>
      </c>
      <c r="D7" s="222" t="e">
        <f>SUMIFS('Importações Fontes Cutting'!#REF!,'Importações Fontes Cutting'!#REF!,'Market Share (2)'!A7,'Importações Fontes Cutting'!J:J,'Market Share (2)'!$B$1) + SUMIFS(#REF!,#REF!,'Market Share (2)'!A7,#REF!,'Market Share (2)'!$B$1)</f>
        <v>#REF!</v>
      </c>
      <c r="E7" s="222">
        <f>B7</f>
        <v>366243.20002608723</v>
      </c>
      <c r="F7" s="223"/>
      <c r="G7" s="224"/>
      <c r="H7" s="226" t="e">
        <f>B7/B19</f>
        <v>#REF!</v>
      </c>
      <c r="I7" s="226" t="e">
        <f t="shared" si="0"/>
        <v>#REF!</v>
      </c>
      <c r="J7" s="225" t="e">
        <f t="shared" si="1"/>
        <v>#REF!</v>
      </c>
      <c r="L7" s="226" t="e">
        <f>E7/E19</f>
        <v>#REF!</v>
      </c>
      <c r="M7" s="226" t="e">
        <f>F7/F19</f>
        <v>#REF!</v>
      </c>
      <c r="N7" s="227" t="e">
        <f>G7/G19</f>
        <v>#REF!</v>
      </c>
      <c r="O7" s="228"/>
      <c r="P7" s="226"/>
      <c r="Q7" s="226"/>
      <c r="R7" s="226"/>
      <c r="S7" s="227"/>
      <c r="T7" s="229" t="e">
        <f>SUMIF('Importações Fontes Cutting'!#REF!,'Market Share (2)'!A7,'Importações Fontes Cutting'!G:G)</f>
        <v>#REF!</v>
      </c>
      <c r="U7" s="230"/>
    </row>
    <row r="8" spans="1:21" x14ac:dyDescent="0.25">
      <c r="A8" s="112" t="s">
        <v>44</v>
      </c>
      <c r="B8" s="189">
        <f>C8</f>
        <v>215787.17568753049</v>
      </c>
      <c r="C8" s="133">
        <v>215787.17568753049</v>
      </c>
      <c r="D8" s="133" t="e">
        <f>SUMIFS('Importações Fontes Cutting'!#REF!,'Importações Fontes Cutting'!#REF!,'Market Share (2)'!A8,'Importações Fontes Cutting'!J:J,'Market Share (2)'!$B$1) + SUMIFS(#REF!,#REF!,'Market Share (2)'!A8,#REF!,'Market Share (2)'!$B$1)</f>
        <v>#REF!</v>
      </c>
      <c r="E8" s="189">
        <f>B8</f>
        <v>215787.17568753049</v>
      </c>
      <c r="F8" s="210"/>
      <c r="G8" s="211"/>
      <c r="H8" s="98" t="e">
        <f>B8/B19</f>
        <v>#REF!</v>
      </c>
      <c r="I8" s="98" t="e">
        <f t="shared" si="0"/>
        <v>#REF!</v>
      </c>
      <c r="J8" s="163" t="e">
        <f t="shared" si="1"/>
        <v>#REF!</v>
      </c>
      <c r="L8" s="98" t="e">
        <f>E8/E19</f>
        <v>#REF!</v>
      </c>
      <c r="M8" s="98" t="e">
        <f>F8/F19</f>
        <v>#REF!</v>
      </c>
      <c r="N8" s="111" t="e">
        <f>G8/G19</f>
        <v>#REF!</v>
      </c>
      <c r="O8" s="241"/>
      <c r="P8" s="232"/>
      <c r="Q8" s="232"/>
      <c r="R8" s="232"/>
      <c r="S8" s="233"/>
      <c r="T8" s="94" t="e">
        <f>SUMIF('Importações Fontes Cutting'!#REF!,'Market Share (2)'!A8,'Importações Fontes Cutting'!G:G)</f>
        <v>#REF!</v>
      </c>
      <c r="U8" s="115"/>
    </row>
    <row r="9" spans="1:21" x14ac:dyDescent="0.25">
      <c r="A9" s="112" t="s">
        <v>35</v>
      </c>
      <c r="B9" s="123">
        <v>941199</v>
      </c>
      <c r="C9" s="133">
        <v>1064417</v>
      </c>
      <c r="D9" s="133" t="e">
        <f>SUMIFS('Importações Fontes Cutting'!#REF!,'Importações Fontes Cutting'!#REF!,'Market Share (2)'!A9,'Importações Fontes Cutting'!J:J,'Market Share (2)'!$B$1) + SUMIFS(#REF!,#REF!,'Market Share (2)'!A9,#REF!,'Market Share (2)'!$B$1)</f>
        <v>#REF!</v>
      </c>
      <c r="E9" s="123" t="e">
        <f>SUMIFS(#REF!,#REF!,'Market Share (2)'!A9,#REF!,'Market Share (2)'!E1)</f>
        <v>#REF!</v>
      </c>
      <c r="F9" s="123" t="e">
        <f>SUMIFS(#REF!,#REF!,'Market Share (2)'!A9,#REF!,'Market Share (2)'!F1)</f>
        <v>#REF!</v>
      </c>
      <c r="G9" s="186" t="e">
        <f>SUMIFS(#REF!,#REF!,'Market Share (2)'!A9,#REF!,'Market Share (2)'!G1)</f>
        <v>#REF!</v>
      </c>
      <c r="H9" s="232" t="e">
        <f>B9/B19</f>
        <v>#REF!</v>
      </c>
      <c r="I9" s="232" t="e">
        <f t="shared" si="0"/>
        <v>#REF!</v>
      </c>
      <c r="J9" s="234" t="e">
        <f t="shared" si="1"/>
        <v>#REF!</v>
      </c>
      <c r="L9" s="232" t="e">
        <f>E9/E19</f>
        <v>#REF!</v>
      </c>
      <c r="M9" s="232" t="e">
        <f>F9/F19</f>
        <v>#REF!</v>
      </c>
      <c r="N9" s="233" t="e">
        <f>G9/G19</f>
        <v>#REF!</v>
      </c>
      <c r="O9" s="241"/>
      <c r="P9" s="232"/>
      <c r="Q9" s="232"/>
      <c r="R9" s="232"/>
      <c r="S9" s="233"/>
      <c r="T9" s="242" t="e">
        <f>SUMIF('Importações Fontes Cutting'!#REF!,'Market Share (2)'!A9,'Importações Fontes Cutting'!G:G)</f>
        <v>#REF!</v>
      </c>
      <c r="U9" s="243"/>
    </row>
    <row r="10" spans="1:21" ht="15.75" thickBot="1" x14ac:dyDescent="0.3">
      <c r="A10" s="201" t="s">
        <v>965</v>
      </c>
      <c r="B10" s="200" t="e">
        <f t="shared" ref="B10:C10" si="2">SUM(B11:B16)</f>
        <v>#REF!</v>
      </c>
      <c r="C10" s="200" t="e">
        <f t="shared" si="2"/>
        <v>#REF!</v>
      </c>
      <c r="D10" s="200" t="e">
        <f>SUM(D11:D16)</f>
        <v>#REF!</v>
      </c>
      <c r="E10" s="200" t="e">
        <f>SUM(E15:E16)</f>
        <v>#REF!</v>
      </c>
      <c r="F10" s="200" t="e">
        <f>SUM(F15:F16)</f>
        <v>#REF!</v>
      </c>
      <c r="G10" s="202" t="e">
        <f>SUM(G15:G16)</f>
        <v>#REF!</v>
      </c>
      <c r="H10" s="208" t="e">
        <f>B10/B19</f>
        <v>#REF!</v>
      </c>
      <c r="I10" s="208" t="e">
        <f t="shared" ref="I10" si="3">C10/C19</f>
        <v>#REF!</v>
      </c>
      <c r="J10" s="203" t="e">
        <f>D10/D19</f>
        <v>#REF!</v>
      </c>
      <c r="L10" s="208" t="e">
        <f>E10/E19</f>
        <v>#REF!</v>
      </c>
      <c r="M10" s="208" t="e">
        <f>F10/F19</f>
        <v>#REF!</v>
      </c>
      <c r="N10" s="235" t="e">
        <f>G10/G19</f>
        <v>#REF!</v>
      </c>
      <c r="O10" s="244"/>
      <c r="P10" s="204"/>
      <c r="Q10" s="204"/>
      <c r="R10" s="204"/>
      <c r="S10" s="205"/>
      <c r="T10" s="101"/>
      <c r="U10" s="193"/>
    </row>
    <row r="11" spans="1:21" x14ac:dyDescent="0.25">
      <c r="A11" s="218" t="s">
        <v>22</v>
      </c>
      <c r="B11" s="220">
        <v>60590</v>
      </c>
      <c r="C11" s="219">
        <v>34185</v>
      </c>
      <c r="D11" s="219" t="e">
        <f>SUMIFS('Importações Fontes Cutting'!#REF!,'Importações Fontes Cutting'!#REF!,'Market Share (2)'!A11,'Importações Fontes Cutting'!J:J,'Market Share (2)'!$B$1) + SUMIFS(#REF!,#REF!,'Market Share (2)'!A11,#REF!,'Market Share (2)'!$B$1)</f>
        <v>#REF!</v>
      </c>
      <c r="E11" s="198"/>
      <c r="F11" s="198"/>
      <c r="G11" s="198"/>
      <c r="H11" s="265"/>
      <c r="I11" s="265"/>
      <c r="J11" s="265"/>
      <c r="L11" s="265"/>
      <c r="M11" s="265"/>
      <c r="N11" s="266"/>
      <c r="O11" s="191"/>
      <c r="P11" s="191"/>
      <c r="Q11" s="191"/>
      <c r="R11" s="191"/>
      <c r="S11" s="191"/>
      <c r="T11" s="101"/>
      <c r="U11" s="193"/>
    </row>
    <row r="12" spans="1:21" x14ac:dyDescent="0.25">
      <c r="A12" s="113" t="s">
        <v>79</v>
      </c>
      <c r="B12" s="189">
        <f>C12</f>
        <v>46000</v>
      </c>
      <c r="C12" s="133">
        <v>46000</v>
      </c>
      <c r="D12" s="133" t="e">
        <f>SUMIFS('Importações Fontes Cutting'!#REF!,'Importações Fontes Cutting'!#REF!,'Market Share (2)'!A12,'Importações Fontes Cutting'!J:J,'Market Share (2)'!$B$1) + SUMIFS(#REF!,#REF!,'Market Share (2)'!A12,#REF!,'Market Share (2)'!$B$1)</f>
        <v>#REF!</v>
      </c>
      <c r="E12" s="198"/>
      <c r="F12" s="198"/>
      <c r="G12" s="198"/>
      <c r="H12" s="265"/>
      <c r="I12" s="265"/>
      <c r="J12" s="265"/>
      <c r="L12" s="265"/>
      <c r="M12" s="265"/>
      <c r="N12" s="266"/>
      <c r="O12" s="191"/>
      <c r="P12" s="191"/>
      <c r="Q12" s="191"/>
      <c r="R12" s="191"/>
      <c r="S12" s="191"/>
      <c r="T12" s="101"/>
      <c r="U12" s="193"/>
    </row>
    <row r="13" spans="1:21" x14ac:dyDescent="0.25">
      <c r="A13" s="221" t="s">
        <v>61</v>
      </c>
      <c r="B13" s="222">
        <f>C13</f>
        <v>42778.8190707701</v>
      </c>
      <c r="C13" s="222">
        <v>42778.8190707701</v>
      </c>
      <c r="D13" s="222" t="e">
        <f>SUMIFS('Importações Fontes Cutting'!#REF!,'Importações Fontes Cutting'!#REF!,'Market Share (2)'!A13,'Importações Fontes Cutting'!J:J,'Market Share (2)'!$B$1) + SUMIFS(#REF!,#REF!,'Market Share (2)'!A13,#REF!,'Market Share (2)'!$B$1)</f>
        <v>#REF!</v>
      </c>
      <c r="E13" s="198"/>
      <c r="F13" s="198"/>
      <c r="G13" s="198"/>
      <c r="H13" s="265"/>
      <c r="I13" s="265"/>
      <c r="J13" s="265"/>
      <c r="L13" s="265"/>
      <c r="M13" s="265"/>
      <c r="N13" s="266"/>
      <c r="O13" s="191"/>
      <c r="P13" s="191"/>
      <c r="Q13" s="191"/>
      <c r="R13" s="191"/>
      <c r="S13" s="191"/>
      <c r="T13" s="101"/>
      <c r="U13" s="193"/>
    </row>
    <row r="14" spans="1:21" x14ac:dyDescent="0.25">
      <c r="A14" s="112" t="s">
        <v>34</v>
      </c>
      <c r="B14" s="189" t="e">
        <f>C14</f>
        <v>#REF!</v>
      </c>
      <c r="C14" s="133" t="e">
        <f>D14</f>
        <v>#REF!</v>
      </c>
      <c r="D14" s="133" t="e">
        <f>SUMIFS('Importações Fontes Cutting'!#REF!,'Importações Fontes Cutting'!#REF!,'Market Share (2)'!A14,'Importações Fontes Cutting'!J:J,'Market Share (2)'!$B$1) + SUMIFS(#REF!,#REF!,'Market Share (2)'!A14,#REF!,'Market Share (2)'!$B$1)</f>
        <v>#REF!</v>
      </c>
      <c r="E14" s="198"/>
      <c r="F14" s="198"/>
      <c r="G14" s="198"/>
      <c r="H14" s="265"/>
      <c r="I14" s="265"/>
      <c r="J14" s="265"/>
      <c r="L14" s="265"/>
      <c r="M14" s="265"/>
      <c r="N14" s="266"/>
      <c r="O14" s="191"/>
      <c r="P14" s="191"/>
      <c r="Q14" s="191"/>
      <c r="R14" s="191"/>
      <c r="S14" s="191"/>
      <c r="T14" s="101"/>
      <c r="U14" s="193"/>
    </row>
    <row r="15" spans="1:21" outlineLevel="1" x14ac:dyDescent="0.25">
      <c r="A15" s="221" t="s">
        <v>60</v>
      </c>
      <c r="B15" s="222" t="e">
        <f>SUMIFS('Importações Fontes Cutting'!#REF!,'Importações Fontes Cutting'!#REF!,'Market Share (2)'!A15,'Importações Fontes Cutting'!J:J,'Market Share (2)'!$B$1) + SUMIFS(#REF!,#REF!,'Market Share (2)'!A15,#REF!,'Market Share (2)'!$B$1)</f>
        <v>#REF!</v>
      </c>
      <c r="C15" s="222">
        <v>62808.141542651822</v>
      </c>
      <c r="D15" s="222">
        <f>C15</f>
        <v>62808.141542651822</v>
      </c>
      <c r="E15" s="195"/>
      <c r="F15" s="195"/>
      <c r="G15" s="195"/>
      <c r="H15" s="190"/>
      <c r="I15" s="191"/>
      <c r="J15" s="191"/>
      <c r="K15" s="191"/>
      <c r="L15" s="191"/>
      <c r="M15" s="191"/>
      <c r="N15" s="192"/>
      <c r="O15" s="191"/>
      <c r="P15" s="191"/>
      <c r="Q15" s="191"/>
      <c r="R15" s="191"/>
      <c r="S15" s="191"/>
      <c r="T15" s="101"/>
      <c r="U15" s="193"/>
    </row>
    <row r="16" spans="1:21" ht="15.75" outlineLevel="1" thickBot="1" x14ac:dyDescent="0.3">
      <c r="A16" s="199" t="s">
        <v>52</v>
      </c>
      <c r="B16" s="200" t="e">
        <f>SUMIFS('Importações Fontes Cutting'!#REF!,'Importações Fontes Cutting'!#REF!,'Market Share (2)'!A16,'Importações Fontes Cutting'!J:J,'Market Share (2)'!$B$1) + SUMIFS(#REF!,#REF!,'Market Share (2)'!A16,#REF!,'Market Share (2)'!$B$1)</f>
        <v>#REF!</v>
      </c>
      <c r="C16" s="200" t="e">
        <f>SUMIFS('Importações Fontes Cutting'!#REF!,'Importações Fontes Cutting'!#REF!,'Market Share (2)'!$A$16,'Importações Fontes Cutting'!$J:$J,'Market Share (2)'!C1) + SUMIFS(#REF!,#REF!,'Market Share (2)'!$A$16,#REF!,'Market Share (2)'!C1)</f>
        <v>#REF!</v>
      </c>
      <c r="D16" s="200" t="e">
        <f>SUMIFS('Importações Fontes Cutting'!#REF!,'Importações Fontes Cutting'!#REF!,'Market Share (2)'!$A$16,'Importações Fontes Cutting'!$J:$J,'Market Share (2)'!D1) + SUMIFS(#REF!,#REF!,'Market Share (2)'!$A$16,#REF!,'Market Share (2)'!D1)</f>
        <v>#REF!</v>
      </c>
      <c r="E16" s="200" t="e">
        <f>SUMIFS('Importações Fontes Cutting'!#REF!,'Importações Fontes Cutting'!#REF!,'Market Share (2)'!$A$16,'Importações Fontes Cutting'!$J:$J,'Market Share (2)'!E1) + SUMIFS(#REF!,#REF!,'Market Share (2)'!$A$16,#REF!,'Market Share (2)'!E1)</f>
        <v>#REF!</v>
      </c>
      <c r="F16" s="200" t="e">
        <f>SUMIFS('Importações Fontes Cutting'!#REF!,'Importações Fontes Cutting'!#REF!,'Market Share (2)'!$A$16,'Importações Fontes Cutting'!$J:$J,'Market Share (2)'!F1) + SUMIFS(#REF!,#REF!,'Market Share (2)'!$A$16,#REF!,'Market Share (2)'!F1)</f>
        <v>#REF!</v>
      </c>
      <c r="G16" s="200" t="e">
        <f>SUMIFS('Importações Fontes Cutting'!#REF!,'Importações Fontes Cutting'!#REF!,'Market Share (2)'!$A$16,'Importações Fontes Cutting'!$J:$J,'Market Share (2)'!G1) + SUMIFS(#REF!,#REF!,'Market Share (2)'!$A$16,#REF!,'Market Share (2)'!G1)</f>
        <v>#REF!</v>
      </c>
      <c r="H16" s="164" t="e">
        <f>B16/D19</f>
        <v>#REF!</v>
      </c>
      <c r="I16" s="126" t="e">
        <f>C16/$C$19</f>
        <v>#REF!</v>
      </c>
      <c r="J16" s="126"/>
      <c r="K16" s="126" t="e">
        <f>D16/B19</f>
        <v>#REF!</v>
      </c>
      <c r="L16" s="126" t="e">
        <f>E16/E19</f>
        <v>#REF!</v>
      </c>
      <c r="M16" s="126" t="e">
        <f>F16/F19</f>
        <v>#REF!</v>
      </c>
      <c r="N16" s="127" t="e">
        <f>G16/G19</f>
        <v>#REF!</v>
      </c>
      <c r="O16" s="126"/>
      <c r="P16" s="126"/>
      <c r="Q16" s="126"/>
      <c r="R16" s="126"/>
      <c r="S16" s="126"/>
      <c r="T16" s="116" t="e">
        <f>SUMIF('Importações Fontes Cutting'!#REF!,'Market Share (2)'!A16,'Importações Fontes Cutting'!G:G)</f>
        <v>#REF!</v>
      </c>
      <c r="U16" s="117"/>
    </row>
    <row r="17" spans="1:19" x14ac:dyDescent="0.25">
      <c r="Q17" s="188">
        <v>1613000</v>
      </c>
      <c r="R17" s="188"/>
      <c r="S17" s="188"/>
    </row>
    <row r="19" spans="1:19" x14ac:dyDescent="0.25">
      <c r="A19" s="206" t="s">
        <v>71</v>
      </c>
      <c r="B19" s="207" t="e">
        <f t="shared" ref="B19:G19" si="4">SUM(B3:B10)</f>
        <v>#REF!</v>
      </c>
      <c r="C19" s="207" t="e">
        <f t="shared" si="4"/>
        <v>#REF!</v>
      </c>
      <c r="D19" s="207" t="e">
        <f t="shared" si="4"/>
        <v>#REF!</v>
      </c>
      <c r="E19" s="207" t="e">
        <f t="shared" si="4"/>
        <v>#REF!</v>
      </c>
      <c r="F19" s="207" t="e">
        <f t="shared" si="4"/>
        <v>#REF!</v>
      </c>
      <c r="G19" s="207" t="e">
        <f t="shared" si="4"/>
        <v>#REF!</v>
      </c>
      <c r="Q19" s="26">
        <v>12713000</v>
      </c>
      <c r="R19" s="26"/>
      <c r="S19" s="26"/>
    </row>
    <row r="20" spans="1:19" x14ac:dyDescent="0.25">
      <c r="B20" s="28"/>
      <c r="C20" s="28"/>
      <c r="D20" s="28"/>
      <c r="E20" s="28" t="e">
        <f t="shared" ref="E20" si="5">(E19-F19)/F19</f>
        <v>#REF!</v>
      </c>
      <c r="F20" s="28" t="e">
        <f>(F19-G19)/G19</f>
        <v>#REF!</v>
      </c>
    </row>
    <row r="21" spans="1:19" hidden="1" x14ac:dyDescent="0.25"/>
    <row r="22" spans="1:19" hidden="1" x14ac:dyDescent="0.25">
      <c r="B22" s="57"/>
      <c r="C22" s="57"/>
      <c r="D22" s="57"/>
      <c r="E22" s="57"/>
      <c r="F22" s="57"/>
      <c r="G22" s="57"/>
      <c r="H22" s="57"/>
      <c r="I22" s="57"/>
      <c r="J22" s="57"/>
      <c r="K22" s="57"/>
      <c r="L22" s="58"/>
    </row>
    <row r="23" spans="1:19" ht="15.75" hidden="1" thickBot="1" x14ac:dyDescent="0.3">
      <c r="A23" s="57" t="s">
        <v>73</v>
      </c>
      <c r="B23" s="57" t="s">
        <v>1010</v>
      </c>
      <c r="C23" s="57" t="s">
        <v>1019</v>
      </c>
      <c r="D23" s="57" t="s">
        <v>1021</v>
      </c>
      <c r="E23" s="57" t="s">
        <v>72</v>
      </c>
      <c r="F23" s="137" t="s">
        <v>1009</v>
      </c>
      <c r="G23" s="137" t="s">
        <v>1020</v>
      </c>
      <c r="H23" s="106"/>
      <c r="I23" s="106"/>
      <c r="J23" s="106"/>
      <c r="K23" s="106"/>
      <c r="L23" s="58" t="s">
        <v>1011</v>
      </c>
    </row>
    <row r="24" spans="1:19" hidden="1" x14ac:dyDescent="0.25">
      <c r="A24" s="23" t="s">
        <v>57</v>
      </c>
      <c r="B24" s="30" t="e">
        <f>SUM(#REF!)</f>
        <v>#REF!</v>
      </c>
      <c r="C24" s="30"/>
      <c r="D24" s="30"/>
      <c r="E24" s="62" t="e">
        <f>B24/$B$34</f>
        <v>#REF!</v>
      </c>
      <c r="F24" s="62"/>
      <c r="G24" s="62"/>
      <c r="H24" s="62"/>
      <c r="I24" s="62"/>
      <c r="J24" s="62"/>
      <c r="K24" s="62"/>
      <c r="L24" s="32" t="e">
        <f>SUMIF('Importações Fontes Cutting'!#REF!,'Market Share (2)'!A24,'Importações Fontes Cutting'!G:G)</f>
        <v>#REF!</v>
      </c>
    </row>
    <row r="25" spans="1:19" hidden="1" x14ac:dyDescent="0.25">
      <c r="A25" s="24" t="s">
        <v>58</v>
      </c>
      <c r="B25" s="26" t="e">
        <f>SUMIFS('Importações Fontes Cutting'!#REF!,'Importações Fontes Cutting'!#REF!,'Market Share (2)'!A25,'Importações Fontes Cutting'!J:J,'Market Share (2)'!$B$1) + SUMIFS(#REF!,#REF!,'Market Share (2)'!A25,#REF!,'Market Share (2)'!$B$1)</f>
        <v>#REF!</v>
      </c>
      <c r="C25" s="26"/>
      <c r="D25" s="26"/>
      <c r="E25" s="62" t="e">
        <f t="shared" ref="E25:E32" si="6">B25/$B$34</f>
        <v>#REF!</v>
      </c>
      <c r="F25" s="62"/>
      <c r="G25" s="62"/>
      <c r="H25" s="62"/>
      <c r="I25" s="62"/>
      <c r="J25" s="62"/>
      <c r="K25" s="62"/>
      <c r="L25" s="32" t="e">
        <f>SUMIF('Importações Fontes Cutting'!#REF!,'Market Share (2)'!A25,'Importações Fontes Cutting'!G:G)</f>
        <v>#REF!</v>
      </c>
    </row>
    <row r="26" spans="1:19" hidden="1" x14ac:dyDescent="0.25">
      <c r="A26" s="23" t="s">
        <v>59</v>
      </c>
      <c r="B26" s="26" t="e">
        <f>SUMIF('Importações Fontes Cutting'!#REF!,'Market Share (2)'!A26,'Importações Fontes Cutting'!#REF!)</f>
        <v>#REF!</v>
      </c>
      <c r="C26" s="26"/>
      <c r="D26" s="26"/>
      <c r="E26" s="62" t="e">
        <f t="shared" si="6"/>
        <v>#REF!</v>
      </c>
      <c r="F26" s="62"/>
      <c r="G26" s="62"/>
      <c r="H26" s="62"/>
      <c r="I26" s="62"/>
      <c r="J26" s="62"/>
      <c r="K26" s="62"/>
      <c r="L26" s="32" t="e">
        <f>SUMIF('Importações Fontes Cutting'!#REF!,'Market Share (2)'!A26,'Importações Fontes Cutting'!G:G)</f>
        <v>#REF!</v>
      </c>
    </row>
    <row r="27" spans="1:19" hidden="1" x14ac:dyDescent="0.25">
      <c r="A27" s="25" t="s">
        <v>30</v>
      </c>
      <c r="B27" s="26" t="e">
        <f>SUMIF('Importações Fontes Cutting'!#REF!,'Market Share (2)'!A27,'Importações Fontes Cutting'!#REF!)</f>
        <v>#REF!</v>
      </c>
      <c r="C27" s="26"/>
      <c r="D27" s="26"/>
      <c r="E27" s="62" t="e">
        <f t="shared" si="6"/>
        <v>#REF!</v>
      </c>
      <c r="F27" s="62"/>
      <c r="G27" s="62"/>
      <c r="H27" s="62"/>
      <c r="I27" s="62"/>
      <c r="J27" s="62"/>
      <c r="K27" s="62"/>
      <c r="L27" s="32" t="e">
        <f>SUMIF('Importações Fontes Cutting'!#REF!,'Market Share (2)'!A27,'Importações Fontes Cutting'!G:G)</f>
        <v>#REF!</v>
      </c>
    </row>
    <row r="28" spans="1:19" hidden="1" x14ac:dyDescent="0.25">
      <c r="A28" s="25" t="s">
        <v>32</v>
      </c>
      <c r="B28" s="26" t="e">
        <f>SUMIF('Importações Fontes Cutting'!#REF!,'Market Share (2)'!A28,'Importações Fontes Cutting'!#REF!)</f>
        <v>#REF!</v>
      </c>
      <c r="C28" s="26"/>
      <c r="D28" s="26"/>
      <c r="E28" s="62" t="e">
        <f t="shared" si="6"/>
        <v>#REF!</v>
      </c>
      <c r="F28" s="62"/>
      <c r="G28" s="62"/>
      <c r="H28" s="62"/>
      <c r="I28" s="62"/>
      <c r="J28" s="62"/>
      <c r="K28" s="62"/>
      <c r="L28" s="32" t="e">
        <f>SUMIF('Importações Fontes Cutting'!#REF!,'Market Share (2)'!A28,'Importações Fontes Cutting'!G:G)</f>
        <v>#REF!</v>
      </c>
    </row>
    <row r="29" spans="1:19" hidden="1" x14ac:dyDescent="0.25">
      <c r="A29" s="25" t="s">
        <v>44</v>
      </c>
      <c r="B29" s="26" t="e">
        <f>SUMIF('Importações Fontes Cutting'!#REF!,'Market Share (2)'!A29,'Importações Fontes Cutting'!#REF!)</f>
        <v>#REF!</v>
      </c>
      <c r="C29" s="26"/>
      <c r="D29" s="26"/>
      <c r="E29" s="62" t="e">
        <f t="shared" si="6"/>
        <v>#REF!</v>
      </c>
      <c r="F29" s="62"/>
      <c r="G29" s="62"/>
      <c r="H29" s="62"/>
      <c r="I29" s="62"/>
      <c r="J29" s="62"/>
      <c r="K29" s="62"/>
      <c r="L29" s="32" t="e">
        <f>SUMIF('Importações Fontes Cutting'!#REF!,'Market Share (2)'!A29,'Importações Fontes Cutting'!G:G)</f>
        <v>#REF!</v>
      </c>
    </row>
    <row r="30" spans="1:19" hidden="1" x14ac:dyDescent="0.25">
      <c r="A30" s="27"/>
      <c r="B30" s="26"/>
      <c r="C30" s="26"/>
      <c r="D30" s="26"/>
      <c r="E30" s="62"/>
      <c r="F30" s="62"/>
      <c r="G30" s="62"/>
      <c r="H30" s="62"/>
      <c r="I30" s="62"/>
      <c r="J30" s="62"/>
      <c r="K30" s="62"/>
    </row>
    <row r="31" spans="1:19" hidden="1" x14ac:dyDescent="0.25">
      <c r="A31" s="27" t="s">
        <v>52</v>
      </c>
      <c r="B31" s="26" t="e">
        <f>SUMIF('Importações Fontes Cutting'!#REF!,'Market Share (2)'!A31,'Importações Fontes Cutting'!#REF!)+SUMIF(#REF!,'Market Share (2)'!A31,#REF!)</f>
        <v>#REF!</v>
      </c>
      <c r="C31" s="26"/>
      <c r="D31" s="26"/>
      <c r="E31" s="62" t="e">
        <f t="shared" si="6"/>
        <v>#REF!</v>
      </c>
      <c r="F31" s="62"/>
      <c r="G31" s="62"/>
      <c r="H31" s="62"/>
      <c r="I31" s="62"/>
      <c r="J31" s="62"/>
      <c r="K31" s="62"/>
      <c r="L31" s="32" t="e">
        <f>SUMIF('Importações Fontes Cutting'!#REF!,'Market Share (2)'!A31,'Importações Fontes Cutting'!G:G)</f>
        <v>#REF!</v>
      </c>
    </row>
    <row r="32" spans="1:19" hidden="1" x14ac:dyDescent="0.25">
      <c r="A32" s="27" t="s">
        <v>965</v>
      </c>
      <c r="B32" s="26" t="e">
        <f>D19-SUM(B24:B31)</f>
        <v>#REF!</v>
      </c>
      <c r="C32" s="26"/>
      <c r="D32" s="26"/>
      <c r="E32" s="62" t="e">
        <f t="shared" si="6"/>
        <v>#REF!</v>
      </c>
      <c r="F32" s="62"/>
      <c r="G32" s="62"/>
      <c r="H32" s="62"/>
      <c r="I32" s="62"/>
      <c r="J32" s="62"/>
      <c r="K32" s="62"/>
      <c r="L32" s="32" t="e">
        <f>SUMIF('Importações Fontes Cutting'!#REF!,'Market Share (2)'!A32,'Importações Fontes Cutting'!G:G)</f>
        <v>#REF!</v>
      </c>
    </row>
    <row r="33" spans="1:8" hidden="1" x14ac:dyDescent="0.25"/>
    <row r="34" spans="1:8" hidden="1" x14ac:dyDescent="0.25">
      <c r="A34" s="7" t="s">
        <v>1008</v>
      </c>
      <c r="B34" s="30" t="e">
        <f>SUM(B24:B32)</f>
        <v>#REF!</v>
      </c>
      <c r="C34" s="30"/>
      <c r="D34" s="30"/>
    </row>
    <row r="35" spans="1:8" hidden="1" x14ac:dyDescent="0.25"/>
    <row r="36" spans="1:8" hidden="1" x14ac:dyDescent="0.25"/>
    <row r="37" spans="1:8" hidden="1" x14ac:dyDescent="0.25"/>
    <row r="38" spans="1:8" hidden="1" x14ac:dyDescent="0.25"/>
    <row r="39" spans="1:8" hidden="1" x14ac:dyDescent="0.25"/>
    <row r="40" spans="1:8" x14ac:dyDescent="0.25">
      <c r="A40" s="7" t="s">
        <v>1076</v>
      </c>
      <c r="B40" s="267" t="e">
        <f t="shared" ref="B40:C40" si="7">B5+B6+B7+B8+B12+B13+B14+B15</f>
        <v>#REF!</v>
      </c>
      <c r="C40" s="267" t="e">
        <f t="shared" si="7"/>
        <v>#REF!</v>
      </c>
      <c r="D40" s="267" t="e">
        <f>D5+D6+D7+D8+D12+D13+D14+D15</f>
        <v>#REF!</v>
      </c>
      <c r="H40" s="7" t="e">
        <f>D40/C40</f>
        <v>#REF!</v>
      </c>
    </row>
    <row r="41" spans="1:8" hidden="1" x14ac:dyDescent="0.25"/>
    <row r="42" spans="1:8" hidden="1" x14ac:dyDescent="0.25"/>
    <row r="43" spans="1:8" hidden="1" x14ac:dyDescent="0.25"/>
    <row r="44" spans="1:8" hidden="1" x14ac:dyDescent="0.25"/>
    <row r="45" spans="1:8" hidden="1" x14ac:dyDescent="0.25"/>
    <row r="46" spans="1:8" x14ac:dyDescent="0.25">
      <c r="A46" s="7" t="s">
        <v>1077</v>
      </c>
      <c r="B46" s="26" t="e">
        <f t="shared" ref="B46:C46" si="8">B67+B61+B62+B60</f>
        <v>#REF!</v>
      </c>
      <c r="C46" s="26" t="e">
        <f t="shared" si="8"/>
        <v>#REF!</v>
      </c>
      <c r="D46" s="26" t="e">
        <f>D67+D61+D62+D60</f>
        <v>#REF!</v>
      </c>
      <c r="H46" s="7" t="e">
        <f>D46/C46</f>
        <v>#REF!</v>
      </c>
    </row>
    <row r="48" spans="1:8" ht="15.75" thickBot="1" x14ac:dyDescent="0.3">
      <c r="A48" s="57"/>
    </row>
    <row r="49" spans="1:20" x14ac:dyDescent="0.25">
      <c r="A49" s="102" t="s">
        <v>1073</v>
      </c>
      <c r="B49" s="103"/>
      <c r="C49" s="103"/>
      <c r="D49" s="103"/>
      <c r="E49" s="103"/>
      <c r="F49" s="103"/>
      <c r="G49" s="103"/>
      <c r="H49" s="102"/>
      <c r="I49" s="103"/>
      <c r="J49" s="103"/>
      <c r="K49" s="103"/>
      <c r="L49" s="103"/>
      <c r="M49" s="103"/>
      <c r="N49" s="103"/>
      <c r="O49" s="102" t="s">
        <v>1026</v>
      </c>
      <c r="P49" s="103"/>
      <c r="Q49" s="103"/>
      <c r="R49" s="103"/>
      <c r="S49" s="104"/>
      <c r="T49" s="128"/>
    </row>
    <row r="50" spans="1:20" ht="15.75" thickBot="1" x14ac:dyDescent="0.3">
      <c r="A50" s="136" t="s">
        <v>73</v>
      </c>
      <c r="B50" s="137" t="s">
        <v>1021</v>
      </c>
      <c r="C50" s="137" t="s">
        <v>1019</v>
      </c>
      <c r="D50" s="137" t="s">
        <v>1010</v>
      </c>
      <c r="E50" s="137" t="s">
        <v>1063</v>
      </c>
      <c r="F50" s="137" t="s">
        <v>1064</v>
      </c>
      <c r="G50" s="137" t="s">
        <v>1065</v>
      </c>
      <c r="H50" s="137" t="s">
        <v>1020</v>
      </c>
      <c r="I50" s="137" t="s">
        <v>1009</v>
      </c>
      <c r="J50" s="136" t="s">
        <v>72</v>
      </c>
      <c r="L50" s="137" t="s">
        <v>1066</v>
      </c>
      <c r="M50" s="137" t="s">
        <v>1067</v>
      </c>
      <c r="N50" s="137" t="s">
        <v>1068</v>
      </c>
      <c r="O50" s="136">
        <v>2020</v>
      </c>
      <c r="P50" s="137">
        <v>2019</v>
      </c>
      <c r="Q50" s="137">
        <v>2018</v>
      </c>
      <c r="R50" s="137">
        <v>2017</v>
      </c>
      <c r="S50" s="161">
        <v>2016</v>
      </c>
      <c r="T50" s="138" t="s">
        <v>1011</v>
      </c>
    </row>
    <row r="51" spans="1:20" x14ac:dyDescent="0.25">
      <c r="A51" s="147" t="s">
        <v>57</v>
      </c>
      <c r="B51" s="148">
        <f t="shared" ref="B51:G51" si="9">B3</f>
        <v>1622540</v>
      </c>
      <c r="C51" s="148">
        <f t="shared" si="9"/>
        <v>965020.80923016451</v>
      </c>
      <c r="D51" s="148">
        <f t="shared" si="9"/>
        <v>1505640.2968796818</v>
      </c>
      <c r="E51" s="148">
        <f t="shared" si="9"/>
        <v>1613000</v>
      </c>
      <c r="F51" s="148">
        <f t="shared" si="9"/>
        <v>0</v>
      </c>
      <c r="G51" s="255">
        <f t="shared" si="9"/>
        <v>0</v>
      </c>
      <c r="H51" s="149" t="e">
        <f>B51/B65</f>
        <v>#REF!</v>
      </c>
      <c r="I51" s="149" t="e">
        <f t="shared" ref="I51:I61" si="10">C51/$C$65</f>
        <v>#REF!</v>
      </c>
      <c r="J51" s="149" t="e">
        <f t="shared" ref="J51:J61" si="11">D51/$D$65</f>
        <v>#REF!</v>
      </c>
      <c r="L51" s="149" t="e">
        <f>E51/E65</f>
        <v>#REF!</v>
      </c>
      <c r="M51" s="263" t="e">
        <f>F51/F65</f>
        <v>#REF!</v>
      </c>
      <c r="N51" s="263" t="e">
        <f>G51/G65</f>
        <v>#REF!</v>
      </c>
      <c r="O51" s="175"/>
      <c r="P51" s="149"/>
      <c r="Q51" s="149"/>
      <c r="R51" s="149"/>
      <c r="S51" s="176"/>
      <c r="T51" s="150" t="e">
        <f>SUMIF('Importações Fontes Cutting'!#REF!,'Market Share (2)'!A51,'Importações Fontes Cutting'!G:G)</f>
        <v>#REF!</v>
      </c>
    </row>
    <row r="52" spans="1:20" x14ac:dyDescent="0.25">
      <c r="A52" s="110" t="s">
        <v>59</v>
      </c>
      <c r="B52" s="123" t="e">
        <f>B5+D70</f>
        <v>#REF!</v>
      </c>
      <c r="C52" s="123" t="e">
        <f>C5+C70</f>
        <v>#REF!</v>
      </c>
      <c r="D52" s="123" t="e">
        <f>SUMIF('Importações Fontes Cutting'!#REF!,'Market Share (2)'!A52,'Importações Fontes Cutting'!#REF!)+B70</f>
        <v>#REF!</v>
      </c>
      <c r="E52" s="209" t="e">
        <f t="shared" ref="E52:G55" si="12">E5+E70</f>
        <v>#REF!</v>
      </c>
      <c r="F52" s="209" t="e">
        <f t="shared" si="12"/>
        <v>#REF!</v>
      </c>
      <c r="G52" s="256" t="e">
        <f t="shared" si="12"/>
        <v>#REF!</v>
      </c>
      <c r="H52" s="98" t="e">
        <f>B52/B65</f>
        <v>#REF!</v>
      </c>
      <c r="I52" s="98" t="e">
        <f t="shared" si="10"/>
        <v>#REF!</v>
      </c>
      <c r="J52" s="98" t="e">
        <f t="shared" si="11"/>
        <v>#REF!</v>
      </c>
      <c r="L52" s="98" t="e">
        <f>E52/E65</f>
        <v>#REF!</v>
      </c>
      <c r="M52" s="264" t="e">
        <f>F52/F65</f>
        <v>#REF!</v>
      </c>
      <c r="N52" s="264" t="e">
        <f>G52/G65</f>
        <v>#REF!</v>
      </c>
      <c r="O52" s="177"/>
      <c r="P52" s="98"/>
      <c r="Q52" s="98"/>
      <c r="R52" s="98"/>
      <c r="S52" s="111"/>
      <c r="T52" s="130" t="e">
        <f>SUMIF('Importações Fontes Cutting'!#REF!,'Market Share (2)'!A52,'Importações Fontes Cutting'!G:G)</f>
        <v>#REF!</v>
      </c>
    </row>
    <row r="53" spans="1:20" x14ac:dyDescent="0.25">
      <c r="A53" s="112" t="s">
        <v>30</v>
      </c>
      <c r="B53" s="123" t="e">
        <f>B6+D71</f>
        <v>#REF!</v>
      </c>
      <c r="C53" s="123" t="e">
        <f>C6+C71</f>
        <v>#REF!</v>
      </c>
      <c r="D53" s="123" t="e">
        <f>SUMIF('Importações Fontes Cutting'!#REF!,'Market Share (2)'!A53,'Importações Fontes Cutting'!#REF!)+B71</f>
        <v>#REF!</v>
      </c>
      <c r="E53" s="209" t="e">
        <f t="shared" si="12"/>
        <v>#REF!</v>
      </c>
      <c r="F53" s="209" t="e">
        <f t="shared" si="12"/>
        <v>#REF!</v>
      </c>
      <c r="G53" s="256" t="e">
        <f t="shared" si="12"/>
        <v>#REF!</v>
      </c>
      <c r="H53" s="98" t="e">
        <f>B53/B65</f>
        <v>#REF!</v>
      </c>
      <c r="I53" s="98" t="e">
        <f t="shared" si="10"/>
        <v>#REF!</v>
      </c>
      <c r="J53" s="98" t="e">
        <f t="shared" si="11"/>
        <v>#REF!</v>
      </c>
      <c r="L53" s="98" t="e">
        <f>E53/E65</f>
        <v>#REF!</v>
      </c>
      <c r="M53" s="264" t="e">
        <f>F53/F65</f>
        <v>#REF!</v>
      </c>
      <c r="N53" s="264" t="e">
        <f>G53/G65</f>
        <v>#REF!</v>
      </c>
      <c r="O53" s="177"/>
      <c r="P53" s="98"/>
      <c r="Q53" s="98"/>
      <c r="R53" s="98"/>
      <c r="S53" s="111"/>
      <c r="T53" s="130" t="e">
        <f>SUMIF('Importações Fontes Cutting'!#REF!,'Market Share (2)'!A53,'Importações Fontes Cutting'!G:G)</f>
        <v>#REF!</v>
      </c>
    </row>
    <row r="54" spans="1:20" x14ac:dyDescent="0.25">
      <c r="A54" s="112" t="s">
        <v>32</v>
      </c>
      <c r="B54" s="123" t="e">
        <f>B7+D72</f>
        <v>#REF!</v>
      </c>
      <c r="C54" s="123" t="e">
        <f>C7+C72</f>
        <v>#REF!</v>
      </c>
      <c r="D54" s="123" t="e">
        <f>SUMIF('Importações Fontes Cutting'!#REF!,'Market Share (2)'!A54,'Importações Fontes Cutting'!#REF!)+B72</f>
        <v>#REF!</v>
      </c>
      <c r="E54" s="209" t="e">
        <f t="shared" si="12"/>
        <v>#REF!</v>
      </c>
      <c r="F54" s="209" t="e">
        <f t="shared" si="12"/>
        <v>#REF!</v>
      </c>
      <c r="G54" s="256" t="e">
        <f t="shared" si="12"/>
        <v>#REF!</v>
      </c>
      <c r="H54" s="98" t="e">
        <f>B54/B65</f>
        <v>#REF!</v>
      </c>
      <c r="I54" s="98" t="e">
        <f t="shared" si="10"/>
        <v>#REF!</v>
      </c>
      <c r="J54" s="98" t="e">
        <f t="shared" si="11"/>
        <v>#REF!</v>
      </c>
      <c r="L54" s="98" t="e">
        <f>E54/E65</f>
        <v>#REF!</v>
      </c>
      <c r="M54" s="264" t="e">
        <f>F54/F65</f>
        <v>#REF!</v>
      </c>
      <c r="N54" s="264" t="e">
        <f>G54/G65</f>
        <v>#REF!</v>
      </c>
      <c r="O54" s="177"/>
      <c r="P54" s="98"/>
      <c r="Q54" s="98"/>
      <c r="R54" s="98"/>
      <c r="S54" s="111"/>
      <c r="T54" s="130" t="e">
        <f>SUMIF('Importações Fontes Cutting'!#REF!,'Market Share (2)'!A54,'Importações Fontes Cutting'!G:G)</f>
        <v>#REF!</v>
      </c>
    </row>
    <row r="55" spans="1:20" x14ac:dyDescent="0.25">
      <c r="A55" s="112" t="s">
        <v>44</v>
      </c>
      <c r="B55" s="123" t="e">
        <f>B8+D73</f>
        <v>#REF!</v>
      </c>
      <c r="C55" s="123" t="e">
        <f>C8+C73</f>
        <v>#REF!</v>
      </c>
      <c r="D55" s="123" t="e">
        <f>SUMIF('Importações Fontes Cutting'!#REF!,'Market Share (2)'!A55,'Importações Fontes Cutting'!#REF!)+B73</f>
        <v>#REF!</v>
      </c>
      <c r="E55" s="209" t="e">
        <f t="shared" si="12"/>
        <v>#REF!</v>
      </c>
      <c r="F55" s="209" t="e">
        <f t="shared" si="12"/>
        <v>#REF!</v>
      </c>
      <c r="G55" s="256" t="e">
        <f t="shared" si="12"/>
        <v>#REF!</v>
      </c>
      <c r="H55" s="98" t="e">
        <f>B55/B65</f>
        <v>#REF!</v>
      </c>
      <c r="I55" s="98" t="e">
        <f t="shared" si="10"/>
        <v>#REF!</v>
      </c>
      <c r="J55" s="98" t="e">
        <f t="shared" si="11"/>
        <v>#REF!</v>
      </c>
      <c r="L55" s="98" t="e">
        <f>E55/E65</f>
        <v>#REF!</v>
      </c>
      <c r="M55" s="264" t="e">
        <f>F55/F65</f>
        <v>#REF!</v>
      </c>
      <c r="N55" s="264" t="e">
        <f>G55/G65</f>
        <v>#REF!</v>
      </c>
      <c r="O55" s="177"/>
      <c r="P55" s="98"/>
      <c r="Q55" s="98"/>
      <c r="R55" s="98"/>
      <c r="S55" s="111"/>
      <c r="T55" s="130" t="e">
        <f>SUMIF('Importações Fontes Cutting'!#REF!,'Market Share (2)'!A55,'Importações Fontes Cutting'!G:G)</f>
        <v>#REF!</v>
      </c>
    </row>
    <row r="56" spans="1:20" x14ac:dyDescent="0.25">
      <c r="A56" s="112" t="s">
        <v>60</v>
      </c>
      <c r="B56" s="123" t="e">
        <f>D15+D74</f>
        <v>#REF!</v>
      </c>
      <c r="C56" s="123" t="e">
        <f>C15+C74</f>
        <v>#REF!</v>
      </c>
      <c r="D56" s="123" t="e">
        <f>SUMIF('Importações Fontes Cutting'!#REF!,'Market Share (2)'!A56,'Importações Fontes Cutting'!#REF!)+B74</f>
        <v>#REF!</v>
      </c>
      <c r="E56" s="209" t="e">
        <f>#REF!+E74</f>
        <v>#REF!</v>
      </c>
      <c r="F56" s="209" t="e">
        <f>#REF!+F74</f>
        <v>#REF!</v>
      </c>
      <c r="G56" s="256" t="e">
        <f>#REF!+G74</f>
        <v>#REF!</v>
      </c>
      <c r="H56" s="98" t="e">
        <f>B56/B65</f>
        <v>#REF!</v>
      </c>
      <c r="I56" s="98" t="e">
        <f t="shared" si="10"/>
        <v>#REF!</v>
      </c>
      <c r="J56" s="98" t="e">
        <f t="shared" si="11"/>
        <v>#REF!</v>
      </c>
      <c r="L56" s="98" t="e">
        <f>E56/E65</f>
        <v>#REF!</v>
      </c>
      <c r="M56" s="264" t="e">
        <f>F56/F65</f>
        <v>#REF!</v>
      </c>
      <c r="N56" s="264" t="e">
        <f>G56/G65</f>
        <v>#REF!</v>
      </c>
      <c r="O56" s="177"/>
      <c r="P56" s="98"/>
      <c r="Q56" s="98"/>
      <c r="R56" s="98"/>
      <c r="S56" s="111"/>
      <c r="T56" s="130" t="e">
        <f>SUMIF('Importações Fontes Cutting'!#REF!,'Market Share (2)'!A56,'Importações Fontes Cutting'!G:G)</f>
        <v>#REF!</v>
      </c>
    </row>
    <row r="57" spans="1:20" x14ac:dyDescent="0.25">
      <c r="A57" s="112" t="s">
        <v>34</v>
      </c>
      <c r="B57" s="123" t="e">
        <f>B14+D75</f>
        <v>#REF!</v>
      </c>
      <c r="C57" s="123" t="e">
        <f>C14+C75</f>
        <v>#REF!</v>
      </c>
      <c r="D57" s="123" t="e">
        <f>SUMIF('Importações Fontes Cutting'!#REF!,'Market Share (2)'!A57,'Importações Fontes Cutting'!#REF!)+B75</f>
        <v>#REF!</v>
      </c>
      <c r="E57" s="209" t="e">
        <f>#REF!+E75</f>
        <v>#REF!</v>
      </c>
      <c r="F57" s="209" t="e">
        <f>#REF!+F75</f>
        <v>#REF!</v>
      </c>
      <c r="G57" s="256" t="e">
        <f>#REF!+G75</f>
        <v>#REF!</v>
      </c>
      <c r="H57" s="98" t="e">
        <f>B57/B65</f>
        <v>#REF!</v>
      </c>
      <c r="I57" s="98" t="e">
        <f t="shared" si="10"/>
        <v>#REF!</v>
      </c>
      <c r="J57" s="98" t="e">
        <f t="shared" si="11"/>
        <v>#REF!</v>
      </c>
      <c r="L57" s="98" t="e">
        <f>E57/E65</f>
        <v>#REF!</v>
      </c>
      <c r="M57" s="264" t="e">
        <f>F57/F65</f>
        <v>#REF!</v>
      </c>
      <c r="N57" s="264" t="e">
        <f>G57/G65</f>
        <v>#REF!</v>
      </c>
      <c r="O57" s="177"/>
      <c r="P57" s="98"/>
      <c r="Q57" s="98"/>
      <c r="R57" s="98"/>
      <c r="S57" s="111"/>
      <c r="T57" s="130" t="e">
        <f>SUMIF('Importações Fontes Cutting'!#REF!,'Market Share (2)'!A57,'Importações Fontes Cutting'!G:G)</f>
        <v>#REF!</v>
      </c>
    </row>
    <row r="58" spans="1:20" x14ac:dyDescent="0.25">
      <c r="A58" s="112" t="s">
        <v>61</v>
      </c>
      <c r="B58" s="123" t="e">
        <f>B13+D76</f>
        <v>#REF!</v>
      </c>
      <c r="C58" s="123" t="e">
        <f>C13+C76</f>
        <v>#REF!</v>
      </c>
      <c r="D58" s="123" t="e">
        <f>SUMIF('Importações Fontes Cutting'!#REF!,'Market Share (2)'!A58,'Importações Fontes Cutting'!#REF!)+B76</f>
        <v>#REF!</v>
      </c>
      <c r="E58" s="209" t="e">
        <f>#REF!+E76</f>
        <v>#REF!</v>
      </c>
      <c r="F58" s="209" t="e">
        <f>#REF!+F76</f>
        <v>#REF!</v>
      </c>
      <c r="G58" s="256" t="e">
        <f>#REF!+G76</f>
        <v>#REF!</v>
      </c>
      <c r="H58" s="98" t="e">
        <f>B58/B65</f>
        <v>#REF!</v>
      </c>
      <c r="I58" s="98" t="e">
        <f t="shared" si="10"/>
        <v>#REF!</v>
      </c>
      <c r="J58" s="98" t="e">
        <f t="shared" si="11"/>
        <v>#REF!</v>
      </c>
      <c r="L58" s="98" t="e">
        <f>E58/E65</f>
        <v>#REF!</v>
      </c>
      <c r="M58" s="264" t="e">
        <f>F58/F65</f>
        <v>#REF!</v>
      </c>
      <c r="N58" s="264" t="e">
        <f>G58/G65</f>
        <v>#REF!</v>
      </c>
      <c r="O58" s="177"/>
      <c r="P58" s="98"/>
      <c r="Q58" s="98"/>
      <c r="R58" s="98"/>
      <c r="S58" s="111"/>
      <c r="T58" s="130" t="e">
        <f>SUMIF('Importações Fontes Cutting'!#REF!,'Market Share (2)'!A58,'Importações Fontes Cutting'!G:G)</f>
        <v>#REF!</v>
      </c>
    </row>
    <row r="59" spans="1:20" x14ac:dyDescent="0.25">
      <c r="A59" s="113" t="s">
        <v>79</v>
      </c>
      <c r="B59" s="123" t="e">
        <f>B12+D77</f>
        <v>#REF!</v>
      </c>
      <c r="C59" s="123" t="e">
        <f>C12+C77</f>
        <v>#REF!</v>
      </c>
      <c r="D59" s="123" t="e">
        <f>SUMIF('Importações Fontes Cutting'!#REF!,'Market Share (2)'!A59,'Importações Fontes Cutting'!#REF!)+B77</f>
        <v>#REF!</v>
      </c>
      <c r="E59" s="209" t="e">
        <f>#REF!+E77</f>
        <v>#REF!</v>
      </c>
      <c r="F59" s="209" t="e">
        <f>#REF!+F77</f>
        <v>#REF!</v>
      </c>
      <c r="G59" s="256" t="e">
        <f>#REF!+G77</f>
        <v>#REF!</v>
      </c>
      <c r="H59" s="98" t="e">
        <f>B59/B65</f>
        <v>#REF!</v>
      </c>
      <c r="I59" s="98" t="e">
        <f t="shared" si="10"/>
        <v>#REF!</v>
      </c>
      <c r="J59" s="98" t="e">
        <f t="shared" si="11"/>
        <v>#REF!</v>
      </c>
      <c r="L59" s="98" t="e">
        <f>E59/E65</f>
        <v>#REF!</v>
      </c>
      <c r="M59" s="264" t="e">
        <f>F59/F65</f>
        <v>#REF!</v>
      </c>
      <c r="N59" s="264" t="e">
        <f>G59/G65</f>
        <v>#REF!</v>
      </c>
      <c r="O59" s="177"/>
      <c r="P59" s="98"/>
      <c r="Q59" s="98"/>
      <c r="R59" s="98"/>
      <c r="S59" s="111"/>
      <c r="T59" s="130" t="e">
        <f>SUMIF('Importações Fontes Cutting'!#REF!,'Market Share (2)'!A59,'Importações Fontes Cutting'!G:G)</f>
        <v>#REF!</v>
      </c>
    </row>
    <row r="60" spans="1:20" x14ac:dyDescent="0.25">
      <c r="A60" s="112" t="s">
        <v>35</v>
      </c>
      <c r="B60" s="123">
        <f t="shared" ref="B60:G60" si="13">B9</f>
        <v>941199</v>
      </c>
      <c r="C60" s="123">
        <f t="shared" si="13"/>
        <v>1064417</v>
      </c>
      <c r="D60" s="123" t="e">
        <f t="shared" si="13"/>
        <v>#REF!</v>
      </c>
      <c r="E60" s="123" t="e">
        <f t="shared" si="13"/>
        <v>#REF!</v>
      </c>
      <c r="F60" s="123" t="e">
        <f t="shared" si="13"/>
        <v>#REF!</v>
      </c>
      <c r="G60" s="186" t="e">
        <f t="shared" si="13"/>
        <v>#REF!</v>
      </c>
      <c r="H60" s="98" t="e">
        <f>B60/B65</f>
        <v>#REF!</v>
      </c>
      <c r="I60" s="98" t="e">
        <f t="shared" si="10"/>
        <v>#REF!</v>
      </c>
      <c r="J60" s="98" t="e">
        <f t="shared" si="11"/>
        <v>#REF!</v>
      </c>
      <c r="L60" s="98" t="e">
        <f>E60/E65</f>
        <v>#REF!</v>
      </c>
      <c r="M60" s="264" t="e">
        <f>F60/F65</f>
        <v>#REF!</v>
      </c>
      <c r="N60" s="264" t="e">
        <f>G60/G65</f>
        <v>#REF!</v>
      </c>
      <c r="O60" s="177"/>
      <c r="P60" s="98"/>
      <c r="Q60" s="98"/>
      <c r="R60" s="98"/>
      <c r="S60" s="111"/>
      <c r="T60" s="130" t="e">
        <f>SUMIF('Importações Fontes Cutting'!#REF!,'Market Share (2)'!A60,'Importações Fontes Cutting'!G:G)</f>
        <v>#REF!</v>
      </c>
    </row>
    <row r="61" spans="1:20" x14ac:dyDescent="0.25">
      <c r="A61" s="112" t="s">
        <v>22</v>
      </c>
      <c r="B61" s="123">
        <f>B11</f>
        <v>60590</v>
      </c>
      <c r="C61" s="123">
        <f>C11</f>
        <v>34185</v>
      </c>
      <c r="D61" s="123" t="e">
        <f>D11</f>
        <v>#REF!</v>
      </c>
      <c r="E61" s="123" t="e">
        <f>#REF!</f>
        <v>#REF!</v>
      </c>
      <c r="F61" s="123" t="e">
        <f>#REF!</f>
        <v>#REF!</v>
      </c>
      <c r="G61" s="186" t="e">
        <f>#REF!</f>
        <v>#REF!</v>
      </c>
      <c r="H61" s="98" t="e">
        <f>B61/B65</f>
        <v>#REF!</v>
      </c>
      <c r="I61" s="98" t="e">
        <f t="shared" si="10"/>
        <v>#REF!</v>
      </c>
      <c r="J61" s="98" t="e">
        <f t="shared" si="11"/>
        <v>#REF!</v>
      </c>
      <c r="L61" s="98" t="e">
        <f>E61/E65</f>
        <v>#REF!</v>
      </c>
      <c r="M61" s="264" t="e">
        <f>F61/F65</f>
        <v>#REF!</v>
      </c>
      <c r="N61" s="264" t="e">
        <f>G61/G65</f>
        <v>#REF!</v>
      </c>
      <c r="O61" s="177"/>
      <c r="P61" s="98"/>
      <c r="Q61" s="98"/>
      <c r="R61" s="98"/>
      <c r="S61" s="111"/>
      <c r="T61" s="130" t="e">
        <f>SUMIF('Importações Fontes Cutting'!#REF!,'Market Share (2)'!A61,'Importações Fontes Cutting'!G:G)</f>
        <v>#REF!</v>
      </c>
    </row>
    <row r="62" spans="1:20" x14ac:dyDescent="0.25">
      <c r="A62" s="194" t="s">
        <v>965</v>
      </c>
      <c r="B62" s="195" t="e">
        <f>SUM(B63:B64)</f>
        <v>#REF!</v>
      </c>
      <c r="C62" s="195" t="e">
        <f t="shared" ref="C62:G62" si="14">SUM(C63:C64)</f>
        <v>#REF!</v>
      </c>
      <c r="D62" s="195" t="e">
        <f>SUM(D63:D64)</f>
        <v>#REF!</v>
      </c>
      <c r="E62" s="195" t="e">
        <f t="shared" si="14"/>
        <v>#REF!</v>
      </c>
      <c r="F62" s="195" t="e">
        <f t="shared" si="14"/>
        <v>#REF!</v>
      </c>
      <c r="G62" s="249" t="e">
        <f t="shared" si="14"/>
        <v>#REF!</v>
      </c>
      <c r="H62" s="98" t="e">
        <f>B62/B65</f>
        <v>#REF!</v>
      </c>
      <c r="I62" s="98" t="e">
        <f t="shared" ref="I62" si="15">C62/C65</f>
        <v>#REF!</v>
      </c>
      <c r="J62" s="98" t="e">
        <f>D62/D65</f>
        <v>#REF!</v>
      </c>
      <c r="L62" s="98" t="e">
        <f>E62/E65</f>
        <v>#REF!</v>
      </c>
      <c r="M62" s="264" t="e">
        <f>F62/F65</f>
        <v>#REF!</v>
      </c>
      <c r="N62" s="264" t="e">
        <f>G62/G65</f>
        <v>#REF!</v>
      </c>
      <c r="O62" s="177"/>
      <c r="P62" s="98"/>
      <c r="Q62" s="98"/>
      <c r="R62" s="98"/>
      <c r="S62" s="111"/>
      <c r="T62" s="130"/>
    </row>
    <row r="63" spans="1:20" outlineLevel="1" x14ac:dyDescent="0.25">
      <c r="A63" s="194"/>
      <c r="B63" s="195"/>
      <c r="C63" s="195"/>
      <c r="D63" s="195"/>
      <c r="E63" s="195"/>
      <c r="F63" s="195"/>
      <c r="G63" s="249"/>
      <c r="H63" s="98"/>
      <c r="I63" s="98"/>
      <c r="J63" s="98"/>
      <c r="L63" s="98"/>
      <c r="M63" s="98"/>
      <c r="N63" s="98"/>
      <c r="O63" s="177"/>
      <c r="P63" s="98"/>
      <c r="Q63" s="98"/>
      <c r="R63" s="98"/>
      <c r="S63" s="111"/>
      <c r="T63" s="130"/>
    </row>
    <row r="64" spans="1:20" ht="15.75" outlineLevel="1" thickBot="1" x14ac:dyDescent="0.3">
      <c r="A64" s="196" t="s">
        <v>52</v>
      </c>
      <c r="B64" s="197" t="e">
        <f>D16</f>
        <v>#REF!</v>
      </c>
      <c r="C64" s="197" t="e">
        <f>C16</f>
        <v>#REF!</v>
      </c>
      <c r="D64" s="197" t="e">
        <f>B16</f>
        <v>#REF!</v>
      </c>
      <c r="E64" s="197" t="e">
        <f t="shared" ref="E64:G64" si="16">E16</f>
        <v>#REF!</v>
      </c>
      <c r="F64" s="197" t="e">
        <f t="shared" si="16"/>
        <v>#REF!</v>
      </c>
      <c r="G64" s="251" t="e">
        <f t="shared" si="16"/>
        <v>#REF!</v>
      </c>
      <c r="H64" s="126" t="e">
        <f>B64/B65</f>
        <v>#REF!</v>
      </c>
      <c r="I64" s="126" t="e">
        <f>C64/$C$65</f>
        <v>#REF!</v>
      </c>
      <c r="J64" s="126" t="e">
        <f>D64/$D$65</f>
        <v>#REF!</v>
      </c>
      <c r="L64" s="126" t="e">
        <f>E64/E65</f>
        <v>#REF!</v>
      </c>
      <c r="M64" s="126" t="e">
        <f>F64/F65</f>
        <v>#REF!</v>
      </c>
      <c r="N64" s="126" t="e">
        <f>G64/G65</f>
        <v>#REF!</v>
      </c>
      <c r="O64" s="178"/>
      <c r="P64" s="126"/>
      <c r="Q64" s="126"/>
      <c r="R64" s="126"/>
      <c r="S64" s="127"/>
      <c r="T64" s="132" t="e">
        <f>SUMIF('Importações Fontes Cutting'!#REF!,'Market Share (2)'!A64,'Importações Fontes Cutting'!G:G)</f>
        <v>#REF!</v>
      </c>
    </row>
    <row r="65" spans="1:20" ht="15.75" thickBot="1" x14ac:dyDescent="0.3">
      <c r="A65" s="151" t="s">
        <v>71</v>
      </c>
      <c r="B65" s="152" t="e">
        <f>SUM(B51:B62)</f>
        <v>#REF!</v>
      </c>
      <c r="C65" s="152" t="e">
        <f t="shared" ref="C65:G65" si="17">SUM(C51:C62)</f>
        <v>#REF!</v>
      </c>
      <c r="D65" s="152" t="e">
        <f>SUM(D51:D62)</f>
        <v>#REF!</v>
      </c>
      <c r="E65" s="152" t="e">
        <f t="shared" si="17"/>
        <v>#REF!</v>
      </c>
      <c r="F65" s="152" t="e">
        <f t="shared" si="17"/>
        <v>#REF!</v>
      </c>
      <c r="G65" s="254" t="e">
        <f t="shared" si="17"/>
        <v>#REF!</v>
      </c>
      <c r="H65" s="153"/>
      <c r="I65" s="153"/>
      <c r="J65" s="153"/>
      <c r="L65" s="153"/>
      <c r="M65" s="153"/>
      <c r="N65" s="153"/>
      <c r="O65" s="151"/>
      <c r="P65" s="153"/>
      <c r="Q65" s="153"/>
      <c r="R65" s="153"/>
      <c r="S65" s="159"/>
      <c r="T65" s="154"/>
    </row>
    <row r="66" spans="1:20" ht="15.75" thickBot="1" x14ac:dyDescent="0.3"/>
    <row r="67" spans="1:20" ht="15.75" thickBot="1" x14ac:dyDescent="0.3">
      <c r="A67" s="182" t="s">
        <v>1025</v>
      </c>
      <c r="B67" s="183" t="e">
        <f>SUMIFS(#REF!,#REF!,'Market Share (2)'!$A$4,#REF!,'Market Share (2)'!D1)</f>
        <v>#REF!</v>
      </c>
      <c r="C67" s="183" t="e">
        <f>SUMIFS(#REF!,#REF!,'Market Share (2)'!$A$4,#REF!,'Market Share (2)'!C1)</f>
        <v>#REF!</v>
      </c>
      <c r="D67" s="183" t="e">
        <f>SUMIFS(#REF!,#REF!,'Market Share (2)'!$A$4,#REF!,'Market Share (2)'!B1)</f>
        <v>#REF!</v>
      </c>
      <c r="E67" s="183" t="e">
        <f>SUMIFS(#REF!,#REF!,'Market Share (2)'!$A$4,#REF!,'Market Share (2)'!E1)</f>
        <v>#REF!</v>
      </c>
      <c r="F67" s="183" t="e">
        <f>SUMIFS(#REF!,#REF!,'Market Share (2)'!$A$4,#REF!,'Market Share (2)'!F1)</f>
        <v>#REF!</v>
      </c>
      <c r="G67" s="183" t="e">
        <f>SUMIFS(#REF!,#REF!,'Market Share (2)'!$A$4,#REF!,'Market Share (2)'!G1)</f>
        <v>#REF!</v>
      </c>
      <c r="H67" s="268" t="s">
        <v>1072</v>
      </c>
      <c r="I67" s="269"/>
      <c r="J67" s="269"/>
      <c r="K67" s="269"/>
      <c r="L67" s="269"/>
      <c r="M67" s="269"/>
      <c r="N67" s="270"/>
    </row>
    <row r="68" spans="1:20" x14ac:dyDescent="0.25">
      <c r="A68" s="114"/>
      <c r="B68" s="123"/>
      <c r="C68" s="67"/>
      <c r="E68" s="67"/>
      <c r="F68" s="67"/>
      <c r="G68" s="67"/>
      <c r="H68" s="179">
        <v>2021</v>
      </c>
      <c r="I68" s="115">
        <v>2020</v>
      </c>
      <c r="J68" s="115"/>
      <c r="K68" s="115">
        <v>2019</v>
      </c>
      <c r="L68" s="115">
        <v>2018</v>
      </c>
      <c r="M68" s="115">
        <v>2017</v>
      </c>
      <c r="N68" s="115">
        <v>2016</v>
      </c>
    </row>
    <row r="69" spans="1:20" x14ac:dyDescent="0.25">
      <c r="A69" s="114" t="s">
        <v>1007</v>
      </c>
      <c r="B69" s="67"/>
      <c r="C69" s="67"/>
      <c r="D69" s="67"/>
      <c r="E69" s="67"/>
      <c r="F69" s="67"/>
      <c r="G69" s="67"/>
      <c r="H69" s="179"/>
      <c r="I69" s="115"/>
      <c r="J69" s="115"/>
      <c r="K69" s="115"/>
      <c r="L69" s="115"/>
      <c r="M69" s="115"/>
      <c r="N69" s="115"/>
    </row>
    <row r="70" spans="1:20" x14ac:dyDescent="0.25">
      <c r="A70" s="129" t="s">
        <v>59</v>
      </c>
      <c r="B70" s="123" t="e">
        <f t="shared" ref="B70:B77" si="18">$D$67*H70</f>
        <v>#REF!</v>
      </c>
      <c r="C70" s="123" t="e">
        <f>$C$67*I70</f>
        <v>#REF!</v>
      </c>
      <c r="D70" s="123" t="e">
        <f t="shared" ref="D70:D77" si="19">$B$67*K70</f>
        <v>#REF!</v>
      </c>
      <c r="E70" s="123" t="e">
        <f>$E$67*L70</f>
        <v>#REF!</v>
      </c>
      <c r="F70" s="123" t="e">
        <f>$F$67*M70</f>
        <v>#REF!</v>
      </c>
      <c r="G70" s="123" t="e">
        <f>$G$67*N70</f>
        <v>#REF!</v>
      </c>
      <c r="H70" s="180">
        <v>0.35</v>
      </c>
      <c r="I70" s="144">
        <v>0.35</v>
      </c>
      <c r="J70" s="144"/>
      <c r="K70" s="144">
        <v>0.35</v>
      </c>
      <c r="L70" s="144">
        <v>0.35</v>
      </c>
      <c r="M70" s="144">
        <v>0.35</v>
      </c>
      <c r="N70" s="144">
        <v>0.35</v>
      </c>
    </row>
    <row r="71" spans="1:20" x14ac:dyDescent="0.25">
      <c r="A71" s="131" t="s">
        <v>30</v>
      </c>
      <c r="B71" s="123" t="e">
        <f t="shared" si="18"/>
        <v>#REF!</v>
      </c>
      <c r="C71" s="123" t="e">
        <f t="shared" ref="C71:C77" si="20">$C$67*I71</f>
        <v>#REF!</v>
      </c>
      <c r="D71" s="123" t="e">
        <f t="shared" si="19"/>
        <v>#REF!</v>
      </c>
      <c r="E71" s="123" t="e">
        <f t="shared" ref="E71:E77" si="21">$E$67*L71</f>
        <v>#REF!</v>
      </c>
      <c r="F71" s="123" t="e">
        <f t="shared" ref="F71:F77" si="22">$F$67*M71</f>
        <v>#REF!</v>
      </c>
      <c r="G71" s="123" t="e">
        <f t="shared" ref="G71:G77" si="23">$G$67*N71</f>
        <v>#REF!</v>
      </c>
      <c r="H71" s="180">
        <v>0.05</v>
      </c>
      <c r="I71" s="144">
        <v>0.05</v>
      </c>
      <c r="J71" s="144"/>
      <c r="K71" s="144">
        <v>0.05</v>
      </c>
      <c r="L71" s="144">
        <v>0.05</v>
      </c>
      <c r="M71" s="144">
        <v>0.05</v>
      </c>
      <c r="N71" s="144">
        <v>0.05</v>
      </c>
    </row>
    <row r="72" spans="1:20" x14ac:dyDescent="0.25">
      <c r="A72" s="131" t="s">
        <v>32</v>
      </c>
      <c r="B72" s="123" t="e">
        <f t="shared" si="18"/>
        <v>#REF!</v>
      </c>
      <c r="C72" s="123" t="e">
        <f t="shared" si="20"/>
        <v>#REF!</v>
      </c>
      <c r="D72" s="123" t="e">
        <f t="shared" si="19"/>
        <v>#REF!</v>
      </c>
      <c r="E72" s="123" t="e">
        <f t="shared" si="21"/>
        <v>#REF!</v>
      </c>
      <c r="F72" s="123" t="e">
        <f t="shared" si="22"/>
        <v>#REF!</v>
      </c>
      <c r="G72" s="123" t="e">
        <f t="shared" si="23"/>
        <v>#REF!</v>
      </c>
      <c r="H72" s="180">
        <v>0.4</v>
      </c>
      <c r="I72" s="144">
        <v>0.4</v>
      </c>
      <c r="J72" s="144"/>
      <c r="K72" s="144">
        <v>0.4</v>
      </c>
      <c r="L72" s="144">
        <v>0.4</v>
      </c>
      <c r="M72" s="144">
        <v>0.4</v>
      </c>
      <c r="N72" s="144">
        <v>0.4</v>
      </c>
    </row>
    <row r="73" spans="1:20" x14ac:dyDescent="0.25">
      <c r="A73" s="131" t="s">
        <v>44</v>
      </c>
      <c r="B73" s="123" t="e">
        <f t="shared" si="18"/>
        <v>#REF!</v>
      </c>
      <c r="C73" s="123" t="e">
        <f t="shared" si="20"/>
        <v>#REF!</v>
      </c>
      <c r="D73" s="123" t="e">
        <f t="shared" si="19"/>
        <v>#REF!</v>
      </c>
      <c r="E73" s="123" t="e">
        <f t="shared" si="21"/>
        <v>#REF!</v>
      </c>
      <c r="F73" s="123" t="e">
        <f t="shared" si="22"/>
        <v>#REF!</v>
      </c>
      <c r="G73" s="123" t="e">
        <f t="shared" si="23"/>
        <v>#REF!</v>
      </c>
      <c r="H73" s="180">
        <v>0.12</v>
      </c>
      <c r="I73" s="144">
        <v>0.12</v>
      </c>
      <c r="J73" s="144"/>
      <c r="K73" s="144">
        <v>0.12</v>
      </c>
      <c r="L73" s="144">
        <v>0.12</v>
      </c>
      <c r="M73" s="144">
        <v>0.12</v>
      </c>
      <c r="N73" s="144">
        <v>0.12</v>
      </c>
    </row>
    <row r="74" spans="1:20" x14ac:dyDescent="0.25">
      <c r="A74" s="131" t="s">
        <v>60</v>
      </c>
      <c r="B74" s="123" t="e">
        <f t="shared" si="18"/>
        <v>#REF!</v>
      </c>
      <c r="C74" s="123" t="e">
        <f t="shared" si="20"/>
        <v>#REF!</v>
      </c>
      <c r="D74" s="123" t="e">
        <f t="shared" si="19"/>
        <v>#REF!</v>
      </c>
      <c r="E74" s="123" t="e">
        <f t="shared" si="21"/>
        <v>#REF!</v>
      </c>
      <c r="F74" s="123" t="e">
        <f t="shared" si="22"/>
        <v>#REF!</v>
      </c>
      <c r="G74" s="123" t="e">
        <f t="shared" si="23"/>
        <v>#REF!</v>
      </c>
      <c r="H74" s="180">
        <v>0.02</v>
      </c>
      <c r="I74" s="144">
        <v>0.02</v>
      </c>
      <c r="J74" s="144"/>
      <c r="K74" s="144">
        <v>0.02</v>
      </c>
      <c r="L74" s="144">
        <v>0.02</v>
      </c>
      <c r="M74" s="144">
        <v>0.02</v>
      </c>
      <c r="N74" s="144">
        <v>0.02</v>
      </c>
    </row>
    <row r="75" spans="1:20" x14ac:dyDescent="0.25">
      <c r="A75" s="131" t="s">
        <v>34</v>
      </c>
      <c r="B75" s="123" t="e">
        <f t="shared" si="18"/>
        <v>#REF!</v>
      </c>
      <c r="C75" s="123" t="e">
        <f t="shared" si="20"/>
        <v>#REF!</v>
      </c>
      <c r="D75" s="123" t="e">
        <f t="shared" si="19"/>
        <v>#REF!</v>
      </c>
      <c r="E75" s="123" t="e">
        <f t="shared" si="21"/>
        <v>#REF!</v>
      </c>
      <c r="F75" s="123" t="e">
        <f t="shared" si="22"/>
        <v>#REF!</v>
      </c>
      <c r="G75" s="123" t="e">
        <f t="shared" si="23"/>
        <v>#REF!</v>
      </c>
      <c r="H75" s="180">
        <v>0.02</v>
      </c>
      <c r="I75" s="144">
        <v>0.02</v>
      </c>
      <c r="J75" s="144"/>
      <c r="K75" s="144">
        <v>0.02</v>
      </c>
      <c r="L75" s="144">
        <v>0.02</v>
      </c>
      <c r="M75" s="144">
        <v>0.02</v>
      </c>
      <c r="N75" s="144">
        <v>0.02</v>
      </c>
    </row>
    <row r="76" spans="1:20" x14ac:dyDescent="0.25">
      <c r="A76" s="131" t="s">
        <v>61</v>
      </c>
      <c r="B76" s="123" t="e">
        <f t="shared" si="18"/>
        <v>#REF!</v>
      </c>
      <c r="C76" s="123" t="e">
        <f t="shared" si="20"/>
        <v>#REF!</v>
      </c>
      <c r="D76" s="123" t="e">
        <f t="shared" si="19"/>
        <v>#REF!</v>
      </c>
      <c r="E76" s="123" t="e">
        <f t="shared" si="21"/>
        <v>#REF!</v>
      </c>
      <c r="F76" s="123" t="e">
        <f t="shared" si="22"/>
        <v>#REF!</v>
      </c>
      <c r="G76" s="123" t="e">
        <f t="shared" si="23"/>
        <v>#REF!</v>
      </c>
      <c r="H76" s="180">
        <v>0.02</v>
      </c>
      <c r="I76" s="144">
        <v>0.02</v>
      </c>
      <c r="J76" s="144"/>
      <c r="K76" s="144">
        <v>0.02</v>
      </c>
      <c r="L76" s="144">
        <v>0.02</v>
      </c>
      <c r="M76" s="144">
        <v>0.02</v>
      </c>
      <c r="N76" s="144">
        <v>0.02</v>
      </c>
    </row>
    <row r="77" spans="1:20" ht="15.75" thickBot="1" x14ac:dyDescent="0.3">
      <c r="A77" s="145" t="s">
        <v>79</v>
      </c>
      <c r="B77" s="125" t="e">
        <f t="shared" si="18"/>
        <v>#REF!</v>
      </c>
      <c r="C77" s="125" t="e">
        <f t="shared" si="20"/>
        <v>#REF!</v>
      </c>
      <c r="D77" s="125" t="e">
        <f t="shared" si="19"/>
        <v>#REF!</v>
      </c>
      <c r="E77" s="125" t="e">
        <f t="shared" si="21"/>
        <v>#REF!</v>
      </c>
      <c r="F77" s="125" t="e">
        <f t="shared" si="22"/>
        <v>#REF!</v>
      </c>
      <c r="G77" s="125" t="e">
        <f t="shared" si="23"/>
        <v>#REF!</v>
      </c>
      <c r="H77" s="181">
        <v>0.02</v>
      </c>
      <c r="I77" s="146">
        <v>0.02</v>
      </c>
      <c r="J77" s="146"/>
      <c r="K77" s="146">
        <v>0.02</v>
      </c>
      <c r="L77" s="146">
        <v>0.02</v>
      </c>
      <c r="M77" s="146">
        <v>0.02</v>
      </c>
      <c r="N77" s="146">
        <v>0.02</v>
      </c>
    </row>
    <row r="79" spans="1:20" x14ac:dyDescent="0.25">
      <c r="C79" s="26"/>
    </row>
    <row r="82" spans="1:14" ht="15.75" thickBot="1" x14ac:dyDescent="0.3"/>
    <row r="83" spans="1:14" ht="15.75" thickBot="1" x14ac:dyDescent="0.3">
      <c r="A83" s="102" t="s">
        <v>1075</v>
      </c>
      <c r="B83" s="118"/>
      <c r="C83" s="118"/>
      <c r="D83" s="118"/>
      <c r="E83" s="118"/>
      <c r="F83" s="118"/>
      <c r="G83" s="118"/>
      <c r="H83" s="134"/>
      <c r="I83" s="118"/>
      <c r="J83" s="118"/>
      <c r="K83" s="118"/>
      <c r="L83" s="118"/>
      <c r="M83" s="118"/>
      <c r="N83" s="119"/>
    </row>
    <row r="84" spans="1:14" x14ac:dyDescent="0.25">
      <c r="A84" s="102" t="s">
        <v>73</v>
      </c>
      <c r="B84" s="103" t="s">
        <v>1010</v>
      </c>
      <c r="C84" s="103" t="s">
        <v>1019</v>
      </c>
      <c r="D84" s="103" t="s">
        <v>1021</v>
      </c>
      <c r="E84" s="103" t="s">
        <v>1063</v>
      </c>
      <c r="F84" s="103" t="s">
        <v>1064</v>
      </c>
      <c r="G84" s="103" t="s">
        <v>1065</v>
      </c>
      <c r="H84" s="105" t="s">
        <v>72</v>
      </c>
      <c r="I84" s="106" t="s">
        <v>1009</v>
      </c>
      <c r="J84" s="106"/>
      <c r="K84" s="106" t="s">
        <v>1020</v>
      </c>
      <c r="L84" s="106" t="s">
        <v>1066</v>
      </c>
      <c r="M84" s="106" t="s">
        <v>1067</v>
      </c>
      <c r="N84" s="107" t="s">
        <v>1068</v>
      </c>
    </row>
    <row r="85" spans="1:14" x14ac:dyDescent="0.25">
      <c r="A85" s="108" t="s">
        <v>57</v>
      </c>
      <c r="B85" s="124" t="e">
        <f>#REF!</f>
        <v>#REF!</v>
      </c>
      <c r="C85" s="124" t="e">
        <f>#REF!</f>
        <v>#REF!</v>
      </c>
      <c r="D85" s="124" t="e">
        <f>#REF!</f>
        <v>#REF!</v>
      </c>
      <c r="E85" s="124"/>
      <c r="F85" s="124"/>
      <c r="G85" s="124"/>
      <c r="H85" s="162" t="e">
        <f>B85/B97</f>
        <v>#REF!</v>
      </c>
      <c r="I85" s="97" t="e">
        <f>C85/$C$97</f>
        <v>#REF!</v>
      </c>
      <c r="J85" s="97"/>
      <c r="K85" s="97" t="e">
        <f>D85/$D$97</f>
        <v>#REF!</v>
      </c>
      <c r="L85" s="97"/>
      <c r="M85" s="97"/>
      <c r="N85" s="109"/>
    </row>
    <row r="86" spans="1:14" x14ac:dyDescent="0.25">
      <c r="A86" s="110" t="s">
        <v>59</v>
      </c>
      <c r="B86" s="123" t="e">
        <f>SUMIF('Importações Fontes Cutting'!#REF!,'Market Share (2)'!A86,'Importações Fontes Cutting'!#REF!)</f>
        <v>#REF!</v>
      </c>
      <c r="C86" s="123">
        <f>C5</f>
        <v>744337.27202671638</v>
      </c>
      <c r="D86" s="123">
        <f>B5</f>
        <v>446602.36321602983</v>
      </c>
      <c r="E86" s="123"/>
      <c r="F86" s="123"/>
      <c r="G86" s="123"/>
      <c r="H86" s="177" t="e">
        <f t="shared" ref="H86:H93" si="24">B86/$B$97</f>
        <v>#REF!</v>
      </c>
      <c r="I86" s="191" t="e">
        <f t="shared" ref="I86:I93" si="25">C86/$C$97</f>
        <v>#REF!</v>
      </c>
      <c r="J86" s="191"/>
      <c r="K86" s="191" t="e">
        <f t="shared" ref="K86:K93" si="26">D86/$D$97</f>
        <v>#REF!</v>
      </c>
      <c r="L86" s="98"/>
      <c r="M86" s="98"/>
      <c r="N86" s="111"/>
    </row>
    <row r="87" spans="1:14" x14ac:dyDescent="0.25">
      <c r="A87" s="112" t="s">
        <v>30</v>
      </c>
      <c r="B87" s="123" t="e">
        <f>SUMIF('Importações Fontes Cutting'!#REF!,'Market Share (2)'!A87,'Importações Fontes Cutting'!#REF!)</f>
        <v>#REF!</v>
      </c>
      <c r="C87" s="123" t="e">
        <f>C6</f>
        <v>#REF!</v>
      </c>
      <c r="D87" s="123" t="e">
        <f>B6</f>
        <v>#REF!</v>
      </c>
      <c r="E87" s="123"/>
      <c r="F87" s="123"/>
      <c r="G87" s="123"/>
      <c r="H87" s="177" t="e">
        <f t="shared" si="24"/>
        <v>#REF!</v>
      </c>
      <c r="I87" s="191" t="e">
        <f t="shared" si="25"/>
        <v>#REF!</v>
      </c>
      <c r="J87" s="191"/>
      <c r="K87" s="191" t="e">
        <f t="shared" si="26"/>
        <v>#REF!</v>
      </c>
      <c r="L87" s="98"/>
      <c r="M87" s="98"/>
      <c r="N87" s="111"/>
    </row>
    <row r="88" spans="1:14" x14ac:dyDescent="0.25">
      <c r="A88" s="112" t="s">
        <v>32</v>
      </c>
      <c r="B88" s="123" t="e">
        <f>SUMIF('Importações Fontes Cutting'!#REF!,'Market Share (2)'!A88,'Importações Fontes Cutting'!#REF!)</f>
        <v>#REF!</v>
      </c>
      <c r="C88" s="123">
        <f>C7</f>
        <v>366243.20002608723</v>
      </c>
      <c r="D88" s="123">
        <f>B7</f>
        <v>366243.20002608723</v>
      </c>
      <c r="E88" s="123"/>
      <c r="F88" s="123"/>
      <c r="G88" s="123"/>
      <c r="H88" s="177" t="e">
        <f t="shared" si="24"/>
        <v>#REF!</v>
      </c>
      <c r="I88" s="191" t="e">
        <f t="shared" si="25"/>
        <v>#REF!</v>
      </c>
      <c r="J88" s="191"/>
      <c r="K88" s="191" t="e">
        <f t="shared" si="26"/>
        <v>#REF!</v>
      </c>
      <c r="L88" s="98"/>
      <c r="M88" s="98"/>
      <c r="N88" s="111"/>
    </row>
    <row r="89" spans="1:14" x14ac:dyDescent="0.25">
      <c r="A89" s="112" t="s">
        <v>44</v>
      </c>
      <c r="B89" s="123" t="e">
        <f>SUMIF('Importações Fontes Cutting'!#REF!,'Market Share (2)'!A89,'Importações Fontes Cutting'!#REF!)</f>
        <v>#REF!</v>
      </c>
      <c r="C89" s="123">
        <f>C8</f>
        <v>215787.17568753049</v>
      </c>
      <c r="D89" s="123">
        <f>B8</f>
        <v>215787.17568753049</v>
      </c>
      <c r="E89" s="123"/>
      <c r="F89" s="123"/>
      <c r="G89" s="123"/>
      <c r="H89" s="177" t="e">
        <f t="shared" si="24"/>
        <v>#REF!</v>
      </c>
      <c r="I89" s="191" t="e">
        <f t="shared" si="25"/>
        <v>#REF!</v>
      </c>
      <c r="J89" s="191"/>
      <c r="K89" s="191" t="e">
        <f t="shared" si="26"/>
        <v>#REF!</v>
      </c>
      <c r="L89" s="98"/>
      <c r="M89" s="98"/>
      <c r="N89" s="111"/>
    </row>
    <row r="90" spans="1:14" x14ac:dyDescent="0.25">
      <c r="A90" s="112" t="s">
        <v>60</v>
      </c>
      <c r="B90" s="123" t="e">
        <f>SUMIF('Importações Fontes Cutting'!#REF!,'Market Share (2)'!A90,'Importações Fontes Cutting'!#REF!)</f>
        <v>#REF!</v>
      </c>
      <c r="C90" s="123">
        <f>C15</f>
        <v>62808.141542651822</v>
      </c>
      <c r="D90" s="123">
        <f>D15</f>
        <v>62808.141542651822</v>
      </c>
      <c r="E90" s="123"/>
      <c r="F90" s="123"/>
      <c r="G90" s="123"/>
      <c r="H90" s="177" t="e">
        <f t="shared" si="24"/>
        <v>#REF!</v>
      </c>
      <c r="I90" s="191" t="e">
        <f t="shared" si="25"/>
        <v>#REF!</v>
      </c>
      <c r="J90" s="191"/>
      <c r="K90" s="191" t="e">
        <f t="shared" si="26"/>
        <v>#REF!</v>
      </c>
      <c r="L90" s="98"/>
      <c r="M90" s="98"/>
      <c r="N90" s="111"/>
    </row>
    <row r="91" spans="1:14" x14ac:dyDescent="0.25">
      <c r="A91" s="112" t="s">
        <v>34</v>
      </c>
      <c r="B91" s="123" t="e">
        <f>SUMIF('Importações Fontes Cutting'!#REF!,'Market Share (2)'!A91,'Importações Fontes Cutting'!#REF!)</f>
        <v>#REF!</v>
      </c>
      <c r="C91" s="123" t="e">
        <f>C14</f>
        <v>#REF!</v>
      </c>
      <c r="D91" s="123" t="e">
        <f>B14</f>
        <v>#REF!</v>
      </c>
      <c r="E91" s="123"/>
      <c r="F91" s="123"/>
      <c r="G91" s="123"/>
      <c r="H91" s="177" t="e">
        <f t="shared" si="24"/>
        <v>#REF!</v>
      </c>
      <c r="I91" s="191" t="e">
        <f t="shared" si="25"/>
        <v>#REF!</v>
      </c>
      <c r="J91" s="191"/>
      <c r="K91" s="191" t="e">
        <f t="shared" si="26"/>
        <v>#REF!</v>
      </c>
      <c r="L91" s="98"/>
      <c r="M91" s="98"/>
      <c r="N91" s="111"/>
    </row>
    <row r="92" spans="1:14" x14ac:dyDescent="0.25">
      <c r="A92" s="112" t="s">
        <v>61</v>
      </c>
      <c r="B92" s="123" t="e">
        <f>SUMIF('Importações Fontes Cutting'!#REF!,'Market Share (2)'!A92,'Importações Fontes Cutting'!#REF!)</f>
        <v>#REF!</v>
      </c>
      <c r="C92" s="123">
        <f>C13</f>
        <v>42778.8190707701</v>
      </c>
      <c r="D92" s="123">
        <f>B13</f>
        <v>42778.8190707701</v>
      </c>
      <c r="E92" s="123"/>
      <c r="F92" s="123"/>
      <c r="G92" s="123"/>
      <c r="H92" s="177" t="e">
        <f t="shared" si="24"/>
        <v>#REF!</v>
      </c>
      <c r="I92" s="191" t="e">
        <f t="shared" si="25"/>
        <v>#REF!</v>
      </c>
      <c r="J92" s="191"/>
      <c r="K92" s="191" t="e">
        <f t="shared" si="26"/>
        <v>#REF!</v>
      </c>
      <c r="L92" s="98"/>
      <c r="M92" s="98"/>
      <c r="N92" s="111"/>
    </row>
    <row r="93" spans="1:14" x14ac:dyDescent="0.25">
      <c r="A93" s="113" t="s">
        <v>79</v>
      </c>
      <c r="B93" s="123" t="e">
        <f>SUMIF('Importações Fontes Cutting'!#REF!,'Market Share (2)'!A93,'Importações Fontes Cutting'!#REF!)</f>
        <v>#REF!</v>
      </c>
      <c r="C93" s="123">
        <f>C12</f>
        <v>46000</v>
      </c>
      <c r="D93" s="123">
        <f>B12</f>
        <v>46000</v>
      </c>
      <c r="E93" s="123"/>
      <c r="F93" s="123"/>
      <c r="G93" s="123"/>
      <c r="H93" s="177" t="e">
        <f t="shared" si="24"/>
        <v>#REF!</v>
      </c>
      <c r="I93" s="191" t="e">
        <f t="shared" si="25"/>
        <v>#REF!</v>
      </c>
      <c r="J93" s="191"/>
      <c r="K93" s="191" t="e">
        <f t="shared" si="26"/>
        <v>#REF!</v>
      </c>
      <c r="L93" s="98"/>
      <c r="M93" s="98"/>
      <c r="N93" s="111"/>
    </row>
    <row r="94" spans="1:14" ht="15.75" thickBot="1" x14ac:dyDescent="0.3">
      <c r="A94" s="250" t="s">
        <v>965</v>
      </c>
      <c r="B94" s="197">
        <f>SUM(B95:B96)</f>
        <v>0</v>
      </c>
      <c r="C94" s="197">
        <f t="shared" ref="C94:G94" si="27">SUM(C95:C96)</f>
        <v>0</v>
      </c>
      <c r="D94" s="197">
        <f t="shared" si="27"/>
        <v>0</v>
      </c>
      <c r="E94" s="197">
        <f t="shared" si="27"/>
        <v>0</v>
      </c>
      <c r="F94" s="197">
        <f t="shared" si="27"/>
        <v>0</v>
      </c>
      <c r="G94" s="197">
        <f t="shared" si="27"/>
        <v>0</v>
      </c>
      <c r="H94" s="253" t="e">
        <f>B94/B97</f>
        <v>#REF!</v>
      </c>
      <c r="I94" s="246" t="e">
        <f t="shared" ref="I94" si="28">C94/C97</f>
        <v>#REF!</v>
      </c>
      <c r="J94" s="246"/>
      <c r="K94" s="246" t="e">
        <f>D94/D97</f>
        <v>#REF!</v>
      </c>
      <c r="L94" s="246"/>
      <c r="M94" s="246"/>
      <c r="N94" s="248"/>
    </row>
    <row r="95" spans="1:14" hidden="1" outlineLevel="1" x14ac:dyDescent="0.25">
      <c r="A95" s="245"/>
      <c r="B95" s="195"/>
      <c r="C95" s="195"/>
      <c r="D95" s="195"/>
      <c r="E95" s="195"/>
      <c r="F95" s="195"/>
      <c r="G95" s="249"/>
      <c r="H95" s="247"/>
      <c r="I95" s="247"/>
      <c r="J95" s="247"/>
      <c r="K95" s="247"/>
      <c r="L95" s="247"/>
      <c r="M95" s="247"/>
      <c r="N95" s="252"/>
    </row>
    <row r="96" spans="1:14" ht="15.75" hidden="1" outlineLevel="1" thickBot="1" x14ac:dyDescent="0.3">
      <c r="A96" s="250"/>
      <c r="B96" s="197"/>
      <c r="C96" s="197"/>
      <c r="D96" s="197"/>
      <c r="E96" s="197"/>
      <c r="F96" s="197"/>
      <c r="G96" s="251"/>
      <c r="H96" s="246"/>
      <c r="I96" s="246"/>
      <c r="J96" s="246"/>
      <c r="K96" s="246"/>
      <c r="L96" s="246"/>
      <c r="M96" s="246"/>
      <c r="N96" s="248"/>
    </row>
    <row r="97" spans="1:14" ht="15.75" collapsed="1" thickBot="1" x14ac:dyDescent="0.3">
      <c r="A97" s="158" t="s">
        <v>71</v>
      </c>
      <c r="B97" s="152" t="e">
        <f>SUM(B85:B94)</f>
        <v>#REF!</v>
      </c>
      <c r="C97" s="152" t="e">
        <f t="shared" ref="C97:G97" si="29">SUM(C85:C94)</f>
        <v>#REF!</v>
      </c>
      <c r="D97" s="152" t="e">
        <f t="shared" si="29"/>
        <v>#REF!</v>
      </c>
      <c r="E97" s="152">
        <f t="shared" si="29"/>
        <v>0</v>
      </c>
      <c r="F97" s="152">
        <f t="shared" si="29"/>
        <v>0</v>
      </c>
      <c r="G97" s="254">
        <f t="shared" si="29"/>
        <v>0</v>
      </c>
      <c r="H97" s="153"/>
      <c r="I97" s="153"/>
      <c r="J97" s="153"/>
      <c r="K97" s="153"/>
      <c r="L97" s="153"/>
      <c r="M97" s="153"/>
      <c r="N97" s="159"/>
    </row>
    <row r="98" spans="1:14" x14ac:dyDescent="0.25">
      <c r="B98" s="28" t="e">
        <f>(B97-C97)/C97</f>
        <v>#REF!</v>
      </c>
      <c r="C98" s="28" t="e">
        <f>(C97-D97)/D97</f>
        <v>#REF!</v>
      </c>
    </row>
    <row r="102" spans="1:14" ht="15.75" thickBot="1" x14ac:dyDescent="0.3"/>
    <row r="103" spans="1:14" x14ac:dyDescent="0.25">
      <c r="A103" s="102" t="s">
        <v>1022</v>
      </c>
      <c r="B103" s="103"/>
      <c r="C103" s="103"/>
      <c r="D103" s="103"/>
      <c r="E103" s="103"/>
      <c r="F103" s="103"/>
      <c r="G103" s="104"/>
      <c r="H103" s="103"/>
      <c r="I103" s="103"/>
      <c r="J103" s="103"/>
      <c r="K103" s="103"/>
      <c r="L103" s="103"/>
      <c r="M103" s="103"/>
      <c r="N103" s="104"/>
    </row>
    <row r="104" spans="1:14" x14ac:dyDescent="0.25">
      <c r="A104" s="105" t="s">
        <v>73</v>
      </c>
      <c r="B104" s="106" t="s">
        <v>1021</v>
      </c>
      <c r="C104" s="106" t="s">
        <v>1019</v>
      </c>
      <c r="D104" s="106" t="s">
        <v>1010</v>
      </c>
      <c r="E104" s="106" t="s">
        <v>1063</v>
      </c>
      <c r="F104" s="106" t="s">
        <v>1064</v>
      </c>
      <c r="G104" s="107" t="s">
        <v>1065</v>
      </c>
      <c r="H104" s="106" t="s">
        <v>1020</v>
      </c>
      <c r="I104" s="106" t="s">
        <v>1009</v>
      </c>
      <c r="J104" s="106" t="s">
        <v>72</v>
      </c>
      <c r="L104" s="106" t="s">
        <v>1066</v>
      </c>
      <c r="M104" s="106" t="s">
        <v>1067</v>
      </c>
      <c r="N104" s="107" t="s">
        <v>1068</v>
      </c>
    </row>
    <row r="105" spans="1:14" x14ac:dyDescent="0.25">
      <c r="A105" s="108" t="s">
        <v>57</v>
      </c>
      <c r="B105" s="96">
        <v>4</v>
      </c>
      <c r="C105" s="96">
        <v>1</v>
      </c>
      <c r="D105" s="96">
        <v>4</v>
      </c>
      <c r="E105" s="96"/>
      <c r="F105" s="96"/>
      <c r="G105" s="170"/>
      <c r="H105" s="97">
        <f t="shared" ref="H105:H113" si="30">B105/$B$114</f>
        <v>0.16666666666666666</v>
      </c>
      <c r="I105" s="97">
        <f t="shared" ref="I105:I113" si="31">C105/$C$114</f>
        <v>3.8461538461538464E-2</v>
      </c>
      <c r="J105" s="97" t="e">
        <f t="shared" ref="J105:J113" si="32">D105/$D$114</f>
        <v>#REF!</v>
      </c>
      <c r="L105" s="97" t="e">
        <f t="shared" ref="L105:L113" si="33">E105/$D$114</f>
        <v>#REF!</v>
      </c>
      <c r="M105" s="97">
        <f t="shared" ref="M105:M113" si="34">F105/$C$114</f>
        <v>0</v>
      </c>
      <c r="N105" s="109">
        <f t="shared" ref="N105:N113" si="35">G105/$B$114</f>
        <v>0</v>
      </c>
    </row>
    <row r="106" spans="1:14" x14ac:dyDescent="0.25">
      <c r="A106" s="120" t="s">
        <v>59</v>
      </c>
      <c r="B106" s="99">
        <v>6</v>
      </c>
      <c r="C106" s="99">
        <v>10</v>
      </c>
      <c r="D106" s="99" t="e">
        <f>SUMIF('Importações Fontes Cutting'!#REF!,'Market Share (2)'!A106,'Importações Fontes Cutting'!G:G)</f>
        <v>#REF!</v>
      </c>
      <c r="E106" s="99"/>
      <c r="F106" s="99"/>
      <c r="G106" s="172"/>
      <c r="H106" s="100">
        <f t="shared" si="30"/>
        <v>0.25</v>
      </c>
      <c r="I106" s="100">
        <f t="shared" si="31"/>
        <v>0.38461538461538464</v>
      </c>
      <c r="J106" s="100" t="e">
        <f t="shared" si="32"/>
        <v>#REF!</v>
      </c>
      <c r="L106" s="100" t="e">
        <f t="shared" si="33"/>
        <v>#REF!</v>
      </c>
      <c r="M106" s="100">
        <f t="shared" si="34"/>
        <v>0</v>
      </c>
      <c r="N106" s="121">
        <f t="shared" si="35"/>
        <v>0</v>
      </c>
    </row>
    <row r="107" spans="1:14" x14ac:dyDescent="0.25">
      <c r="A107" s="112" t="s">
        <v>30</v>
      </c>
      <c r="B107" s="94">
        <v>1</v>
      </c>
      <c r="C107" s="94">
        <v>2</v>
      </c>
      <c r="D107" s="94" t="e">
        <f>SUMIF('Importações Fontes Cutting'!#REF!,'Market Share (2)'!A107,'Importações Fontes Cutting'!G:G)</f>
        <v>#REF!</v>
      </c>
      <c r="E107" s="94"/>
      <c r="F107" s="94"/>
      <c r="G107" s="130"/>
      <c r="H107" s="98">
        <f t="shared" si="30"/>
        <v>4.1666666666666664E-2</v>
      </c>
      <c r="I107" s="98">
        <f t="shared" si="31"/>
        <v>7.6923076923076927E-2</v>
      </c>
      <c r="J107" s="98" t="e">
        <f t="shared" si="32"/>
        <v>#REF!</v>
      </c>
      <c r="L107" s="98" t="e">
        <f t="shared" si="33"/>
        <v>#REF!</v>
      </c>
      <c r="M107" s="98">
        <f t="shared" si="34"/>
        <v>0</v>
      </c>
      <c r="N107" s="111">
        <f t="shared" si="35"/>
        <v>0</v>
      </c>
    </row>
    <row r="108" spans="1:14" x14ac:dyDescent="0.25">
      <c r="A108" s="122" t="s">
        <v>32</v>
      </c>
      <c r="B108" s="99">
        <v>5</v>
      </c>
      <c r="C108" s="99">
        <v>5</v>
      </c>
      <c r="D108" s="99" t="e">
        <f>SUMIF('Importações Fontes Cutting'!#REF!,'Market Share (2)'!A108,'Importações Fontes Cutting'!G:G)</f>
        <v>#REF!</v>
      </c>
      <c r="E108" s="99"/>
      <c r="F108" s="99"/>
      <c r="G108" s="172"/>
      <c r="H108" s="100">
        <f t="shared" si="30"/>
        <v>0.20833333333333334</v>
      </c>
      <c r="I108" s="100">
        <f t="shared" si="31"/>
        <v>0.19230769230769232</v>
      </c>
      <c r="J108" s="100" t="e">
        <f t="shared" si="32"/>
        <v>#REF!</v>
      </c>
      <c r="L108" s="100" t="e">
        <f t="shared" si="33"/>
        <v>#REF!</v>
      </c>
      <c r="M108" s="100">
        <f t="shared" si="34"/>
        <v>0</v>
      </c>
      <c r="N108" s="121">
        <f t="shared" si="35"/>
        <v>0</v>
      </c>
    </row>
    <row r="109" spans="1:14" x14ac:dyDescent="0.25">
      <c r="A109" s="112" t="s">
        <v>44</v>
      </c>
      <c r="B109" s="101">
        <v>4</v>
      </c>
      <c r="C109" s="94">
        <v>4</v>
      </c>
      <c r="D109" s="94" t="e">
        <f>SUMIF('Importações Fontes Cutting'!#REF!,'Market Share (2)'!A109,'Importações Fontes Cutting'!G:G)</f>
        <v>#REF!</v>
      </c>
      <c r="E109" s="101"/>
      <c r="F109" s="101"/>
      <c r="G109" s="187"/>
      <c r="H109" s="98">
        <f t="shared" si="30"/>
        <v>0.16666666666666666</v>
      </c>
      <c r="I109" s="98">
        <f t="shared" si="31"/>
        <v>0.15384615384615385</v>
      </c>
      <c r="J109" s="98" t="e">
        <f t="shared" si="32"/>
        <v>#REF!</v>
      </c>
      <c r="L109" s="98" t="e">
        <f t="shared" si="33"/>
        <v>#REF!</v>
      </c>
      <c r="M109" s="98">
        <f t="shared" si="34"/>
        <v>0</v>
      </c>
      <c r="N109" s="111">
        <f t="shared" si="35"/>
        <v>0</v>
      </c>
    </row>
    <row r="110" spans="1:14" x14ac:dyDescent="0.25">
      <c r="A110" s="122" t="s">
        <v>60</v>
      </c>
      <c r="B110" s="99">
        <v>1</v>
      </c>
      <c r="C110" s="99">
        <v>1</v>
      </c>
      <c r="D110" s="99" t="e">
        <f>SUMIF('Importações Fontes Cutting'!#REF!,'Market Share (2)'!A110,'Importações Fontes Cutting'!G:G)</f>
        <v>#REF!</v>
      </c>
      <c r="E110" s="99"/>
      <c r="F110" s="99"/>
      <c r="G110" s="172"/>
      <c r="H110" s="100">
        <f t="shared" si="30"/>
        <v>4.1666666666666664E-2</v>
      </c>
      <c r="I110" s="100">
        <f t="shared" si="31"/>
        <v>3.8461538461538464E-2</v>
      </c>
      <c r="J110" s="100" t="e">
        <f t="shared" si="32"/>
        <v>#REF!</v>
      </c>
      <c r="L110" s="100" t="e">
        <f t="shared" si="33"/>
        <v>#REF!</v>
      </c>
      <c r="M110" s="100">
        <f t="shared" si="34"/>
        <v>0</v>
      </c>
      <c r="N110" s="121">
        <f t="shared" si="35"/>
        <v>0</v>
      </c>
    </row>
    <row r="111" spans="1:14" x14ac:dyDescent="0.25">
      <c r="A111" s="112" t="s">
        <v>34</v>
      </c>
      <c r="B111" s="101">
        <v>1</v>
      </c>
      <c r="C111" s="94">
        <v>1</v>
      </c>
      <c r="D111" s="94" t="e">
        <f>SUMIF('Importações Fontes Cutting'!#REF!,'Market Share (2)'!A111,'Importações Fontes Cutting'!G:G)</f>
        <v>#REF!</v>
      </c>
      <c r="E111" s="101"/>
      <c r="F111" s="101"/>
      <c r="G111" s="187"/>
      <c r="H111" s="98">
        <f t="shared" si="30"/>
        <v>4.1666666666666664E-2</v>
      </c>
      <c r="I111" s="98">
        <f t="shared" si="31"/>
        <v>3.8461538461538464E-2</v>
      </c>
      <c r="J111" s="98" t="e">
        <f t="shared" si="32"/>
        <v>#REF!</v>
      </c>
      <c r="L111" s="98" t="e">
        <f t="shared" si="33"/>
        <v>#REF!</v>
      </c>
      <c r="M111" s="98">
        <f t="shared" si="34"/>
        <v>0</v>
      </c>
      <c r="N111" s="111">
        <f t="shared" si="35"/>
        <v>0</v>
      </c>
    </row>
    <row r="112" spans="1:14" x14ac:dyDescent="0.25">
      <c r="A112" s="122" t="s">
        <v>61</v>
      </c>
      <c r="B112" s="99">
        <v>1</v>
      </c>
      <c r="C112" s="99">
        <v>1</v>
      </c>
      <c r="D112" s="99" t="e">
        <f>SUMIF('Importações Fontes Cutting'!#REF!,'Market Share (2)'!A112,'Importações Fontes Cutting'!G:G)</f>
        <v>#REF!</v>
      </c>
      <c r="E112" s="99"/>
      <c r="F112" s="99"/>
      <c r="G112" s="172"/>
      <c r="H112" s="100">
        <f t="shared" si="30"/>
        <v>4.1666666666666664E-2</v>
      </c>
      <c r="I112" s="100">
        <f t="shared" si="31"/>
        <v>3.8461538461538464E-2</v>
      </c>
      <c r="J112" s="100" t="e">
        <f t="shared" si="32"/>
        <v>#REF!</v>
      </c>
      <c r="L112" s="100" t="e">
        <f t="shared" si="33"/>
        <v>#REF!</v>
      </c>
      <c r="M112" s="100">
        <f t="shared" si="34"/>
        <v>0</v>
      </c>
      <c r="N112" s="121">
        <f t="shared" si="35"/>
        <v>0</v>
      </c>
    </row>
    <row r="113" spans="1:14" ht="15.75" thickBot="1" x14ac:dyDescent="0.3">
      <c r="A113" s="113" t="s">
        <v>79</v>
      </c>
      <c r="B113" s="94">
        <v>1</v>
      </c>
      <c r="C113" s="94">
        <v>1</v>
      </c>
      <c r="D113" s="94" t="e">
        <f>SUMIF('Importações Fontes Cutting'!#REF!,'Market Share (2)'!A113,'Importações Fontes Cutting'!G:G)</f>
        <v>#REF!</v>
      </c>
      <c r="E113" s="94"/>
      <c r="F113" s="94"/>
      <c r="G113" s="130"/>
      <c r="H113" s="126">
        <f t="shared" si="30"/>
        <v>4.1666666666666664E-2</v>
      </c>
      <c r="I113" s="126">
        <f t="shared" si="31"/>
        <v>3.8461538461538464E-2</v>
      </c>
      <c r="J113" s="126" t="e">
        <f t="shared" si="32"/>
        <v>#REF!</v>
      </c>
      <c r="L113" s="126" t="e">
        <f t="shared" si="33"/>
        <v>#REF!</v>
      </c>
      <c r="M113" s="126">
        <f t="shared" si="34"/>
        <v>0</v>
      </c>
      <c r="N113" s="127">
        <f t="shared" si="35"/>
        <v>0</v>
      </c>
    </row>
    <row r="114" spans="1:14" ht="15.75" thickBot="1" x14ac:dyDescent="0.3">
      <c r="A114" s="155" t="s">
        <v>71</v>
      </c>
      <c r="B114" s="166">
        <f>SUM(B105:B113)</f>
        <v>24</v>
      </c>
      <c r="C114" s="166">
        <f t="shared" ref="C114:G114" si="36">SUM(C105:C113)</f>
        <v>26</v>
      </c>
      <c r="D114" s="166" t="e">
        <f>SUM(D105:D113)</f>
        <v>#REF!</v>
      </c>
      <c r="E114" s="166">
        <f t="shared" si="36"/>
        <v>0</v>
      </c>
      <c r="F114" s="166">
        <f t="shared" si="36"/>
        <v>0</v>
      </c>
      <c r="G114" s="174">
        <f t="shared" si="36"/>
        <v>0</v>
      </c>
      <c r="H114" s="156"/>
      <c r="I114" s="156"/>
      <c r="J114" s="156"/>
      <c r="L114" s="156"/>
      <c r="M114" s="156"/>
      <c r="N114" s="157"/>
    </row>
    <row r="118" spans="1:14" ht="15.75" thickBot="1" x14ac:dyDescent="0.3"/>
    <row r="119" spans="1:14" x14ac:dyDescent="0.25">
      <c r="A119" s="102" t="s">
        <v>1023</v>
      </c>
      <c r="B119" s="134"/>
      <c r="C119" s="118"/>
      <c r="D119" s="118"/>
      <c r="E119" s="118"/>
      <c r="F119" s="118"/>
      <c r="G119" s="119"/>
      <c r="H119" s="134"/>
      <c r="I119" s="118"/>
      <c r="J119" s="118"/>
      <c r="K119" s="118"/>
      <c r="L119" s="118"/>
      <c r="M119" s="118"/>
      <c r="N119" s="119"/>
    </row>
    <row r="120" spans="1:14" x14ac:dyDescent="0.25">
      <c r="A120" s="105" t="s">
        <v>73</v>
      </c>
      <c r="B120" s="106" t="s">
        <v>1021</v>
      </c>
      <c r="C120" s="106" t="s">
        <v>1019</v>
      </c>
      <c r="D120" s="105" t="s">
        <v>1010</v>
      </c>
      <c r="E120" s="106" t="s">
        <v>1063</v>
      </c>
      <c r="F120" s="106" t="s">
        <v>1064</v>
      </c>
      <c r="G120" s="107" t="s">
        <v>1065</v>
      </c>
      <c r="H120" s="106" t="s">
        <v>1020</v>
      </c>
      <c r="I120" s="106" t="s">
        <v>1009</v>
      </c>
      <c r="J120" s="105" t="s">
        <v>72</v>
      </c>
      <c r="L120" s="106" t="s">
        <v>1066</v>
      </c>
      <c r="M120" s="106" t="s">
        <v>1067</v>
      </c>
      <c r="N120" s="107" t="s">
        <v>1068</v>
      </c>
    </row>
    <row r="121" spans="1:14" x14ac:dyDescent="0.25">
      <c r="A121" s="108" t="s">
        <v>57</v>
      </c>
      <c r="B121" s="96">
        <v>8</v>
      </c>
      <c r="C121" s="96">
        <v>4</v>
      </c>
      <c r="D121" s="169">
        <v>5</v>
      </c>
      <c r="E121" s="96"/>
      <c r="F121" s="96"/>
      <c r="G121" s="170"/>
      <c r="H121" s="97">
        <f>B121/$B$123</f>
        <v>0.2857142857142857</v>
      </c>
      <c r="I121" s="97">
        <f>C121/$C$123</f>
        <v>0.13793103448275862</v>
      </c>
      <c r="J121" s="162">
        <f>D121/$D$123</f>
        <v>6.5789473684210523E-2</v>
      </c>
      <c r="L121" s="97">
        <f>E121/$E$123</f>
        <v>0</v>
      </c>
      <c r="M121" s="97">
        <f>F121/$F$123</f>
        <v>0</v>
      </c>
      <c r="N121" s="109">
        <f>G121/$G$123</f>
        <v>0</v>
      </c>
    </row>
    <row r="122" spans="1:14" ht="15.75" thickBot="1" x14ac:dyDescent="0.3">
      <c r="A122" s="120" t="s">
        <v>13</v>
      </c>
      <c r="B122" s="99">
        <v>20</v>
      </c>
      <c r="C122" s="99">
        <v>25</v>
      </c>
      <c r="D122" s="171">
        <v>71</v>
      </c>
      <c r="E122" s="99">
        <v>19</v>
      </c>
      <c r="F122" s="99">
        <v>8</v>
      </c>
      <c r="G122" s="172">
        <v>18</v>
      </c>
      <c r="H122" s="100">
        <f>B122/$B$123</f>
        <v>0.7142857142857143</v>
      </c>
      <c r="I122" s="100">
        <f>C122/$C$123</f>
        <v>0.86206896551724133</v>
      </c>
      <c r="J122" s="167">
        <f>D122/$D$123</f>
        <v>0.93421052631578949</v>
      </c>
      <c r="L122" s="100">
        <f>E122/$E$123</f>
        <v>1</v>
      </c>
      <c r="M122" s="100">
        <f>F122/$F$123</f>
        <v>1</v>
      </c>
      <c r="N122" s="121">
        <f>G122/$G$123</f>
        <v>1</v>
      </c>
    </row>
    <row r="123" spans="1:14" ht="15.75" thickBot="1" x14ac:dyDescent="0.3">
      <c r="A123" s="257" t="s">
        <v>71</v>
      </c>
      <c r="B123" s="166">
        <f>SUM(B121:B122)</f>
        <v>28</v>
      </c>
      <c r="C123" s="166">
        <f>SUM(C121:C122)</f>
        <v>29</v>
      </c>
      <c r="D123" s="173">
        <f>SUM(D121:D122)</f>
        <v>76</v>
      </c>
      <c r="E123" s="166">
        <f t="shared" ref="E123:G123" si="37">SUM(E121:E122)</f>
        <v>19</v>
      </c>
      <c r="F123" s="166">
        <f t="shared" si="37"/>
        <v>8</v>
      </c>
      <c r="G123" s="174">
        <f t="shared" si="37"/>
        <v>18</v>
      </c>
      <c r="H123" s="168"/>
      <c r="I123" s="156"/>
      <c r="J123" s="156"/>
      <c r="L123" s="156"/>
      <c r="M123" s="156"/>
      <c r="N123" s="157"/>
    </row>
    <row r="124" spans="1:14" ht="15.75" thickBot="1" x14ac:dyDescent="0.3">
      <c r="A124" s="258" t="s">
        <v>1074</v>
      </c>
      <c r="B124" s="260">
        <v>48</v>
      </c>
      <c r="C124" s="260">
        <v>48</v>
      </c>
      <c r="D124" s="259">
        <v>30</v>
      </c>
      <c r="E124" s="260">
        <v>19</v>
      </c>
      <c r="F124" s="260"/>
      <c r="G124" s="261"/>
      <c r="H124" s="259"/>
      <c r="I124" s="260"/>
      <c r="J124" s="260"/>
      <c r="L124" s="262"/>
      <c r="M124" s="260"/>
      <c r="N124" s="261"/>
    </row>
    <row r="126" spans="1:14" x14ac:dyDescent="0.25">
      <c r="B126" s="28"/>
      <c r="C126" s="28"/>
      <c r="D126" s="28"/>
      <c r="E126" s="28"/>
      <c r="F126" s="28"/>
    </row>
  </sheetData>
  <mergeCells count="1">
    <mergeCell ref="H67:N67"/>
  </mergeCells>
  <conditionalFormatting sqref="A3 A5:A6 A26:A32 A51:A58 A97 A114 A8:A16">
    <cfRule type="expression" dxfId="10" priority="12" stopIfTrue="1">
      <formula>COUNTIF($W$16:$X$20,"")=0</formula>
    </cfRule>
  </conditionalFormatting>
  <conditionalFormatting sqref="A24">
    <cfRule type="expression" dxfId="9" priority="11" stopIfTrue="1">
      <formula>COUNTIF($W$16:$X$20,"")=0</formula>
    </cfRule>
  </conditionalFormatting>
  <conditionalFormatting sqref="A60:A64">
    <cfRule type="expression" dxfId="8" priority="10" stopIfTrue="1">
      <formula>COUNTIF($W$16:$X$20,"")=0</formula>
    </cfRule>
  </conditionalFormatting>
  <conditionalFormatting sqref="A70:A76">
    <cfRule type="expression" dxfId="7" priority="9" stopIfTrue="1">
      <formula>COUNTIF($W$16:$X$20,"")=0</formula>
    </cfRule>
  </conditionalFormatting>
  <conditionalFormatting sqref="A85:A92">
    <cfRule type="expression" dxfId="6" priority="8" stopIfTrue="1">
      <formula>COUNTIF($W$16:$X$20,"")=0</formula>
    </cfRule>
  </conditionalFormatting>
  <conditionalFormatting sqref="A105:A112">
    <cfRule type="expression" dxfId="5" priority="7" stopIfTrue="1">
      <formula>COUNTIF($W$16:$X$20,"")=0</formula>
    </cfRule>
  </conditionalFormatting>
  <conditionalFormatting sqref="A123">
    <cfRule type="expression" dxfId="4" priority="6" stopIfTrue="1">
      <formula>COUNTIF($W$16:$X$20,"")=0</formula>
    </cfRule>
  </conditionalFormatting>
  <conditionalFormatting sqref="A121:A122">
    <cfRule type="expression" dxfId="3" priority="5" stopIfTrue="1">
      <formula>COUNTIF($W$16:$X$20,"")=0</formula>
    </cfRule>
  </conditionalFormatting>
  <conditionalFormatting sqref="A7">
    <cfRule type="expression" dxfId="2" priority="4" stopIfTrue="1">
      <formula>COUNTIF($W$16:$X$20,"")=0</formula>
    </cfRule>
  </conditionalFormatting>
  <conditionalFormatting sqref="A15">
    <cfRule type="expression" dxfId="1" priority="3" stopIfTrue="1">
      <formula>COUNTIF($W$16:$X$20,"")=0</formula>
    </cfRule>
  </conditionalFormatting>
  <conditionalFormatting sqref="A13">
    <cfRule type="expression" dxfId="0" priority="2" stopIfTrue="1">
      <formula>COUNTIF($W$16:$X$20,"")=0</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23AF-EC92-4452-8813-AAF86BE5568E}">
  <sheetPr filterMode="1">
    <tabColor theme="9"/>
  </sheetPr>
  <dimension ref="A1:M50"/>
  <sheetViews>
    <sheetView topLeftCell="D1" zoomScale="85" zoomScaleNormal="85" workbookViewId="0">
      <selection activeCell="G40" activeCellId="2" sqref="G3:G7 G9 G40"/>
    </sheetView>
  </sheetViews>
  <sheetFormatPr defaultRowHeight="15" x14ac:dyDescent="0.25"/>
  <cols>
    <col min="1" max="1" width="6.85546875" bestFit="1" customWidth="1"/>
    <col min="2" max="2" width="8.5703125" bestFit="1" customWidth="1"/>
    <col min="3" max="3" width="9.85546875" bestFit="1" customWidth="1"/>
    <col min="4" max="4" width="16.140625" bestFit="1" customWidth="1"/>
    <col min="5" max="5" width="105.140625" customWidth="1"/>
    <col min="6" max="6" width="34.140625" bestFit="1" customWidth="1"/>
    <col min="7" max="7" width="23.42578125" bestFit="1" customWidth="1"/>
    <col min="8" max="8" width="18.28515625" customWidth="1"/>
    <col min="9" max="9" width="8.7109375" bestFit="1" customWidth="1"/>
    <col min="12" max="12" width="13.5703125" customWidth="1"/>
    <col min="13" max="13" width="37.140625" style="26" bestFit="1" customWidth="1"/>
  </cols>
  <sheetData>
    <row r="1" spans="1:13" x14ac:dyDescent="0.25">
      <c r="A1" s="51"/>
      <c r="B1" s="52" t="s">
        <v>0</v>
      </c>
      <c r="C1" s="52" t="s">
        <v>1</v>
      </c>
      <c r="D1" s="52" t="s">
        <v>2</v>
      </c>
      <c r="E1" s="52" t="s">
        <v>3</v>
      </c>
      <c r="F1" s="52" t="s">
        <v>4</v>
      </c>
      <c r="G1" s="52" t="s">
        <v>5</v>
      </c>
      <c r="H1" s="52" t="s">
        <v>6</v>
      </c>
      <c r="I1" s="52" t="s">
        <v>7</v>
      </c>
      <c r="J1" s="18" t="s">
        <v>54</v>
      </c>
      <c r="K1" s="21" t="s">
        <v>55</v>
      </c>
      <c r="L1" s="18" t="s">
        <v>56</v>
      </c>
      <c r="M1" s="53" t="s">
        <v>841</v>
      </c>
    </row>
    <row r="2" spans="1:13" x14ac:dyDescent="0.25">
      <c r="A2" s="50">
        <v>125653</v>
      </c>
      <c r="B2" s="7">
        <v>202107</v>
      </c>
      <c r="C2" s="7" t="s">
        <v>817</v>
      </c>
      <c r="D2" s="7" t="s">
        <v>818</v>
      </c>
      <c r="E2" s="7" t="s">
        <v>819</v>
      </c>
      <c r="F2" s="7">
        <v>15660.588633900001</v>
      </c>
      <c r="G2" s="7">
        <v>5</v>
      </c>
      <c r="H2" s="26">
        <v>78302.943169500009</v>
      </c>
      <c r="I2" s="7">
        <v>125653</v>
      </c>
      <c r="J2" t="str">
        <f>LEFT(B2,4)</f>
        <v>2021</v>
      </c>
      <c r="K2" t="str">
        <f>RIGHT(B2,2)</f>
        <v>07</v>
      </c>
      <c r="L2" s="7" t="s">
        <v>839</v>
      </c>
      <c r="M2" s="26">
        <f>G2*10000</f>
        <v>50000</v>
      </c>
    </row>
    <row r="3" spans="1:13" x14ac:dyDescent="0.25">
      <c r="A3" s="50">
        <v>118786</v>
      </c>
      <c r="B3" s="7">
        <v>202101</v>
      </c>
      <c r="C3" s="7" t="s">
        <v>817</v>
      </c>
      <c r="D3" s="7" t="s">
        <v>818</v>
      </c>
      <c r="E3" s="51" t="s">
        <v>820</v>
      </c>
      <c r="F3" s="7">
        <v>20493.5713884</v>
      </c>
      <c r="G3" s="7">
        <v>5</v>
      </c>
      <c r="H3" s="26">
        <v>102467.856942</v>
      </c>
      <c r="I3" s="7">
        <v>118786</v>
      </c>
      <c r="J3" s="7" t="str">
        <f t="shared" ref="J3:J41" si="0">LEFT(B3,4)</f>
        <v>2021</v>
      </c>
      <c r="K3" s="7" t="str">
        <f t="shared" ref="K3:K41" si="1">RIGHT(B3,2)</f>
        <v>01</v>
      </c>
      <c r="L3" s="7" t="s">
        <v>839</v>
      </c>
      <c r="M3" s="26">
        <f t="shared" ref="M3:M27" si="2">G3*10000</f>
        <v>50000</v>
      </c>
    </row>
    <row r="4" spans="1:13" x14ac:dyDescent="0.25">
      <c r="A4" s="50">
        <v>125643</v>
      </c>
      <c r="B4" s="7">
        <v>202107</v>
      </c>
      <c r="C4" s="7" t="s">
        <v>817</v>
      </c>
      <c r="D4" s="7" t="s">
        <v>818</v>
      </c>
      <c r="E4" s="51" t="s">
        <v>821</v>
      </c>
      <c r="F4" s="7">
        <v>19300.424956499999</v>
      </c>
      <c r="G4" s="7">
        <v>5</v>
      </c>
      <c r="H4" s="26">
        <v>96502.124782500003</v>
      </c>
      <c r="I4" s="7">
        <v>125643</v>
      </c>
      <c r="J4" s="7" t="str">
        <f t="shared" si="0"/>
        <v>2021</v>
      </c>
      <c r="K4" s="7" t="str">
        <f t="shared" si="1"/>
        <v>07</v>
      </c>
      <c r="L4" s="7" t="s">
        <v>839</v>
      </c>
      <c r="M4" s="26">
        <f t="shared" si="2"/>
        <v>50000</v>
      </c>
    </row>
    <row r="5" spans="1:13" x14ac:dyDescent="0.25">
      <c r="A5" s="50">
        <v>125644</v>
      </c>
      <c r="B5" s="7">
        <v>202107</v>
      </c>
      <c r="C5" s="7" t="s">
        <v>817</v>
      </c>
      <c r="D5" s="7" t="s">
        <v>818</v>
      </c>
      <c r="E5" s="51" t="s">
        <v>822</v>
      </c>
      <c r="F5" s="7">
        <v>25924.185821899999</v>
      </c>
      <c r="G5" s="7">
        <v>5</v>
      </c>
      <c r="H5" s="26">
        <v>129620.92910949999</v>
      </c>
      <c r="I5" s="7">
        <v>125644</v>
      </c>
      <c r="J5" s="7" t="str">
        <f t="shared" si="0"/>
        <v>2021</v>
      </c>
      <c r="K5" s="7" t="str">
        <f t="shared" si="1"/>
        <v>07</v>
      </c>
      <c r="L5" s="7" t="s">
        <v>839</v>
      </c>
      <c r="M5" s="26">
        <f t="shared" si="2"/>
        <v>50000</v>
      </c>
    </row>
    <row r="6" spans="1:13" x14ac:dyDescent="0.25">
      <c r="A6" s="50">
        <v>125645</v>
      </c>
      <c r="B6" s="7">
        <v>202107</v>
      </c>
      <c r="C6" s="7" t="s">
        <v>817</v>
      </c>
      <c r="D6" s="7" t="s">
        <v>818</v>
      </c>
      <c r="E6" s="51" t="s">
        <v>823</v>
      </c>
      <c r="F6" s="7">
        <v>19214.261192599999</v>
      </c>
      <c r="G6" s="7">
        <v>5</v>
      </c>
      <c r="H6" s="26">
        <v>96071.305963000006</v>
      </c>
      <c r="I6" s="7">
        <v>125645</v>
      </c>
      <c r="J6" s="7" t="str">
        <f t="shared" si="0"/>
        <v>2021</v>
      </c>
      <c r="K6" s="7" t="str">
        <f t="shared" si="1"/>
        <v>07</v>
      </c>
      <c r="L6" s="7" t="s">
        <v>839</v>
      </c>
      <c r="M6" s="26">
        <f t="shared" si="2"/>
        <v>50000</v>
      </c>
    </row>
    <row r="7" spans="1:13" x14ac:dyDescent="0.25">
      <c r="A7" s="50">
        <v>125652</v>
      </c>
      <c r="B7" s="7">
        <v>202107</v>
      </c>
      <c r="C7" s="7" t="s">
        <v>817</v>
      </c>
      <c r="D7" s="7" t="s">
        <v>818</v>
      </c>
      <c r="E7" s="51" t="s">
        <v>824</v>
      </c>
      <c r="F7" s="7">
        <v>25853.978119799998</v>
      </c>
      <c r="G7" s="7">
        <v>5</v>
      </c>
      <c r="H7" s="26">
        <v>129269.89059900001</v>
      </c>
      <c r="I7" s="7">
        <v>125652</v>
      </c>
      <c r="J7" s="7" t="str">
        <f t="shared" si="0"/>
        <v>2021</v>
      </c>
      <c r="K7" s="7" t="str">
        <f t="shared" si="1"/>
        <v>07</v>
      </c>
      <c r="L7" s="7" t="s">
        <v>839</v>
      </c>
      <c r="M7" s="26">
        <f t="shared" si="2"/>
        <v>50000</v>
      </c>
    </row>
    <row r="8" spans="1:13" x14ac:dyDescent="0.25">
      <c r="A8" s="50">
        <v>118505</v>
      </c>
      <c r="B8" s="7">
        <v>202106</v>
      </c>
      <c r="C8" s="7" t="s">
        <v>825</v>
      </c>
      <c r="D8" s="7" t="s">
        <v>818</v>
      </c>
      <c r="E8" s="7" t="s">
        <v>826</v>
      </c>
      <c r="F8" s="7">
        <v>6750</v>
      </c>
      <c r="G8" s="7">
        <v>1</v>
      </c>
      <c r="H8" s="26">
        <v>6750</v>
      </c>
      <c r="I8" s="7">
        <v>118505</v>
      </c>
      <c r="J8" s="7" t="str">
        <f t="shared" si="0"/>
        <v>2021</v>
      </c>
      <c r="K8" s="7" t="str">
        <f t="shared" si="1"/>
        <v>06</v>
      </c>
      <c r="L8" s="7" t="s">
        <v>839</v>
      </c>
      <c r="M8" s="26">
        <f t="shared" si="2"/>
        <v>10000</v>
      </c>
    </row>
    <row r="9" spans="1:13" x14ac:dyDescent="0.25">
      <c r="A9" s="50">
        <v>125654</v>
      </c>
      <c r="B9" s="7">
        <v>202107</v>
      </c>
      <c r="C9" s="7" t="s">
        <v>817</v>
      </c>
      <c r="D9" s="7" t="s">
        <v>818</v>
      </c>
      <c r="E9" s="51" t="s">
        <v>827</v>
      </c>
      <c r="F9" s="7">
        <v>13140.182622099999</v>
      </c>
      <c r="G9" s="7">
        <v>5</v>
      </c>
      <c r="H9" s="26">
        <v>65700.913110499998</v>
      </c>
      <c r="I9" s="7">
        <v>125654</v>
      </c>
      <c r="J9" s="7" t="str">
        <f t="shared" si="0"/>
        <v>2021</v>
      </c>
      <c r="K9" s="7" t="str">
        <f t="shared" si="1"/>
        <v>07</v>
      </c>
      <c r="L9" s="7" t="s">
        <v>839</v>
      </c>
      <c r="M9" s="26">
        <f t="shared" si="2"/>
        <v>50000</v>
      </c>
    </row>
    <row r="10" spans="1:13" hidden="1" x14ac:dyDescent="0.25">
      <c r="A10" s="50">
        <v>123537</v>
      </c>
      <c r="B10" s="7">
        <v>202105</v>
      </c>
      <c r="C10" s="7" t="s">
        <v>817</v>
      </c>
      <c r="D10" s="7" t="s">
        <v>818</v>
      </c>
      <c r="E10" s="83" t="s">
        <v>828</v>
      </c>
      <c r="F10" s="7">
        <v>51072.495306500001</v>
      </c>
      <c r="G10" s="7">
        <v>2</v>
      </c>
      <c r="H10" s="26">
        <v>102144.990613</v>
      </c>
      <c r="I10" s="7">
        <v>123537</v>
      </c>
      <c r="J10" s="7" t="str">
        <f t="shared" si="0"/>
        <v>2021</v>
      </c>
      <c r="K10" s="7" t="str">
        <f t="shared" si="1"/>
        <v>05</v>
      </c>
      <c r="L10" t="s">
        <v>840</v>
      </c>
      <c r="M10" s="26">
        <f t="shared" si="2"/>
        <v>20000</v>
      </c>
    </row>
    <row r="11" spans="1:13" hidden="1" x14ac:dyDescent="0.25">
      <c r="A11" s="50">
        <v>123538</v>
      </c>
      <c r="B11" s="7">
        <v>202105</v>
      </c>
      <c r="C11" s="7" t="s">
        <v>817</v>
      </c>
      <c r="D11" s="7" t="s">
        <v>818</v>
      </c>
      <c r="E11" s="83" t="s">
        <v>829</v>
      </c>
      <c r="F11" s="7">
        <v>43922.158364800001</v>
      </c>
      <c r="G11" s="7">
        <v>1</v>
      </c>
      <c r="H11" s="26">
        <v>43922.158364800001</v>
      </c>
      <c r="I11" s="7">
        <v>123538</v>
      </c>
      <c r="J11" s="7" t="str">
        <f t="shared" si="0"/>
        <v>2021</v>
      </c>
      <c r="K11" s="7" t="str">
        <f t="shared" si="1"/>
        <v>05</v>
      </c>
      <c r="L11" s="7" t="s">
        <v>840</v>
      </c>
      <c r="M11" s="26">
        <f t="shared" si="2"/>
        <v>10000</v>
      </c>
    </row>
    <row r="12" spans="1:13" hidden="1" x14ac:dyDescent="0.25">
      <c r="A12" s="50">
        <v>123540</v>
      </c>
      <c r="B12" s="7">
        <v>202105</v>
      </c>
      <c r="C12" s="7" t="s">
        <v>817</v>
      </c>
      <c r="D12" s="7" t="s">
        <v>818</v>
      </c>
      <c r="E12" s="83" t="s">
        <v>830</v>
      </c>
      <c r="F12" s="7">
        <v>34279.398485899997</v>
      </c>
      <c r="G12" s="7">
        <v>1</v>
      </c>
      <c r="H12" s="26">
        <v>34279.398485899997</v>
      </c>
      <c r="I12" s="7">
        <v>123540</v>
      </c>
      <c r="J12" s="7" t="str">
        <f t="shared" si="0"/>
        <v>2021</v>
      </c>
      <c r="K12" s="7" t="str">
        <f t="shared" si="1"/>
        <v>05</v>
      </c>
      <c r="L12" s="7" t="s">
        <v>840</v>
      </c>
      <c r="M12" s="26">
        <f t="shared" si="2"/>
        <v>10000</v>
      </c>
    </row>
    <row r="13" spans="1:13" hidden="1" x14ac:dyDescent="0.25">
      <c r="A13" s="50">
        <v>125656</v>
      </c>
      <c r="B13" s="7">
        <v>202107</v>
      </c>
      <c r="C13" s="7" t="s">
        <v>817</v>
      </c>
      <c r="D13" s="7" t="s">
        <v>818</v>
      </c>
      <c r="E13" s="83" t="s">
        <v>831</v>
      </c>
      <c r="F13" s="7">
        <v>37083.127274099999</v>
      </c>
      <c r="G13" s="7">
        <v>2</v>
      </c>
      <c r="H13" s="26">
        <v>74166.254548199999</v>
      </c>
      <c r="I13" s="7">
        <v>125656</v>
      </c>
      <c r="J13" s="7" t="str">
        <f t="shared" si="0"/>
        <v>2021</v>
      </c>
      <c r="K13" s="7" t="str">
        <f t="shared" si="1"/>
        <v>07</v>
      </c>
      <c r="L13" s="7" t="s">
        <v>840</v>
      </c>
      <c r="M13" s="26">
        <f t="shared" si="2"/>
        <v>20000</v>
      </c>
    </row>
    <row r="14" spans="1:13" hidden="1" x14ac:dyDescent="0.25">
      <c r="A14" s="50">
        <v>123534</v>
      </c>
      <c r="B14" s="7">
        <v>202105</v>
      </c>
      <c r="C14" s="7" t="s">
        <v>817</v>
      </c>
      <c r="D14" s="7" t="s">
        <v>818</v>
      </c>
      <c r="E14" s="83" t="s">
        <v>832</v>
      </c>
      <c r="F14" s="7">
        <v>27771.1325043</v>
      </c>
      <c r="G14" s="7">
        <v>1</v>
      </c>
      <c r="H14" s="26">
        <v>27771.1325043</v>
      </c>
      <c r="I14" s="7">
        <v>123534</v>
      </c>
      <c r="J14" s="7" t="str">
        <f t="shared" si="0"/>
        <v>2021</v>
      </c>
      <c r="K14" s="7" t="str">
        <f t="shared" si="1"/>
        <v>05</v>
      </c>
      <c r="L14" s="7" t="s">
        <v>840</v>
      </c>
      <c r="M14" s="26">
        <f t="shared" si="2"/>
        <v>10000</v>
      </c>
    </row>
    <row r="15" spans="1:13" hidden="1" x14ac:dyDescent="0.25">
      <c r="A15" s="50">
        <v>125641</v>
      </c>
      <c r="B15" s="7">
        <v>202107</v>
      </c>
      <c r="C15" s="7" t="s">
        <v>817</v>
      </c>
      <c r="D15" s="7" t="s">
        <v>818</v>
      </c>
      <c r="E15" s="83" t="s">
        <v>833</v>
      </c>
      <c r="F15" s="7">
        <v>25473.488169200002</v>
      </c>
      <c r="G15" s="7">
        <v>2</v>
      </c>
      <c r="H15" s="26">
        <v>50946.976338400003</v>
      </c>
      <c r="I15" s="7">
        <v>125641</v>
      </c>
      <c r="J15" s="7" t="str">
        <f t="shared" si="0"/>
        <v>2021</v>
      </c>
      <c r="K15" s="7" t="str">
        <f t="shared" si="1"/>
        <v>07</v>
      </c>
      <c r="L15" s="7" t="s">
        <v>840</v>
      </c>
      <c r="M15" s="26">
        <f t="shared" si="2"/>
        <v>20000</v>
      </c>
    </row>
    <row r="16" spans="1:13" hidden="1" x14ac:dyDescent="0.25">
      <c r="A16" s="50">
        <v>125660</v>
      </c>
      <c r="B16" s="7">
        <v>202107</v>
      </c>
      <c r="C16" s="7" t="s">
        <v>817</v>
      </c>
      <c r="D16" s="7" t="s">
        <v>818</v>
      </c>
      <c r="E16" s="83" t="s">
        <v>834</v>
      </c>
      <c r="F16" s="7">
        <v>33152.350500599998</v>
      </c>
      <c r="G16" s="7">
        <v>2</v>
      </c>
      <c r="H16" s="26">
        <v>66304.701001199996</v>
      </c>
      <c r="I16" s="7">
        <v>125660</v>
      </c>
      <c r="J16" s="7" t="str">
        <f t="shared" si="0"/>
        <v>2021</v>
      </c>
      <c r="K16" s="7" t="str">
        <f t="shared" si="1"/>
        <v>07</v>
      </c>
      <c r="L16" s="7" t="s">
        <v>840</v>
      </c>
      <c r="M16" s="26">
        <f t="shared" si="2"/>
        <v>20000</v>
      </c>
    </row>
    <row r="17" spans="1:13" hidden="1" x14ac:dyDescent="0.25">
      <c r="A17" s="50">
        <v>125661</v>
      </c>
      <c r="B17" s="7">
        <v>202107</v>
      </c>
      <c r="C17" s="7" t="s">
        <v>817</v>
      </c>
      <c r="D17" s="7" t="s">
        <v>818</v>
      </c>
      <c r="E17" s="83" t="s">
        <v>835</v>
      </c>
      <c r="F17" s="7">
        <v>25140.625133699999</v>
      </c>
      <c r="G17" s="7">
        <v>1</v>
      </c>
      <c r="H17" s="26">
        <v>25140.625133699999</v>
      </c>
      <c r="I17" s="7">
        <v>125661</v>
      </c>
      <c r="J17" s="7" t="str">
        <f t="shared" si="0"/>
        <v>2021</v>
      </c>
      <c r="K17" s="7" t="str">
        <f t="shared" si="1"/>
        <v>07</v>
      </c>
      <c r="L17" s="7" t="s">
        <v>840</v>
      </c>
      <c r="M17" s="26">
        <f t="shared" si="2"/>
        <v>10000</v>
      </c>
    </row>
    <row r="18" spans="1:13" hidden="1" x14ac:dyDescent="0.25">
      <c r="A18" s="50">
        <v>123536</v>
      </c>
      <c r="B18" s="7">
        <v>202105</v>
      </c>
      <c r="C18" s="7" t="s">
        <v>817</v>
      </c>
      <c r="D18" s="7" t="s">
        <v>818</v>
      </c>
      <c r="E18" s="83" t="s">
        <v>836</v>
      </c>
      <c r="F18" s="7">
        <v>43092.543701699993</v>
      </c>
      <c r="G18" s="7">
        <v>1</v>
      </c>
      <c r="H18" s="26">
        <v>43092.543701699993</v>
      </c>
      <c r="I18" s="7">
        <v>123536</v>
      </c>
      <c r="J18" s="7" t="str">
        <f t="shared" si="0"/>
        <v>2021</v>
      </c>
      <c r="K18" s="7" t="str">
        <f t="shared" si="1"/>
        <v>05</v>
      </c>
      <c r="L18" s="7" t="s">
        <v>840</v>
      </c>
      <c r="M18" s="26">
        <f t="shared" si="2"/>
        <v>10000</v>
      </c>
    </row>
    <row r="19" spans="1:13" hidden="1" x14ac:dyDescent="0.25">
      <c r="A19" s="50">
        <v>123539</v>
      </c>
      <c r="B19" s="7">
        <v>202105</v>
      </c>
      <c r="C19" s="7" t="s">
        <v>817</v>
      </c>
      <c r="D19" s="7" t="s">
        <v>818</v>
      </c>
      <c r="E19" s="83" t="s">
        <v>837</v>
      </c>
      <c r="F19" s="7">
        <v>36920.261241400003</v>
      </c>
      <c r="G19" s="7">
        <v>1</v>
      </c>
      <c r="H19" s="26">
        <v>36920.261241400003</v>
      </c>
      <c r="I19" s="7">
        <v>123539</v>
      </c>
      <c r="J19" s="7" t="str">
        <f t="shared" si="0"/>
        <v>2021</v>
      </c>
      <c r="K19" s="7" t="str">
        <f t="shared" si="1"/>
        <v>05</v>
      </c>
      <c r="L19" s="7" t="s">
        <v>840</v>
      </c>
      <c r="M19" s="26">
        <f t="shared" si="2"/>
        <v>10000</v>
      </c>
    </row>
    <row r="20" spans="1:13" hidden="1" x14ac:dyDescent="0.25">
      <c r="A20" s="50">
        <v>125657</v>
      </c>
      <c r="B20" s="7">
        <v>202107</v>
      </c>
      <c r="C20" s="7" t="s">
        <v>817</v>
      </c>
      <c r="D20" s="7" t="s">
        <v>818</v>
      </c>
      <c r="E20" s="83" t="s">
        <v>838</v>
      </c>
      <c r="F20" s="7">
        <v>47450.045845400004</v>
      </c>
      <c r="G20" s="7">
        <v>1</v>
      </c>
      <c r="H20" s="26">
        <v>47450.045845400004</v>
      </c>
      <c r="I20" s="7">
        <v>125657</v>
      </c>
      <c r="J20" s="7" t="str">
        <f t="shared" si="0"/>
        <v>2021</v>
      </c>
      <c r="K20" s="7" t="str">
        <f t="shared" si="1"/>
        <v>07</v>
      </c>
      <c r="L20" s="7" t="s">
        <v>840</v>
      </c>
      <c r="M20" s="26">
        <f t="shared" si="2"/>
        <v>10000</v>
      </c>
    </row>
    <row r="21" spans="1:13" ht="30" hidden="1" x14ac:dyDescent="0.25">
      <c r="A21" s="1">
        <v>112549</v>
      </c>
      <c r="B21" s="7">
        <v>202102</v>
      </c>
      <c r="C21" s="7" t="s">
        <v>946</v>
      </c>
      <c r="D21" s="7" t="s">
        <v>9</v>
      </c>
      <c r="E21" s="16" t="s">
        <v>947</v>
      </c>
      <c r="F21" s="7">
        <v>1099.2528233999999</v>
      </c>
      <c r="G21" s="7">
        <v>1</v>
      </c>
      <c r="H21" s="7">
        <v>1099.2528233999999</v>
      </c>
      <c r="I21" s="7">
        <v>112549</v>
      </c>
      <c r="J21" s="7" t="str">
        <f t="shared" si="0"/>
        <v>2021</v>
      </c>
      <c r="K21" s="7" t="str">
        <f t="shared" si="1"/>
        <v>02</v>
      </c>
      <c r="L21" t="s">
        <v>842</v>
      </c>
      <c r="M21" s="26">
        <f t="shared" si="2"/>
        <v>10000</v>
      </c>
    </row>
    <row r="22" spans="1:13" ht="30" hidden="1" x14ac:dyDescent="0.25">
      <c r="A22" s="1">
        <v>112551</v>
      </c>
      <c r="B22" s="7">
        <v>202102</v>
      </c>
      <c r="C22" s="7" t="s">
        <v>946</v>
      </c>
      <c r="D22" s="7" t="s">
        <v>9</v>
      </c>
      <c r="E22" s="16" t="s">
        <v>947</v>
      </c>
      <c r="F22" s="7">
        <v>1027.9547442000001</v>
      </c>
      <c r="G22" s="7">
        <v>11</v>
      </c>
      <c r="H22" s="7">
        <v>11307.502186199999</v>
      </c>
      <c r="I22" s="7">
        <v>112551</v>
      </c>
      <c r="J22" s="7" t="str">
        <f t="shared" si="0"/>
        <v>2021</v>
      </c>
      <c r="K22" s="7" t="str">
        <f t="shared" si="1"/>
        <v>02</v>
      </c>
      <c r="L22" s="7" t="s">
        <v>842</v>
      </c>
      <c r="M22" s="26">
        <f t="shared" si="2"/>
        <v>110000</v>
      </c>
    </row>
    <row r="23" spans="1:13" ht="30" hidden="1" x14ac:dyDescent="0.25">
      <c r="A23" s="1">
        <v>124556</v>
      </c>
      <c r="B23" s="7">
        <v>202104</v>
      </c>
      <c r="C23" s="7" t="s">
        <v>946</v>
      </c>
      <c r="D23" s="7" t="s">
        <v>9</v>
      </c>
      <c r="E23" s="16" t="s">
        <v>948</v>
      </c>
      <c r="F23" s="7">
        <v>1127.5095762999999</v>
      </c>
      <c r="G23" s="7">
        <v>2</v>
      </c>
      <c r="H23" s="7">
        <v>2255.0191525999999</v>
      </c>
      <c r="I23" s="7">
        <v>124556</v>
      </c>
      <c r="J23" s="7" t="str">
        <f t="shared" si="0"/>
        <v>2021</v>
      </c>
      <c r="K23" s="7" t="str">
        <f t="shared" si="1"/>
        <v>04</v>
      </c>
      <c r="L23" s="7" t="s">
        <v>842</v>
      </c>
      <c r="M23" s="26">
        <f t="shared" si="2"/>
        <v>20000</v>
      </c>
    </row>
    <row r="24" spans="1:13" ht="30" hidden="1" x14ac:dyDescent="0.25">
      <c r="A24" s="1">
        <v>124557</v>
      </c>
      <c r="B24" s="7">
        <v>202104</v>
      </c>
      <c r="C24" s="7" t="s">
        <v>946</v>
      </c>
      <c r="D24" s="7" t="s">
        <v>9</v>
      </c>
      <c r="E24" s="16" t="s">
        <v>948</v>
      </c>
      <c r="F24" s="7">
        <v>1089.7735809000001</v>
      </c>
      <c r="G24" s="7">
        <v>4</v>
      </c>
      <c r="H24" s="7">
        <v>4359.0943236000003</v>
      </c>
      <c r="I24" s="7">
        <v>124557</v>
      </c>
      <c r="J24" s="7" t="str">
        <f t="shared" si="0"/>
        <v>2021</v>
      </c>
      <c r="K24" s="7" t="str">
        <f t="shared" si="1"/>
        <v>04</v>
      </c>
      <c r="L24" s="7" t="s">
        <v>842</v>
      </c>
      <c r="M24" s="26">
        <f t="shared" si="2"/>
        <v>40000</v>
      </c>
    </row>
    <row r="25" spans="1:13" ht="30" hidden="1" x14ac:dyDescent="0.25">
      <c r="A25" s="1">
        <v>119209</v>
      </c>
      <c r="B25" s="7">
        <v>202101</v>
      </c>
      <c r="C25" s="7" t="s">
        <v>946</v>
      </c>
      <c r="D25" s="7" t="s">
        <v>9</v>
      </c>
      <c r="E25" s="16" t="s">
        <v>949</v>
      </c>
      <c r="F25" s="7">
        <v>778.59872410000003</v>
      </c>
      <c r="G25" s="7">
        <v>3</v>
      </c>
      <c r="H25" s="7">
        <v>2335.7961722999999</v>
      </c>
      <c r="I25" s="7">
        <v>119209</v>
      </c>
      <c r="J25" s="7" t="str">
        <f t="shared" si="0"/>
        <v>2021</v>
      </c>
      <c r="K25" s="7" t="str">
        <f t="shared" si="1"/>
        <v>01</v>
      </c>
      <c r="L25" s="7" t="s">
        <v>842</v>
      </c>
      <c r="M25" s="26">
        <f t="shared" si="2"/>
        <v>30000</v>
      </c>
    </row>
    <row r="26" spans="1:13" ht="30" hidden="1" x14ac:dyDescent="0.25">
      <c r="A26" s="1">
        <v>123881</v>
      </c>
      <c r="B26" s="7">
        <v>202105</v>
      </c>
      <c r="C26" s="7" t="s">
        <v>946</v>
      </c>
      <c r="D26" s="7" t="s">
        <v>9</v>
      </c>
      <c r="E26" s="16" t="s">
        <v>950</v>
      </c>
      <c r="F26" s="7">
        <v>786.88869010000008</v>
      </c>
      <c r="G26" s="7">
        <v>2</v>
      </c>
      <c r="H26" s="7">
        <v>1573.7773801999999</v>
      </c>
      <c r="I26" s="7">
        <v>123881</v>
      </c>
      <c r="J26" s="7" t="str">
        <f t="shared" si="0"/>
        <v>2021</v>
      </c>
      <c r="K26" s="7" t="str">
        <f t="shared" si="1"/>
        <v>05</v>
      </c>
      <c r="L26" s="7" t="s">
        <v>842</v>
      </c>
      <c r="M26" s="26">
        <f t="shared" si="2"/>
        <v>20000</v>
      </c>
    </row>
    <row r="27" spans="1:13" ht="30" hidden="1" x14ac:dyDescent="0.25">
      <c r="A27" s="1">
        <v>123885</v>
      </c>
      <c r="B27" s="7">
        <v>202105</v>
      </c>
      <c r="C27" s="7" t="s">
        <v>946</v>
      </c>
      <c r="D27" s="7" t="s">
        <v>9</v>
      </c>
      <c r="E27" s="16" t="s">
        <v>950</v>
      </c>
      <c r="F27" s="7">
        <v>748.68312929999991</v>
      </c>
      <c r="G27" s="7">
        <v>3</v>
      </c>
      <c r="H27" s="7">
        <v>2246.0493879000001</v>
      </c>
      <c r="I27" s="7">
        <v>123885</v>
      </c>
      <c r="J27" s="7" t="str">
        <f t="shared" si="0"/>
        <v>2021</v>
      </c>
      <c r="K27" s="7" t="str">
        <f t="shared" si="1"/>
        <v>05</v>
      </c>
      <c r="L27" s="7" t="s">
        <v>842</v>
      </c>
      <c r="M27" s="26">
        <f t="shared" si="2"/>
        <v>30000</v>
      </c>
    </row>
    <row r="28" spans="1:13" ht="30" hidden="1" x14ac:dyDescent="0.25">
      <c r="B28" s="7">
        <v>202102</v>
      </c>
      <c r="D28" s="7" t="s">
        <v>951</v>
      </c>
      <c r="E28" s="16" t="s">
        <v>952</v>
      </c>
      <c r="F28" s="7">
        <v>2375.88571</v>
      </c>
      <c r="G28" s="7">
        <v>5</v>
      </c>
      <c r="H28" s="7">
        <f t="shared" ref="H28:H38" si="3">F28*G28</f>
        <v>11879.428550000001</v>
      </c>
      <c r="J28" s="7" t="str">
        <f t="shared" si="0"/>
        <v>2021</v>
      </c>
      <c r="K28" s="7" t="str">
        <f t="shared" si="1"/>
        <v>02</v>
      </c>
      <c r="L28" t="s">
        <v>843</v>
      </c>
      <c r="M28" s="26">
        <f t="shared" ref="M28:M50" si="4">G28*10000</f>
        <v>50000</v>
      </c>
    </row>
    <row r="29" spans="1:13" ht="30" hidden="1" x14ac:dyDescent="0.25">
      <c r="B29" s="7">
        <v>202102</v>
      </c>
      <c r="D29" s="7" t="s">
        <v>951</v>
      </c>
      <c r="E29" s="16" t="s">
        <v>953</v>
      </c>
      <c r="F29" s="7">
        <v>2752.11049</v>
      </c>
      <c r="G29" s="7">
        <v>3</v>
      </c>
      <c r="H29" s="7">
        <f t="shared" si="3"/>
        <v>8256.331470000001</v>
      </c>
      <c r="J29" s="7" t="str">
        <f t="shared" si="0"/>
        <v>2021</v>
      </c>
      <c r="K29" s="7" t="str">
        <f t="shared" si="1"/>
        <v>02</v>
      </c>
      <c r="L29" s="7" t="s">
        <v>843</v>
      </c>
      <c r="M29" s="26">
        <f t="shared" si="4"/>
        <v>30000</v>
      </c>
    </row>
    <row r="30" spans="1:13" hidden="1" x14ac:dyDescent="0.25">
      <c r="B30" s="7">
        <v>202102</v>
      </c>
      <c r="D30" s="7" t="s">
        <v>951</v>
      </c>
      <c r="E30" s="16" t="s">
        <v>954</v>
      </c>
      <c r="F30" s="7">
        <v>2328.3033300000002</v>
      </c>
      <c r="G30" s="7">
        <v>3</v>
      </c>
      <c r="H30" s="7">
        <f t="shared" si="3"/>
        <v>6984.9099900000001</v>
      </c>
      <c r="J30" s="7" t="str">
        <f t="shared" si="0"/>
        <v>2021</v>
      </c>
      <c r="K30" s="7" t="str">
        <f t="shared" si="1"/>
        <v>02</v>
      </c>
      <c r="L30" s="7" t="s">
        <v>843</v>
      </c>
      <c r="M30" s="26">
        <f t="shared" si="4"/>
        <v>30000</v>
      </c>
    </row>
    <row r="31" spans="1:13" ht="30" hidden="1" x14ac:dyDescent="0.25">
      <c r="B31" s="7">
        <v>202102</v>
      </c>
      <c r="D31" s="7" t="s">
        <v>951</v>
      </c>
      <c r="E31" s="16" t="s">
        <v>955</v>
      </c>
      <c r="F31" s="7">
        <v>3207.60707</v>
      </c>
      <c r="G31" s="7">
        <v>1</v>
      </c>
      <c r="H31" s="7">
        <f t="shared" si="3"/>
        <v>3207.60707</v>
      </c>
      <c r="J31" s="7" t="str">
        <f t="shared" si="0"/>
        <v>2021</v>
      </c>
      <c r="K31" s="7" t="str">
        <f t="shared" si="1"/>
        <v>02</v>
      </c>
      <c r="L31" s="7" t="s">
        <v>843</v>
      </c>
      <c r="M31" s="26">
        <f t="shared" si="4"/>
        <v>10000</v>
      </c>
    </row>
    <row r="32" spans="1:13" ht="30" hidden="1" x14ac:dyDescent="0.25">
      <c r="B32" s="7">
        <v>202102</v>
      </c>
      <c r="D32" s="7" t="s">
        <v>951</v>
      </c>
      <c r="E32" s="16" t="s">
        <v>956</v>
      </c>
      <c r="F32" s="7">
        <v>2718.3214699999999</v>
      </c>
      <c r="G32" s="7">
        <v>2</v>
      </c>
      <c r="H32" s="7">
        <f t="shared" si="3"/>
        <v>5436.6429399999997</v>
      </c>
      <c r="J32" s="7" t="str">
        <f t="shared" si="0"/>
        <v>2021</v>
      </c>
      <c r="K32" s="7" t="str">
        <f t="shared" si="1"/>
        <v>02</v>
      </c>
      <c r="L32" s="7" t="s">
        <v>843</v>
      </c>
      <c r="M32" s="26">
        <f t="shared" si="4"/>
        <v>20000</v>
      </c>
    </row>
    <row r="33" spans="1:13" hidden="1" x14ac:dyDescent="0.25">
      <c r="B33" s="7">
        <v>202102</v>
      </c>
      <c r="D33" s="7" t="s">
        <v>951</v>
      </c>
      <c r="E33" s="16" t="s">
        <v>957</v>
      </c>
      <c r="F33" s="7">
        <v>4464.6899999999996</v>
      </c>
      <c r="G33" s="7">
        <v>1</v>
      </c>
      <c r="H33" s="7">
        <f t="shared" si="3"/>
        <v>4464.6899999999996</v>
      </c>
      <c r="J33" s="7" t="str">
        <f t="shared" si="0"/>
        <v>2021</v>
      </c>
      <c r="K33" s="7" t="str">
        <f t="shared" si="1"/>
        <v>02</v>
      </c>
      <c r="L33" s="7" t="s">
        <v>843</v>
      </c>
      <c r="M33" s="26">
        <f t="shared" si="4"/>
        <v>10000</v>
      </c>
    </row>
    <row r="34" spans="1:13" ht="30" hidden="1" x14ac:dyDescent="0.25">
      <c r="B34" s="7">
        <v>202103</v>
      </c>
      <c r="D34" s="7" t="s">
        <v>951</v>
      </c>
      <c r="E34" s="16" t="s">
        <v>958</v>
      </c>
      <c r="F34" s="7">
        <v>2317.7202299999999</v>
      </c>
      <c r="G34" s="7">
        <v>5</v>
      </c>
      <c r="H34" s="7">
        <f t="shared" si="3"/>
        <v>11588.601149999999</v>
      </c>
      <c r="J34" s="7" t="str">
        <f t="shared" si="0"/>
        <v>2021</v>
      </c>
      <c r="K34" s="7" t="str">
        <f t="shared" si="1"/>
        <v>03</v>
      </c>
      <c r="L34" s="7" t="s">
        <v>843</v>
      </c>
      <c r="M34" s="26">
        <f t="shared" si="4"/>
        <v>50000</v>
      </c>
    </row>
    <row r="35" spans="1:13" ht="30" hidden="1" x14ac:dyDescent="0.25">
      <c r="B35" s="7">
        <v>202103</v>
      </c>
      <c r="D35" s="7" t="s">
        <v>951</v>
      </c>
      <c r="E35" s="16" t="s">
        <v>959</v>
      </c>
      <c r="F35" s="7">
        <v>2685.1366600000001</v>
      </c>
      <c r="G35" s="7">
        <v>3</v>
      </c>
      <c r="H35" s="7">
        <f t="shared" si="3"/>
        <v>8055.4099800000004</v>
      </c>
      <c r="J35" s="7" t="str">
        <f t="shared" si="0"/>
        <v>2021</v>
      </c>
      <c r="K35" s="7" t="str">
        <f t="shared" si="1"/>
        <v>03</v>
      </c>
      <c r="L35" s="7" t="s">
        <v>843</v>
      </c>
      <c r="M35" s="26">
        <f t="shared" si="4"/>
        <v>30000</v>
      </c>
    </row>
    <row r="36" spans="1:13" hidden="1" x14ac:dyDescent="0.25">
      <c r="B36" s="7">
        <v>202103</v>
      </c>
      <c r="D36" s="7" t="s">
        <v>951</v>
      </c>
      <c r="E36" s="16" t="s">
        <v>960</v>
      </c>
      <c r="F36" s="7">
        <v>3167.8389000000002</v>
      </c>
      <c r="G36" s="7">
        <v>1</v>
      </c>
      <c r="H36" s="7">
        <f t="shared" si="3"/>
        <v>3167.8389000000002</v>
      </c>
      <c r="J36" s="7" t="str">
        <f t="shared" si="0"/>
        <v>2021</v>
      </c>
      <c r="K36" s="7" t="str">
        <f t="shared" si="1"/>
        <v>03</v>
      </c>
      <c r="L36" s="7" t="s">
        <v>843</v>
      </c>
      <c r="M36" s="26">
        <f t="shared" si="4"/>
        <v>10000</v>
      </c>
    </row>
    <row r="37" spans="1:13" ht="30" hidden="1" x14ac:dyDescent="0.25">
      <c r="B37" s="7">
        <v>202104</v>
      </c>
      <c r="D37" s="7" t="s">
        <v>951</v>
      </c>
      <c r="E37" s="16" t="s">
        <v>961</v>
      </c>
      <c r="F37" s="7">
        <v>2277.0514800000001</v>
      </c>
      <c r="G37" s="7">
        <v>5</v>
      </c>
      <c r="H37" s="7">
        <f t="shared" si="3"/>
        <v>11385.2574</v>
      </c>
      <c r="J37" s="7" t="str">
        <f t="shared" si="0"/>
        <v>2021</v>
      </c>
      <c r="K37" s="7" t="str">
        <f t="shared" si="1"/>
        <v>04</v>
      </c>
      <c r="L37" s="7" t="s">
        <v>843</v>
      </c>
      <c r="M37" s="26">
        <f t="shared" si="4"/>
        <v>50000</v>
      </c>
    </row>
    <row r="38" spans="1:13" ht="30" hidden="1" x14ac:dyDescent="0.25">
      <c r="B38" s="7">
        <v>202104</v>
      </c>
      <c r="D38" s="7" t="s">
        <v>951</v>
      </c>
      <c r="E38" s="16" t="s">
        <v>962</v>
      </c>
      <c r="F38" s="7">
        <v>2638.4531699999998</v>
      </c>
      <c r="G38" s="7">
        <v>4</v>
      </c>
      <c r="H38" s="7">
        <f t="shared" si="3"/>
        <v>10553.812679999999</v>
      </c>
      <c r="J38" s="7" t="str">
        <f t="shared" si="0"/>
        <v>2021</v>
      </c>
      <c r="K38" s="7" t="str">
        <f t="shared" si="1"/>
        <v>04</v>
      </c>
      <c r="L38" s="7" t="s">
        <v>843</v>
      </c>
      <c r="M38" s="26">
        <f t="shared" si="4"/>
        <v>40000</v>
      </c>
    </row>
    <row r="39" spans="1:13" ht="30" hidden="1" x14ac:dyDescent="0.25">
      <c r="B39" s="7">
        <v>202106</v>
      </c>
      <c r="D39" s="7" t="s">
        <v>951</v>
      </c>
      <c r="E39" s="16" t="s">
        <v>963</v>
      </c>
      <c r="F39" s="7">
        <v>5770.165</v>
      </c>
      <c r="G39" s="7">
        <v>2</v>
      </c>
      <c r="H39">
        <f>F39*G39</f>
        <v>11540.33</v>
      </c>
      <c r="J39" s="7" t="str">
        <f t="shared" si="0"/>
        <v>2021</v>
      </c>
      <c r="K39" s="7" t="str">
        <f t="shared" si="1"/>
        <v>06</v>
      </c>
      <c r="L39" s="7" t="s">
        <v>843</v>
      </c>
      <c r="M39" s="26">
        <f t="shared" si="4"/>
        <v>20000</v>
      </c>
    </row>
    <row r="40" spans="1:13" x14ac:dyDescent="0.25">
      <c r="A40" s="71">
        <v>122842</v>
      </c>
      <c r="B40" s="7">
        <v>202108</v>
      </c>
      <c r="C40" s="7" t="s">
        <v>817</v>
      </c>
      <c r="D40" s="7" t="s">
        <v>818</v>
      </c>
      <c r="E40" s="51" t="s">
        <v>827</v>
      </c>
      <c r="F40" s="7">
        <v>13180.3106833</v>
      </c>
      <c r="G40" s="7">
        <v>5</v>
      </c>
      <c r="H40" s="7">
        <v>65901.553416499999</v>
      </c>
      <c r="I40" s="7">
        <v>122842</v>
      </c>
      <c r="J40" s="7" t="str">
        <f t="shared" si="0"/>
        <v>2021</v>
      </c>
      <c r="K40" s="7" t="str">
        <f t="shared" si="1"/>
        <v>08</v>
      </c>
      <c r="L40" t="s">
        <v>839</v>
      </c>
      <c r="M40" s="26">
        <f t="shared" si="4"/>
        <v>50000</v>
      </c>
    </row>
    <row r="41" spans="1:13" hidden="1" x14ac:dyDescent="0.25">
      <c r="A41" s="71">
        <v>123191</v>
      </c>
      <c r="B41" s="7">
        <v>202108</v>
      </c>
      <c r="C41" s="7" t="s">
        <v>946</v>
      </c>
      <c r="D41" s="7" t="s">
        <v>9</v>
      </c>
      <c r="E41" s="7" t="s">
        <v>981</v>
      </c>
      <c r="F41" s="7">
        <v>820.8705721</v>
      </c>
      <c r="G41" s="7">
        <v>2</v>
      </c>
      <c r="H41" s="7">
        <v>1641.7411442</v>
      </c>
      <c r="I41" s="7">
        <v>123191</v>
      </c>
      <c r="J41" s="7" t="str">
        <f t="shared" si="0"/>
        <v>2021</v>
      </c>
      <c r="K41" s="7" t="str">
        <f t="shared" si="1"/>
        <v>08</v>
      </c>
      <c r="L41" t="s">
        <v>982</v>
      </c>
      <c r="M41" s="26">
        <f t="shared" si="4"/>
        <v>20000</v>
      </c>
    </row>
    <row r="42" spans="1:13" hidden="1" x14ac:dyDescent="0.25">
      <c r="A42" s="71">
        <v>127761</v>
      </c>
      <c r="B42" s="7">
        <v>202109</v>
      </c>
      <c r="C42" s="7" t="s">
        <v>825</v>
      </c>
      <c r="D42" s="7" t="s">
        <v>992</v>
      </c>
      <c r="E42" s="7" t="s">
        <v>993</v>
      </c>
      <c r="F42" s="7">
        <v>3288.2785138999998</v>
      </c>
      <c r="G42" s="7">
        <v>8</v>
      </c>
      <c r="H42" s="7">
        <v>26306.228111199998</v>
      </c>
      <c r="I42" s="7">
        <v>127761</v>
      </c>
      <c r="J42" s="7" t="str">
        <f t="shared" ref="J42:J43" si="5">LEFT(B42,4)</f>
        <v>2021</v>
      </c>
      <c r="K42" s="7" t="str">
        <f t="shared" ref="K42:K43" si="6">RIGHT(B42,2)</f>
        <v>09</v>
      </c>
      <c r="L42" s="7" t="s">
        <v>843</v>
      </c>
      <c r="M42" s="26">
        <f t="shared" si="4"/>
        <v>80000</v>
      </c>
    </row>
    <row r="43" spans="1:13" hidden="1" x14ac:dyDescent="0.25">
      <c r="A43" s="71">
        <v>127762</v>
      </c>
      <c r="B43" s="7">
        <v>202109</v>
      </c>
      <c r="C43" s="7" t="s">
        <v>825</v>
      </c>
      <c r="D43" s="7" t="s">
        <v>992</v>
      </c>
      <c r="E43" s="7" t="s">
        <v>994</v>
      </c>
      <c r="F43" s="7">
        <v>3288.2789082999998</v>
      </c>
      <c r="G43" s="7">
        <v>6</v>
      </c>
      <c r="H43" s="7">
        <v>19729.673449800001</v>
      </c>
      <c r="I43" s="7">
        <v>127762</v>
      </c>
      <c r="J43" s="7" t="str">
        <f t="shared" si="5"/>
        <v>2021</v>
      </c>
      <c r="K43" s="7" t="str">
        <f t="shared" si="6"/>
        <v>09</v>
      </c>
      <c r="L43" s="7" t="s">
        <v>843</v>
      </c>
      <c r="M43" s="26">
        <f t="shared" si="4"/>
        <v>60000</v>
      </c>
    </row>
    <row r="44" spans="1:13" x14ac:dyDescent="0.25">
      <c r="A44" s="71">
        <v>129785</v>
      </c>
      <c r="B44" s="7">
        <v>202109</v>
      </c>
      <c r="C44" s="7" t="s">
        <v>21</v>
      </c>
      <c r="D44" s="7" t="s">
        <v>818</v>
      </c>
      <c r="E44" s="7" t="s">
        <v>995</v>
      </c>
      <c r="F44" s="7">
        <v>281.20722540000003</v>
      </c>
      <c r="G44" s="7">
        <v>1</v>
      </c>
      <c r="H44" s="7">
        <v>281.20722540000003</v>
      </c>
      <c r="I44" s="7">
        <v>129785</v>
      </c>
      <c r="J44" s="7" t="str">
        <f t="shared" ref="J44" si="7">LEFT(B44,4)</f>
        <v>2021</v>
      </c>
      <c r="K44" s="7" t="str">
        <f t="shared" ref="K44" si="8">RIGHT(B44,2)</f>
        <v>09</v>
      </c>
      <c r="L44" t="s">
        <v>839</v>
      </c>
      <c r="M44" s="26">
        <f t="shared" si="4"/>
        <v>10000</v>
      </c>
    </row>
    <row r="45" spans="1:13" hidden="1" x14ac:dyDescent="0.25">
      <c r="A45" s="71">
        <v>127707</v>
      </c>
      <c r="B45" s="7">
        <v>202109</v>
      </c>
      <c r="C45" s="7" t="s">
        <v>817</v>
      </c>
      <c r="D45" s="7" t="s">
        <v>818</v>
      </c>
      <c r="E45" s="7" t="s">
        <v>997</v>
      </c>
      <c r="F45" s="7">
        <v>19276.701770200001</v>
      </c>
      <c r="G45" s="7">
        <v>1</v>
      </c>
      <c r="H45" s="7">
        <v>19276.701770200001</v>
      </c>
      <c r="I45" s="7">
        <v>127707</v>
      </c>
      <c r="J45" s="7" t="str">
        <f t="shared" ref="J45:J46" si="9">LEFT(B45,4)</f>
        <v>2021</v>
      </c>
      <c r="K45" s="7" t="str">
        <f t="shared" ref="K45:K46" si="10">RIGHT(B45,2)</f>
        <v>09</v>
      </c>
      <c r="L45" t="s">
        <v>840</v>
      </c>
      <c r="M45" s="26">
        <f t="shared" si="4"/>
        <v>10000</v>
      </c>
    </row>
    <row r="46" spans="1:13" hidden="1" x14ac:dyDescent="0.25">
      <c r="A46" s="7">
        <v>120435</v>
      </c>
      <c r="B46" s="7">
        <v>202110</v>
      </c>
      <c r="C46" s="7" t="s">
        <v>817</v>
      </c>
      <c r="D46" s="7" t="s">
        <v>818</v>
      </c>
      <c r="E46" s="7" t="s">
        <v>1001</v>
      </c>
      <c r="F46" s="7">
        <v>19808.324707200001</v>
      </c>
      <c r="G46" s="7">
        <v>2</v>
      </c>
      <c r="H46" s="7">
        <v>39616.649414400003</v>
      </c>
      <c r="I46" s="7">
        <v>120435</v>
      </c>
      <c r="J46" s="7" t="str">
        <f t="shared" si="9"/>
        <v>2021</v>
      </c>
      <c r="K46" s="7" t="str">
        <f t="shared" si="10"/>
        <v>10</v>
      </c>
      <c r="L46" t="s">
        <v>840</v>
      </c>
      <c r="M46" s="26">
        <f t="shared" si="4"/>
        <v>20000</v>
      </c>
    </row>
    <row r="47" spans="1:13" hidden="1" x14ac:dyDescent="0.25">
      <c r="A47" s="71">
        <v>120452</v>
      </c>
      <c r="B47" s="7">
        <v>202110</v>
      </c>
      <c r="C47" s="7" t="s">
        <v>825</v>
      </c>
      <c r="D47" s="7" t="s">
        <v>992</v>
      </c>
      <c r="E47" s="7" t="s">
        <v>1002</v>
      </c>
      <c r="F47" s="7">
        <v>3245.4295182999999</v>
      </c>
      <c r="G47" s="7">
        <v>4</v>
      </c>
      <c r="H47" s="7">
        <v>12981.7180732</v>
      </c>
      <c r="I47" s="7">
        <v>120452</v>
      </c>
      <c r="J47" s="7" t="str">
        <f t="shared" ref="J47:J49" si="11">LEFT(B47,4)</f>
        <v>2021</v>
      </c>
      <c r="K47" s="7" t="str">
        <f t="shared" ref="K47:K49" si="12">RIGHT(B47,2)</f>
        <v>10</v>
      </c>
      <c r="L47" s="7" t="s">
        <v>843</v>
      </c>
      <c r="M47" s="26">
        <f t="shared" si="4"/>
        <v>40000</v>
      </c>
    </row>
    <row r="48" spans="1:13" hidden="1" x14ac:dyDescent="0.25">
      <c r="A48" s="71">
        <v>120453</v>
      </c>
      <c r="B48" s="7">
        <v>202110</v>
      </c>
      <c r="C48" s="7" t="s">
        <v>825</v>
      </c>
      <c r="D48" s="7" t="s">
        <v>992</v>
      </c>
      <c r="E48" s="7" t="s">
        <v>1003</v>
      </c>
      <c r="F48" s="7">
        <v>2314.7160795</v>
      </c>
      <c r="G48" s="7">
        <v>1</v>
      </c>
      <c r="H48" s="7">
        <v>2314.7160795</v>
      </c>
      <c r="I48" s="7">
        <v>120453</v>
      </c>
      <c r="J48" s="7" t="str">
        <f t="shared" si="11"/>
        <v>2021</v>
      </c>
      <c r="K48" s="7" t="str">
        <f t="shared" si="12"/>
        <v>10</v>
      </c>
      <c r="L48" s="7" t="s">
        <v>843</v>
      </c>
      <c r="M48" s="26">
        <f t="shared" si="4"/>
        <v>10000</v>
      </c>
    </row>
    <row r="49" spans="1:13" hidden="1" x14ac:dyDescent="0.25">
      <c r="A49" s="71">
        <v>120455</v>
      </c>
      <c r="B49" s="7">
        <v>202110</v>
      </c>
      <c r="C49" s="7" t="s">
        <v>825</v>
      </c>
      <c r="D49" s="7" t="s">
        <v>992</v>
      </c>
      <c r="E49" s="7" t="s">
        <v>1004</v>
      </c>
      <c r="F49" s="7">
        <v>2965.1921244999999</v>
      </c>
      <c r="G49" s="7">
        <v>2</v>
      </c>
      <c r="H49" s="7">
        <v>5930.3842490000006</v>
      </c>
      <c r="I49" s="7">
        <v>120455</v>
      </c>
      <c r="J49" s="7" t="str">
        <f t="shared" si="11"/>
        <v>2021</v>
      </c>
      <c r="K49" s="7" t="str">
        <f t="shared" si="12"/>
        <v>10</v>
      </c>
      <c r="L49" s="7" t="s">
        <v>843</v>
      </c>
      <c r="M49" s="26">
        <f t="shared" si="4"/>
        <v>20000</v>
      </c>
    </row>
    <row r="50" spans="1:13" hidden="1" x14ac:dyDescent="0.25">
      <c r="A50" s="71">
        <v>120884</v>
      </c>
      <c r="B50" s="7">
        <v>202110</v>
      </c>
      <c r="C50" s="7" t="s">
        <v>946</v>
      </c>
      <c r="D50" s="7" t="s">
        <v>9</v>
      </c>
      <c r="E50" s="7" t="s">
        <v>1005</v>
      </c>
      <c r="F50" s="7">
        <v>554.06533320000005</v>
      </c>
      <c r="G50" s="7">
        <v>1</v>
      </c>
      <c r="H50" s="7">
        <v>554.06533320000005</v>
      </c>
      <c r="I50" s="7">
        <v>120884</v>
      </c>
      <c r="J50" s="7" t="str">
        <f t="shared" ref="J50" si="13">LEFT(B50,4)</f>
        <v>2021</v>
      </c>
      <c r="K50" s="7" t="str">
        <f t="shared" ref="K50" si="14">RIGHT(B50,2)</f>
        <v>10</v>
      </c>
      <c r="L50" t="s">
        <v>842</v>
      </c>
      <c r="M50" s="26">
        <f t="shared" si="4"/>
        <v>10000</v>
      </c>
    </row>
  </sheetData>
  <autoFilter ref="A1:M50" xr:uid="{AFE823AF-EC92-4452-8813-AAF86BE5568E}">
    <filterColumn colId="11">
      <filters>
        <filter val="OTC"/>
      </filters>
    </filterColumn>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063D4-58EB-48A9-9255-3B949160E05C}">
  <sheetPr>
    <tabColor theme="9"/>
  </sheetPr>
  <dimension ref="A1:M327"/>
  <sheetViews>
    <sheetView zoomScaleNormal="100" workbookViewId="0">
      <selection activeCell="E18" sqref="E18"/>
    </sheetView>
  </sheetViews>
  <sheetFormatPr defaultRowHeight="15" x14ac:dyDescent="0.25"/>
  <cols>
    <col min="1" max="1" width="6.85546875" bestFit="1" customWidth="1"/>
    <col min="2" max="2" width="8.5703125" bestFit="1" customWidth="1"/>
    <col min="3" max="3" width="9.85546875" bestFit="1" customWidth="1"/>
    <col min="4" max="4" width="20.85546875" bestFit="1" customWidth="1"/>
    <col min="5" max="5" width="73" customWidth="1"/>
    <col min="6" max="6" width="23.140625" bestFit="1" customWidth="1"/>
    <col min="7" max="7" width="15.5703125" bestFit="1" customWidth="1"/>
    <col min="8" max="8" width="25.140625" bestFit="1" customWidth="1"/>
    <col min="9" max="9" width="10.140625" bestFit="1" customWidth="1"/>
    <col min="10" max="10" width="9.85546875" bestFit="1" customWidth="1"/>
    <col min="11" max="11" width="9.5703125" bestFit="1" customWidth="1"/>
    <col min="12" max="12" width="12.85546875" bestFit="1" customWidth="1"/>
    <col min="13" max="13" width="22.85546875" bestFit="1" customWidth="1"/>
  </cols>
  <sheetData>
    <row r="1" spans="1:13" x14ac:dyDescent="0.25">
      <c r="A1" s="51"/>
      <c r="B1" s="55" t="s">
        <v>0</v>
      </c>
      <c r="C1" s="55" t="s">
        <v>1</v>
      </c>
      <c r="D1" s="55" t="s">
        <v>2</v>
      </c>
      <c r="E1" s="55" t="s">
        <v>3</v>
      </c>
      <c r="F1" s="55" t="s">
        <v>4</v>
      </c>
      <c r="G1" s="55" t="s">
        <v>5</v>
      </c>
      <c r="H1" s="55" t="s">
        <v>6</v>
      </c>
      <c r="I1" s="55" t="s">
        <v>7</v>
      </c>
      <c r="J1" s="18" t="s">
        <v>54</v>
      </c>
      <c r="K1" s="21" t="s">
        <v>55</v>
      </c>
      <c r="L1" s="18" t="s">
        <v>56</v>
      </c>
      <c r="M1" s="53" t="s">
        <v>841</v>
      </c>
    </row>
    <row r="2" spans="1:13" x14ac:dyDescent="0.25">
      <c r="A2" s="1">
        <v>126623</v>
      </c>
      <c r="B2" s="7">
        <v>202107</v>
      </c>
      <c r="C2" s="7" t="s">
        <v>21</v>
      </c>
      <c r="D2" s="7" t="s">
        <v>51</v>
      </c>
      <c r="E2" s="7" t="s">
        <v>846</v>
      </c>
      <c r="F2" s="26">
        <v>0.31</v>
      </c>
      <c r="G2" s="7">
        <v>3000</v>
      </c>
      <c r="H2" s="26">
        <v>930</v>
      </c>
      <c r="I2" s="7">
        <v>126623</v>
      </c>
      <c r="J2" t="str">
        <f>LEFT(B2,4)</f>
        <v>2021</v>
      </c>
      <c r="K2" t="str">
        <f>RIGHT(B2,2)</f>
        <v>07</v>
      </c>
      <c r="L2" t="s">
        <v>844</v>
      </c>
      <c r="M2" s="26">
        <f>H2*1.4/0.5</f>
        <v>2604</v>
      </c>
    </row>
    <row r="3" spans="1:13" x14ac:dyDescent="0.25">
      <c r="A3" s="1">
        <v>125371</v>
      </c>
      <c r="B3" s="7">
        <v>202104</v>
      </c>
      <c r="C3" s="7" t="s">
        <v>21</v>
      </c>
      <c r="D3" s="7" t="s">
        <v>51</v>
      </c>
      <c r="E3" s="7" t="s">
        <v>847</v>
      </c>
      <c r="F3" s="26">
        <v>0.28999999999999998</v>
      </c>
      <c r="G3" s="7">
        <v>5000</v>
      </c>
      <c r="H3" s="26">
        <v>1450</v>
      </c>
      <c r="I3" s="7">
        <v>125371</v>
      </c>
      <c r="J3" s="7" t="str">
        <f t="shared" ref="J3:J66" si="0">LEFT(B3,4)</f>
        <v>2021</v>
      </c>
      <c r="K3" s="7" t="str">
        <f t="shared" ref="K3:K66" si="1">RIGHT(B3,2)</f>
        <v>04</v>
      </c>
      <c r="L3" s="7" t="s">
        <v>844</v>
      </c>
      <c r="M3" s="26">
        <f t="shared" ref="M3:M66" si="2">H3*1.4/0.5</f>
        <v>4059.9999999999995</v>
      </c>
    </row>
    <row r="4" spans="1:13" x14ac:dyDescent="0.25">
      <c r="A4" s="1">
        <v>126624</v>
      </c>
      <c r="B4" s="7">
        <v>202107</v>
      </c>
      <c r="C4" s="7" t="s">
        <v>21</v>
      </c>
      <c r="D4" s="7" t="s">
        <v>51</v>
      </c>
      <c r="E4" s="7" t="s">
        <v>847</v>
      </c>
      <c r="F4" s="26">
        <v>0.31</v>
      </c>
      <c r="G4" s="7">
        <v>3000</v>
      </c>
      <c r="H4" s="26">
        <v>930</v>
      </c>
      <c r="I4" s="7">
        <v>126624</v>
      </c>
      <c r="J4" s="7" t="str">
        <f t="shared" si="0"/>
        <v>2021</v>
      </c>
      <c r="K4" s="7" t="str">
        <f t="shared" si="1"/>
        <v>07</v>
      </c>
      <c r="L4" s="7" t="s">
        <v>844</v>
      </c>
      <c r="M4" s="26">
        <f t="shared" si="2"/>
        <v>2604</v>
      </c>
    </row>
    <row r="5" spans="1:13" x14ac:dyDescent="0.25">
      <c r="A5" s="1">
        <v>126674</v>
      </c>
      <c r="B5" s="7">
        <v>202107</v>
      </c>
      <c r="C5" s="7" t="s">
        <v>21</v>
      </c>
      <c r="D5" s="7" t="s">
        <v>51</v>
      </c>
      <c r="E5" s="7" t="s">
        <v>847</v>
      </c>
      <c r="F5" s="26">
        <v>0.31</v>
      </c>
      <c r="G5" s="7">
        <v>7000</v>
      </c>
      <c r="H5" s="26">
        <v>2170</v>
      </c>
      <c r="I5" s="7">
        <v>126674</v>
      </c>
      <c r="J5" s="7" t="str">
        <f t="shared" si="0"/>
        <v>2021</v>
      </c>
      <c r="K5" s="7" t="str">
        <f t="shared" si="1"/>
        <v>07</v>
      </c>
      <c r="L5" s="7" t="s">
        <v>844</v>
      </c>
      <c r="M5" s="26">
        <f t="shared" si="2"/>
        <v>6076</v>
      </c>
    </row>
    <row r="6" spans="1:13" x14ac:dyDescent="0.25">
      <c r="A6" s="1">
        <v>126625</v>
      </c>
      <c r="B6" s="7">
        <v>202107</v>
      </c>
      <c r="C6" s="7" t="s">
        <v>21</v>
      </c>
      <c r="D6" s="7" t="s">
        <v>51</v>
      </c>
      <c r="E6" s="7" t="s">
        <v>848</v>
      </c>
      <c r="F6" s="26">
        <v>0.31</v>
      </c>
      <c r="G6" s="7">
        <v>3000</v>
      </c>
      <c r="H6" s="26">
        <v>930</v>
      </c>
      <c r="I6" s="7">
        <v>126625</v>
      </c>
      <c r="J6" s="7" t="str">
        <f t="shared" si="0"/>
        <v>2021</v>
      </c>
      <c r="K6" s="7" t="str">
        <f t="shared" si="1"/>
        <v>07</v>
      </c>
      <c r="L6" s="7" t="s">
        <v>844</v>
      </c>
      <c r="M6" s="26">
        <f t="shared" si="2"/>
        <v>2604</v>
      </c>
    </row>
    <row r="7" spans="1:13" x14ac:dyDescent="0.25">
      <c r="A7" s="1">
        <v>126675</v>
      </c>
      <c r="B7" s="7">
        <v>202107</v>
      </c>
      <c r="C7" s="7" t="s">
        <v>21</v>
      </c>
      <c r="D7" s="7" t="s">
        <v>51</v>
      </c>
      <c r="E7" s="7" t="s">
        <v>848</v>
      </c>
      <c r="F7" s="26">
        <v>0.31</v>
      </c>
      <c r="G7" s="7">
        <v>3000</v>
      </c>
      <c r="H7" s="26">
        <v>930</v>
      </c>
      <c r="I7" s="7">
        <v>126675</v>
      </c>
      <c r="J7" s="7" t="str">
        <f t="shared" si="0"/>
        <v>2021</v>
      </c>
      <c r="K7" s="7" t="str">
        <f t="shared" si="1"/>
        <v>07</v>
      </c>
      <c r="L7" s="7" t="s">
        <v>844</v>
      </c>
      <c r="M7" s="26">
        <f t="shared" si="2"/>
        <v>2604</v>
      </c>
    </row>
    <row r="8" spans="1:13" x14ac:dyDescent="0.25">
      <c r="A8" s="1">
        <v>125372</v>
      </c>
      <c r="B8" s="7">
        <v>202104</v>
      </c>
      <c r="C8" s="7" t="s">
        <v>21</v>
      </c>
      <c r="D8" s="7" t="s">
        <v>51</v>
      </c>
      <c r="E8" s="7" t="s">
        <v>849</v>
      </c>
      <c r="F8" s="26">
        <v>0.28999999999999998</v>
      </c>
      <c r="G8" s="7">
        <v>5000</v>
      </c>
      <c r="H8" s="26">
        <v>1450</v>
      </c>
      <c r="I8" s="7">
        <v>125372</v>
      </c>
      <c r="J8" s="7" t="str">
        <f t="shared" si="0"/>
        <v>2021</v>
      </c>
      <c r="K8" s="7" t="str">
        <f t="shared" si="1"/>
        <v>04</v>
      </c>
      <c r="L8" s="7" t="s">
        <v>844</v>
      </c>
      <c r="M8" s="26">
        <f t="shared" si="2"/>
        <v>4059.9999999999995</v>
      </c>
    </row>
    <row r="9" spans="1:13" x14ac:dyDescent="0.25">
      <c r="A9" s="1">
        <v>126626</v>
      </c>
      <c r="B9" s="7">
        <v>202107</v>
      </c>
      <c r="C9" s="7" t="s">
        <v>21</v>
      </c>
      <c r="D9" s="7" t="s">
        <v>51</v>
      </c>
      <c r="E9" s="7" t="s">
        <v>849</v>
      </c>
      <c r="F9" s="26">
        <v>0.31</v>
      </c>
      <c r="G9" s="7">
        <v>3000</v>
      </c>
      <c r="H9" s="26">
        <v>930</v>
      </c>
      <c r="I9" s="7">
        <v>126626</v>
      </c>
      <c r="J9" s="7" t="str">
        <f t="shared" si="0"/>
        <v>2021</v>
      </c>
      <c r="K9" s="7" t="str">
        <f t="shared" si="1"/>
        <v>07</v>
      </c>
      <c r="L9" s="7" t="s">
        <v>844</v>
      </c>
      <c r="M9" s="26">
        <f t="shared" si="2"/>
        <v>2604</v>
      </c>
    </row>
    <row r="10" spans="1:13" x14ac:dyDescent="0.25">
      <c r="A10" s="1">
        <v>125373</v>
      </c>
      <c r="B10" s="7">
        <v>202104</v>
      </c>
      <c r="C10" s="7" t="s">
        <v>21</v>
      </c>
      <c r="D10" s="7" t="s">
        <v>51</v>
      </c>
      <c r="E10" s="7" t="s">
        <v>850</v>
      </c>
      <c r="F10" s="26">
        <v>0.28999999999999998</v>
      </c>
      <c r="G10" s="7">
        <v>3000</v>
      </c>
      <c r="H10" s="26">
        <v>870</v>
      </c>
      <c r="I10" s="7">
        <v>125373</v>
      </c>
      <c r="J10" s="7" t="str">
        <f t="shared" si="0"/>
        <v>2021</v>
      </c>
      <c r="K10" s="7" t="str">
        <f t="shared" si="1"/>
        <v>04</v>
      </c>
      <c r="L10" s="7" t="s">
        <v>844</v>
      </c>
      <c r="M10" s="26">
        <f t="shared" si="2"/>
        <v>2436</v>
      </c>
    </row>
    <row r="11" spans="1:13" x14ac:dyDescent="0.25">
      <c r="A11" s="1">
        <v>125365</v>
      </c>
      <c r="B11" s="7">
        <v>202104</v>
      </c>
      <c r="C11" s="7" t="s">
        <v>21</v>
      </c>
      <c r="D11" s="7" t="s">
        <v>51</v>
      </c>
      <c r="E11" s="7" t="s">
        <v>851</v>
      </c>
      <c r="F11" s="26">
        <v>0.2</v>
      </c>
      <c r="G11" s="7">
        <v>2000</v>
      </c>
      <c r="H11" s="26">
        <v>400</v>
      </c>
      <c r="I11" s="7">
        <v>125365</v>
      </c>
      <c r="J11" s="7" t="str">
        <f t="shared" si="0"/>
        <v>2021</v>
      </c>
      <c r="K11" s="7" t="str">
        <f t="shared" si="1"/>
        <v>04</v>
      </c>
      <c r="L11" s="7" t="s">
        <v>844</v>
      </c>
      <c r="M11" s="26">
        <f t="shared" si="2"/>
        <v>1120</v>
      </c>
    </row>
    <row r="12" spans="1:13" x14ac:dyDescent="0.25">
      <c r="A12" s="1">
        <v>126612</v>
      </c>
      <c r="B12" s="7">
        <v>202107</v>
      </c>
      <c r="C12" s="7" t="s">
        <v>21</v>
      </c>
      <c r="D12" s="7" t="s">
        <v>51</v>
      </c>
      <c r="E12" s="7" t="s">
        <v>851</v>
      </c>
      <c r="F12" s="26">
        <v>0.21</v>
      </c>
      <c r="G12" s="7">
        <v>2000</v>
      </c>
      <c r="H12" s="26">
        <v>420</v>
      </c>
      <c r="I12" s="7">
        <v>126612</v>
      </c>
      <c r="J12" s="7" t="str">
        <f t="shared" si="0"/>
        <v>2021</v>
      </c>
      <c r="K12" s="7" t="str">
        <f t="shared" si="1"/>
        <v>07</v>
      </c>
      <c r="L12" s="7" t="s">
        <v>844</v>
      </c>
      <c r="M12" s="26">
        <f t="shared" si="2"/>
        <v>1176</v>
      </c>
    </row>
    <row r="13" spans="1:13" x14ac:dyDescent="0.25">
      <c r="A13" s="1">
        <v>125374</v>
      </c>
      <c r="B13" s="7">
        <v>202104</v>
      </c>
      <c r="C13" s="7" t="s">
        <v>21</v>
      </c>
      <c r="D13" s="7" t="s">
        <v>51</v>
      </c>
      <c r="E13" s="7" t="s">
        <v>852</v>
      </c>
      <c r="F13" s="26">
        <v>0.28999999999999998</v>
      </c>
      <c r="G13" s="7">
        <v>1000</v>
      </c>
      <c r="H13" s="26">
        <v>290</v>
      </c>
      <c r="I13" s="7">
        <v>125374</v>
      </c>
      <c r="J13" s="7" t="str">
        <f t="shared" si="0"/>
        <v>2021</v>
      </c>
      <c r="K13" s="7" t="str">
        <f t="shared" si="1"/>
        <v>04</v>
      </c>
      <c r="L13" s="7" t="s">
        <v>844</v>
      </c>
      <c r="M13" s="26">
        <f t="shared" si="2"/>
        <v>812</v>
      </c>
    </row>
    <row r="14" spans="1:13" x14ac:dyDescent="0.25">
      <c r="A14" s="1">
        <v>125397</v>
      </c>
      <c r="B14" s="7">
        <v>202104</v>
      </c>
      <c r="C14" s="7" t="s">
        <v>21</v>
      </c>
      <c r="D14" s="7" t="s">
        <v>51</v>
      </c>
      <c r="E14" s="7" t="s">
        <v>853</v>
      </c>
      <c r="F14" s="26">
        <v>0.22</v>
      </c>
      <c r="G14" s="7">
        <v>1000</v>
      </c>
      <c r="H14" s="26">
        <v>220</v>
      </c>
      <c r="I14" s="7">
        <v>125397</v>
      </c>
      <c r="J14" s="7" t="str">
        <f t="shared" si="0"/>
        <v>2021</v>
      </c>
      <c r="K14" s="7" t="str">
        <f t="shared" si="1"/>
        <v>04</v>
      </c>
      <c r="L14" s="7" t="s">
        <v>844</v>
      </c>
      <c r="M14" s="26">
        <f t="shared" si="2"/>
        <v>616</v>
      </c>
    </row>
    <row r="15" spans="1:13" x14ac:dyDescent="0.25">
      <c r="A15" s="1">
        <v>122065</v>
      </c>
      <c r="B15" s="7">
        <v>202101</v>
      </c>
      <c r="C15" s="7" t="s">
        <v>21</v>
      </c>
      <c r="D15" s="7" t="s">
        <v>51</v>
      </c>
      <c r="E15" s="7" t="s">
        <v>854</v>
      </c>
      <c r="F15" s="26">
        <v>49.37</v>
      </c>
      <c r="G15" s="7">
        <v>1</v>
      </c>
      <c r="H15" s="26">
        <v>49.37</v>
      </c>
      <c r="I15" s="7">
        <v>122065</v>
      </c>
      <c r="J15" s="7" t="str">
        <f t="shared" si="0"/>
        <v>2021</v>
      </c>
      <c r="K15" s="7" t="str">
        <f t="shared" si="1"/>
        <v>01</v>
      </c>
      <c r="L15" s="7" t="s">
        <v>844</v>
      </c>
      <c r="M15" s="26">
        <f t="shared" si="2"/>
        <v>138.23599999999999</v>
      </c>
    </row>
    <row r="16" spans="1:13" x14ac:dyDescent="0.25">
      <c r="A16" s="1">
        <v>125120</v>
      </c>
      <c r="B16" s="7">
        <v>202105</v>
      </c>
      <c r="C16" s="7" t="s">
        <v>21</v>
      </c>
      <c r="D16" s="7" t="s">
        <v>855</v>
      </c>
      <c r="E16" s="7" t="s">
        <v>856</v>
      </c>
      <c r="F16" s="26">
        <v>4.2614232999999997</v>
      </c>
      <c r="G16" s="7">
        <v>40</v>
      </c>
      <c r="H16" s="26">
        <v>170.45693199999999</v>
      </c>
      <c r="I16" s="7">
        <v>125120</v>
      </c>
      <c r="J16" s="7" t="str">
        <f t="shared" si="0"/>
        <v>2021</v>
      </c>
      <c r="K16" s="7" t="str">
        <f t="shared" si="1"/>
        <v>05</v>
      </c>
      <c r="L16" s="7" t="s">
        <v>844</v>
      </c>
      <c r="M16" s="26">
        <f t="shared" si="2"/>
        <v>477.27940959999995</v>
      </c>
    </row>
    <row r="17" spans="1:13" x14ac:dyDescent="0.25">
      <c r="A17" s="1">
        <v>113202</v>
      </c>
      <c r="B17" s="7">
        <v>202102</v>
      </c>
      <c r="C17" s="7" t="s">
        <v>21</v>
      </c>
      <c r="D17" s="7" t="s">
        <v>855</v>
      </c>
      <c r="E17" s="7" t="s">
        <v>857</v>
      </c>
      <c r="F17" s="26">
        <v>10.3546525</v>
      </c>
      <c r="G17" s="7">
        <v>10</v>
      </c>
      <c r="H17" s="26">
        <v>103.546525</v>
      </c>
      <c r="I17" s="7">
        <v>113202</v>
      </c>
      <c r="J17" s="7" t="str">
        <f t="shared" si="0"/>
        <v>2021</v>
      </c>
      <c r="K17" s="7" t="str">
        <f t="shared" si="1"/>
        <v>02</v>
      </c>
      <c r="L17" s="7" t="s">
        <v>844</v>
      </c>
      <c r="M17" s="26">
        <f t="shared" si="2"/>
        <v>289.93027000000001</v>
      </c>
    </row>
    <row r="18" spans="1:13" x14ac:dyDescent="0.25">
      <c r="A18" s="1">
        <v>120919</v>
      </c>
      <c r="B18" s="7">
        <v>202101</v>
      </c>
      <c r="C18" s="7" t="s">
        <v>21</v>
      </c>
      <c r="D18" s="7" t="s">
        <v>855</v>
      </c>
      <c r="E18" s="7" t="s">
        <v>858</v>
      </c>
      <c r="F18" s="26">
        <v>10.863592499999999</v>
      </c>
      <c r="G18" s="7">
        <v>20</v>
      </c>
      <c r="H18" s="26">
        <v>217.27185</v>
      </c>
      <c r="I18" s="7">
        <v>120919</v>
      </c>
      <c r="J18" s="7" t="str">
        <f t="shared" si="0"/>
        <v>2021</v>
      </c>
      <c r="K18" s="7" t="str">
        <f t="shared" si="1"/>
        <v>01</v>
      </c>
      <c r="L18" s="7" t="s">
        <v>844</v>
      </c>
      <c r="M18" s="26">
        <f t="shared" si="2"/>
        <v>608.36117999999999</v>
      </c>
    </row>
    <row r="19" spans="1:13" x14ac:dyDescent="0.25">
      <c r="A19" s="1">
        <v>122501</v>
      </c>
      <c r="B19" s="7">
        <v>202101</v>
      </c>
      <c r="C19" s="7" t="s">
        <v>21</v>
      </c>
      <c r="D19" s="7" t="s">
        <v>855</v>
      </c>
      <c r="E19" s="7" t="s">
        <v>859</v>
      </c>
      <c r="F19" s="26">
        <v>4.4077545999999996</v>
      </c>
      <c r="G19" s="7">
        <v>220</v>
      </c>
      <c r="H19" s="26">
        <v>969.70601199999987</v>
      </c>
      <c r="I19" s="7">
        <v>122501</v>
      </c>
      <c r="J19" s="7" t="str">
        <f t="shared" si="0"/>
        <v>2021</v>
      </c>
      <c r="K19" s="7" t="str">
        <f t="shared" si="1"/>
        <v>01</v>
      </c>
      <c r="L19" s="7" t="s">
        <v>844</v>
      </c>
      <c r="M19" s="26">
        <f t="shared" si="2"/>
        <v>2715.1768335999996</v>
      </c>
    </row>
    <row r="20" spans="1:13" x14ac:dyDescent="0.25">
      <c r="A20" s="1">
        <v>119367</v>
      </c>
      <c r="B20" s="7">
        <v>202101</v>
      </c>
      <c r="C20" s="7" t="s">
        <v>21</v>
      </c>
      <c r="D20" s="7" t="s">
        <v>855</v>
      </c>
      <c r="E20" s="7" t="s">
        <v>860</v>
      </c>
      <c r="F20" s="26">
        <v>32.108909400000002</v>
      </c>
      <c r="G20" s="7">
        <v>2</v>
      </c>
      <c r="H20" s="26">
        <v>64.217818800000003</v>
      </c>
      <c r="I20" s="7">
        <v>119367</v>
      </c>
      <c r="J20" s="7" t="str">
        <f t="shared" si="0"/>
        <v>2021</v>
      </c>
      <c r="K20" s="7" t="str">
        <f t="shared" si="1"/>
        <v>01</v>
      </c>
      <c r="L20" s="7" t="s">
        <v>844</v>
      </c>
      <c r="M20" s="26">
        <f t="shared" si="2"/>
        <v>179.80989263999999</v>
      </c>
    </row>
    <row r="21" spans="1:13" x14ac:dyDescent="0.25">
      <c r="A21" s="1">
        <v>121144</v>
      </c>
      <c r="B21" s="7">
        <v>202106</v>
      </c>
      <c r="C21" s="7" t="s">
        <v>21</v>
      </c>
      <c r="D21" s="7" t="s">
        <v>51</v>
      </c>
      <c r="E21" s="7" t="s">
        <v>861</v>
      </c>
      <c r="F21" s="26">
        <v>0.33</v>
      </c>
      <c r="G21" s="7">
        <v>3000</v>
      </c>
      <c r="H21" s="26">
        <v>990</v>
      </c>
      <c r="I21" s="7">
        <v>121144</v>
      </c>
      <c r="J21" s="7" t="str">
        <f t="shared" si="0"/>
        <v>2021</v>
      </c>
      <c r="K21" s="7" t="str">
        <f t="shared" si="1"/>
        <v>06</v>
      </c>
      <c r="L21" s="7" t="s">
        <v>844</v>
      </c>
      <c r="M21" s="26">
        <f t="shared" si="2"/>
        <v>2772</v>
      </c>
    </row>
    <row r="22" spans="1:13" x14ac:dyDescent="0.25">
      <c r="A22" s="1">
        <v>121145</v>
      </c>
      <c r="B22" s="7">
        <v>202106</v>
      </c>
      <c r="C22" s="7" t="s">
        <v>21</v>
      </c>
      <c r="D22" s="7" t="s">
        <v>51</v>
      </c>
      <c r="E22" s="7" t="s">
        <v>862</v>
      </c>
      <c r="F22" s="26">
        <v>0.33</v>
      </c>
      <c r="G22" s="7">
        <v>4000</v>
      </c>
      <c r="H22" s="26">
        <v>1320</v>
      </c>
      <c r="I22" s="7">
        <v>121145</v>
      </c>
      <c r="J22" s="7" t="str">
        <f t="shared" si="0"/>
        <v>2021</v>
      </c>
      <c r="K22" s="7" t="str">
        <f t="shared" si="1"/>
        <v>06</v>
      </c>
      <c r="L22" s="7" t="s">
        <v>844</v>
      </c>
      <c r="M22" s="26">
        <f t="shared" si="2"/>
        <v>3695.9999999999995</v>
      </c>
    </row>
    <row r="23" spans="1:13" x14ac:dyDescent="0.25">
      <c r="A23" s="1">
        <v>125118</v>
      </c>
      <c r="B23" s="7">
        <v>202105</v>
      </c>
      <c r="C23" s="7" t="s">
        <v>21</v>
      </c>
      <c r="D23" s="7" t="s">
        <v>855</v>
      </c>
      <c r="E23" s="7" t="s">
        <v>863</v>
      </c>
      <c r="F23" s="26">
        <v>9.5912035000000007</v>
      </c>
      <c r="G23" s="7">
        <v>20</v>
      </c>
      <c r="H23" s="26">
        <v>191.82407000000001</v>
      </c>
      <c r="I23" s="7">
        <v>125118</v>
      </c>
      <c r="J23" s="7" t="str">
        <f t="shared" si="0"/>
        <v>2021</v>
      </c>
      <c r="K23" s="7" t="str">
        <f t="shared" si="1"/>
        <v>05</v>
      </c>
      <c r="L23" s="7" t="s">
        <v>844</v>
      </c>
      <c r="M23" s="26">
        <f t="shared" si="2"/>
        <v>537.10739599999999</v>
      </c>
    </row>
    <row r="24" spans="1:13" x14ac:dyDescent="0.25">
      <c r="A24" s="1">
        <v>122520</v>
      </c>
      <c r="B24" s="7">
        <v>202101</v>
      </c>
      <c r="C24" s="7" t="s">
        <v>21</v>
      </c>
      <c r="D24" s="7" t="s">
        <v>855</v>
      </c>
      <c r="E24" s="7" t="s">
        <v>864</v>
      </c>
      <c r="F24" s="26">
        <v>147.40014429999999</v>
      </c>
      <c r="G24" s="7">
        <v>4</v>
      </c>
      <c r="H24" s="26">
        <v>589.60057720000009</v>
      </c>
      <c r="I24" s="7">
        <v>122520</v>
      </c>
      <c r="J24" s="7" t="str">
        <f t="shared" si="0"/>
        <v>2021</v>
      </c>
      <c r="K24" s="7" t="str">
        <f t="shared" si="1"/>
        <v>01</v>
      </c>
      <c r="L24" s="7" t="s">
        <v>844</v>
      </c>
      <c r="M24" s="26">
        <f t="shared" si="2"/>
        <v>1650.8816161600002</v>
      </c>
    </row>
    <row r="25" spans="1:13" x14ac:dyDescent="0.25">
      <c r="A25" s="1">
        <v>127561</v>
      </c>
      <c r="B25" s="7">
        <v>202107</v>
      </c>
      <c r="C25" s="7" t="s">
        <v>21</v>
      </c>
      <c r="D25" s="7" t="s">
        <v>51</v>
      </c>
      <c r="E25" s="7" t="s">
        <v>865</v>
      </c>
      <c r="F25" s="26">
        <v>0.441</v>
      </c>
      <c r="G25" s="7">
        <v>5000</v>
      </c>
      <c r="H25" s="26">
        <v>2205</v>
      </c>
      <c r="I25" s="7">
        <v>127561</v>
      </c>
      <c r="J25" s="7" t="str">
        <f t="shared" si="0"/>
        <v>2021</v>
      </c>
      <c r="K25" s="7" t="str">
        <f t="shared" si="1"/>
        <v>07</v>
      </c>
      <c r="L25" s="7" t="s">
        <v>844</v>
      </c>
      <c r="M25" s="26">
        <f t="shared" si="2"/>
        <v>6174</v>
      </c>
    </row>
    <row r="26" spans="1:13" x14ac:dyDescent="0.25">
      <c r="A26" s="1">
        <v>127263</v>
      </c>
      <c r="B26" s="7">
        <v>202107</v>
      </c>
      <c r="C26" s="7" t="s">
        <v>21</v>
      </c>
      <c r="D26" s="7" t="s">
        <v>51</v>
      </c>
      <c r="E26" s="7" t="s">
        <v>866</v>
      </c>
      <c r="F26" s="26">
        <v>0.3644367</v>
      </c>
      <c r="G26" s="7">
        <v>3000</v>
      </c>
      <c r="H26" s="26">
        <v>1093.3100999999999</v>
      </c>
      <c r="I26" s="7">
        <v>127263</v>
      </c>
      <c r="J26" s="7" t="str">
        <f t="shared" si="0"/>
        <v>2021</v>
      </c>
      <c r="K26" s="7" t="str">
        <f t="shared" si="1"/>
        <v>07</v>
      </c>
      <c r="L26" s="7" t="s">
        <v>844</v>
      </c>
      <c r="M26" s="26">
        <f t="shared" si="2"/>
        <v>3061.2682799999998</v>
      </c>
    </row>
    <row r="27" spans="1:13" x14ac:dyDescent="0.25">
      <c r="A27" s="1">
        <v>120228</v>
      </c>
      <c r="B27" s="7">
        <v>202101</v>
      </c>
      <c r="C27" s="7" t="s">
        <v>21</v>
      </c>
      <c r="D27" s="7" t="s">
        <v>51</v>
      </c>
      <c r="E27" s="7" t="s">
        <v>867</v>
      </c>
      <c r="F27" s="26">
        <v>0.4044333</v>
      </c>
      <c r="G27" s="7">
        <v>3000</v>
      </c>
      <c r="H27" s="26">
        <v>1213.2999</v>
      </c>
      <c r="I27" s="7">
        <v>120228</v>
      </c>
      <c r="J27" s="7" t="str">
        <f t="shared" si="0"/>
        <v>2021</v>
      </c>
      <c r="K27" s="7" t="str">
        <f t="shared" si="1"/>
        <v>01</v>
      </c>
      <c r="L27" s="7" t="s">
        <v>844</v>
      </c>
      <c r="M27" s="26">
        <f t="shared" si="2"/>
        <v>3397.2397199999996</v>
      </c>
    </row>
    <row r="28" spans="1:13" x14ac:dyDescent="0.25">
      <c r="A28" s="1">
        <v>120239</v>
      </c>
      <c r="B28" s="7">
        <v>202101</v>
      </c>
      <c r="C28" s="7" t="s">
        <v>21</v>
      </c>
      <c r="D28" s="7" t="s">
        <v>51</v>
      </c>
      <c r="E28" s="7" t="s">
        <v>867</v>
      </c>
      <c r="F28" s="26">
        <v>0.42431000000000002</v>
      </c>
      <c r="G28" s="7">
        <v>3000</v>
      </c>
      <c r="H28" s="26">
        <v>1272.93</v>
      </c>
      <c r="I28" s="7">
        <v>120239</v>
      </c>
      <c r="J28" s="7" t="str">
        <f t="shared" si="0"/>
        <v>2021</v>
      </c>
      <c r="K28" s="7" t="str">
        <f t="shared" si="1"/>
        <v>01</v>
      </c>
      <c r="L28" s="7" t="s">
        <v>844</v>
      </c>
      <c r="M28" s="26">
        <f t="shared" si="2"/>
        <v>3564.2040000000002</v>
      </c>
    </row>
    <row r="29" spans="1:13" x14ac:dyDescent="0.25">
      <c r="A29" s="1">
        <v>126724</v>
      </c>
      <c r="B29" s="7">
        <v>202105</v>
      </c>
      <c r="C29" s="7" t="s">
        <v>21</v>
      </c>
      <c r="D29" s="7" t="s">
        <v>51</v>
      </c>
      <c r="E29" s="7" t="s">
        <v>867</v>
      </c>
      <c r="F29" s="26">
        <v>0.44236999999999999</v>
      </c>
      <c r="G29" s="7">
        <v>2000</v>
      </c>
      <c r="H29" s="26">
        <v>884.74</v>
      </c>
      <c r="I29" s="7">
        <v>126724</v>
      </c>
      <c r="J29" s="7" t="str">
        <f t="shared" si="0"/>
        <v>2021</v>
      </c>
      <c r="K29" s="7" t="str">
        <f t="shared" si="1"/>
        <v>05</v>
      </c>
      <c r="L29" s="7" t="s">
        <v>844</v>
      </c>
      <c r="M29" s="26">
        <f t="shared" si="2"/>
        <v>2477.2719999999999</v>
      </c>
    </row>
    <row r="30" spans="1:13" x14ac:dyDescent="0.25">
      <c r="A30" s="1">
        <v>126731</v>
      </c>
      <c r="B30" s="7">
        <v>202105</v>
      </c>
      <c r="C30" s="7" t="s">
        <v>21</v>
      </c>
      <c r="D30" s="7" t="s">
        <v>51</v>
      </c>
      <c r="E30" s="7" t="s">
        <v>867</v>
      </c>
      <c r="F30" s="26">
        <v>0.45438669999999998</v>
      </c>
      <c r="G30" s="7">
        <v>3000</v>
      </c>
      <c r="H30" s="26">
        <v>1363.1601000000001</v>
      </c>
      <c r="I30" s="7">
        <v>126731</v>
      </c>
      <c r="J30" s="7" t="str">
        <f t="shared" si="0"/>
        <v>2021</v>
      </c>
      <c r="K30" s="7" t="str">
        <f t="shared" si="1"/>
        <v>05</v>
      </c>
      <c r="L30" s="7" t="s">
        <v>844</v>
      </c>
      <c r="M30" s="26">
        <f t="shared" si="2"/>
        <v>3816.8482799999997</v>
      </c>
    </row>
    <row r="31" spans="1:13" x14ac:dyDescent="0.25">
      <c r="A31" s="1">
        <v>126733</v>
      </c>
      <c r="B31" s="7">
        <v>202105</v>
      </c>
      <c r="C31" s="7" t="s">
        <v>21</v>
      </c>
      <c r="D31" s="7" t="s">
        <v>51</v>
      </c>
      <c r="E31" s="7" t="s">
        <v>867</v>
      </c>
      <c r="F31" s="26">
        <v>0.45438499999999998</v>
      </c>
      <c r="G31" s="7">
        <v>2000</v>
      </c>
      <c r="H31" s="26">
        <v>908.77</v>
      </c>
      <c r="I31" s="7">
        <v>126733</v>
      </c>
      <c r="J31" s="7" t="str">
        <f t="shared" si="0"/>
        <v>2021</v>
      </c>
      <c r="K31" s="7" t="str">
        <f t="shared" si="1"/>
        <v>05</v>
      </c>
      <c r="L31" s="7" t="s">
        <v>844</v>
      </c>
      <c r="M31" s="26">
        <f t="shared" si="2"/>
        <v>2544.5559999999996</v>
      </c>
    </row>
    <row r="32" spans="1:13" x14ac:dyDescent="0.25">
      <c r="A32" s="1">
        <v>127253</v>
      </c>
      <c r="B32" s="7">
        <v>202107</v>
      </c>
      <c r="C32" s="7" t="s">
        <v>21</v>
      </c>
      <c r="D32" s="7" t="s">
        <v>51</v>
      </c>
      <c r="E32" s="7" t="s">
        <v>868</v>
      </c>
      <c r="F32" s="26">
        <v>0.36446200000000001</v>
      </c>
      <c r="G32" s="7">
        <v>5000</v>
      </c>
      <c r="H32" s="26">
        <v>1822.31</v>
      </c>
      <c r="I32" s="7">
        <v>127253</v>
      </c>
      <c r="J32" s="7" t="str">
        <f t="shared" si="0"/>
        <v>2021</v>
      </c>
      <c r="K32" s="7" t="str">
        <f t="shared" si="1"/>
        <v>07</v>
      </c>
      <c r="L32" s="7" t="s">
        <v>844</v>
      </c>
      <c r="M32" s="26">
        <f t="shared" si="2"/>
        <v>5102.4679999999998</v>
      </c>
    </row>
    <row r="33" spans="1:13" x14ac:dyDescent="0.25">
      <c r="A33" s="1">
        <v>127254</v>
      </c>
      <c r="B33" s="7">
        <v>202107</v>
      </c>
      <c r="C33" s="7" t="s">
        <v>21</v>
      </c>
      <c r="D33" s="7" t="s">
        <v>51</v>
      </c>
      <c r="E33" s="7" t="s">
        <v>869</v>
      </c>
      <c r="F33" s="26">
        <v>0.40455799999999997</v>
      </c>
      <c r="G33" s="7">
        <v>10000</v>
      </c>
      <c r="H33" s="26">
        <v>4045.58</v>
      </c>
      <c r="I33" s="7">
        <v>127254</v>
      </c>
      <c r="J33" s="7" t="str">
        <f t="shared" si="0"/>
        <v>2021</v>
      </c>
      <c r="K33" s="7" t="str">
        <f t="shared" si="1"/>
        <v>07</v>
      </c>
      <c r="L33" s="7" t="s">
        <v>844</v>
      </c>
      <c r="M33" s="26">
        <f t="shared" si="2"/>
        <v>11327.624</v>
      </c>
    </row>
    <row r="34" spans="1:13" x14ac:dyDescent="0.25">
      <c r="A34" s="1">
        <v>127256</v>
      </c>
      <c r="B34" s="7">
        <v>202107</v>
      </c>
      <c r="C34" s="7" t="s">
        <v>21</v>
      </c>
      <c r="D34" s="7" t="s">
        <v>51</v>
      </c>
      <c r="E34" s="7" t="s">
        <v>870</v>
      </c>
      <c r="F34" s="26">
        <v>0.40455799999999997</v>
      </c>
      <c r="G34" s="7">
        <v>10000</v>
      </c>
      <c r="H34" s="26">
        <v>4045.58</v>
      </c>
      <c r="I34" s="7">
        <v>127256</v>
      </c>
      <c r="J34" s="7" t="str">
        <f t="shared" si="0"/>
        <v>2021</v>
      </c>
      <c r="K34" s="7" t="str">
        <f t="shared" si="1"/>
        <v>07</v>
      </c>
      <c r="L34" s="7" t="s">
        <v>844</v>
      </c>
      <c r="M34" s="26">
        <f t="shared" si="2"/>
        <v>11327.624</v>
      </c>
    </row>
    <row r="35" spans="1:13" x14ac:dyDescent="0.25">
      <c r="A35" s="1">
        <v>127262</v>
      </c>
      <c r="B35" s="7">
        <v>202107</v>
      </c>
      <c r="C35" s="7" t="s">
        <v>21</v>
      </c>
      <c r="D35" s="7" t="s">
        <v>51</v>
      </c>
      <c r="E35" s="7" t="s">
        <v>871</v>
      </c>
      <c r="F35" s="26">
        <v>0.36446299999999998</v>
      </c>
      <c r="G35" s="7">
        <v>10000</v>
      </c>
      <c r="H35" s="26">
        <v>3644.63</v>
      </c>
      <c r="I35" s="7">
        <v>127262</v>
      </c>
      <c r="J35" s="7" t="str">
        <f t="shared" si="0"/>
        <v>2021</v>
      </c>
      <c r="K35" s="7" t="str">
        <f t="shared" si="1"/>
        <v>07</v>
      </c>
      <c r="L35" s="7" t="s">
        <v>844</v>
      </c>
      <c r="M35" s="26">
        <f t="shared" si="2"/>
        <v>10204.964</v>
      </c>
    </row>
    <row r="36" spans="1:13" x14ac:dyDescent="0.25">
      <c r="A36" s="1">
        <v>121440</v>
      </c>
      <c r="B36" s="7">
        <v>202101</v>
      </c>
      <c r="C36" s="7" t="s">
        <v>21</v>
      </c>
      <c r="D36" s="7" t="s">
        <v>51</v>
      </c>
      <c r="E36" s="7" t="s">
        <v>872</v>
      </c>
      <c r="F36" s="26">
        <v>0.42319000000000001</v>
      </c>
      <c r="G36" s="7">
        <v>1000</v>
      </c>
      <c r="H36" s="26">
        <v>423.19</v>
      </c>
      <c r="I36" s="7">
        <v>121440</v>
      </c>
      <c r="J36" s="7" t="str">
        <f t="shared" si="0"/>
        <v>2021</v>
      </c>
      <c r="K36" s="7" t="str">
        <f t="shared" si="1"/>
        <v>01</v>
      </c>
      <c r="L36" s="7" t="s">
        <v>844</v>
      </c>
      <c r="M36" s="26">
        <f t="shared" si="2"/>
        <v>1184.932</v>
      </c>
    </row>
    <row r="37" spans="1:13" x14ac:dyDescent="0.25">
      <c r="A37" s="1">
        <v>122420</v>
      </c>
      <c r="B37" s="7">
        <v>202101</v>
      </c>
      <c r="C37" s="7" t="s">
        <v>21</v>
      </c>
      <c r="D37" s="7" t="s">
        <v>855</v>
      </c>
      <c r="E37" s="7" t="s">
        <v>873</v>
      </c>
      <c r="F37" s="26">
        <v>3.6469640000000001</v>
      </c>
      <c r="G37" s="7">
        <v>20</v>
      </c>
      <c r="H37" s="26">
        <v>72.939280000000011</v>
      </c>
      <c r="I37" s="7">
        <v>122420</v>
      </c>
      <c r="J37" s="7" t="str">
        <f t="shared" si="0"/>
        <v>2021</v>
      </c>
      <c r="K37" s="7" t="str">
        <f t="shared" si="1"/>
        <v>01</v>
      </c>
      <c r="L37" s="7" t="s">
        <v>844</v>
      </c>
      <c r="M37" s="26">
        <f t="shared" si="2"/>
        <v>204.22998400000003</v>
      </c>
    </row>
    <row r="38" spans="1:13" x14ac:dyDescent="0.25">
      <c r="A38" s="1">
        <v>122499</v>
      </c>
      <c r="B38" s="7">
        <v>202101</v>
      </c>
      <c r="C38" s="7" t="s">
        <v>21</v>
      </c>
      <c r="D38" s="7" t="s">
        <v>855</v>
      </c>
      <c r="E38" s="7" t="s">
        <v>873</v>
      </c>
      <c r="F38" s="26">
        <v>3.6469640000000001</v>
      </c>
      <c r="G38" s="7">
        <v>75</v>
      </c>
      <c r="H38" s="26">
        <v>273.52229999999997</v>
      </c>
      <c r="I38" s="7">
        <v>122499</v>
      </c>
      <c r="J38" s="7" t="str">
        <f t="shared" si="0"/>
        <v>2021</v>
      </c>
      <c r="K38" s="7" t="str">
        <f t="shared" si="1"/>
        <v>01</v>
      </c>
      <c r="L38" s="7" t="s">
        <v>844</v>
      </c>
      <c r="M38" s="26">
        <f t="shared" si="2"/>
        <v>765.86243999999988</v>
      </c>
    </row>
    <row r="39" spans="1:13" x14ac:dyDescent="0.25">
      <c r="A39" s="1">
        <v>113198</v>
      </c>
      <c r="B39" s="7">
        <v>202102</v>
      </c>
      <c r="C39" s="7" t="s">
        <v>21</v>
      </c>
      <c r="D39" s="7" t="s">
        <v>855</v>
      </c>
      <c r="E39" s="7" t="s">
        <v>873</v>
      </c>
      <c r="F39" s="26">
        <v>3.6919776</v>
      </c>
      <c r="G39" s="7">
        <v>20</v>
      </c>
      <c r="H39" s="26">
        <v>73.839551999999998</v>
      </c>
      <c r="I39" s="7">
        <v>113198</v>
      </c>
      <c r="J39" s="7" t="str">
        <f t="shared" si="0"/>
        <v>2021</v>
      </c>
      <c r="K39" s="7" t="str">
        <f t="shared" si="1"/>
        <v>02</v>
      </c>
      <c r="L39" s="7" t="s">
        <v>844</v>
      </c>
      <c r="M39" s="26">
        <f t="shared" si="2"/>
        <v>206.75074559999999</v>
      </c>
    </row>
    <row r="40" spans="1:13" x14ac:dyDescent="0.25">
      <c r="A40" s="1">
        <v>113207</v>
      </c>
      <c r="B40" s="7">
        <v>202102</v>
      </c>
      <c r="C40" s="7" t="s">
        <v>21</v>
      </c>
      <c r="D40" s="7" t="s">
        <v>855</v>
      </c>
      <c r="E40" s="7" t="s">
        <v>873</v>
      </c>
      <c r="F40" s="26">
        <v>3.6919776</v>
      </c>
      <c r="G40" s="7">
        <v>25</v>
      </c>
      <c r="H40" s="26">
        <v>92.299440000000004</v>
      </c>
      <c r="I40" s="7">
        <v>113207</v>
      </c>
      <c r="J40" s="7" t="str">
        <f t="shared" si="0"/>
        <v>2021</v>
      </c>
      <c r="K40" s="7" t="str">
        <f t="shared" si="1"/>
        <v>02</v>
      </c>
      <c r="L40" s="7" t="s">
        <v>844</v>
      </c>
      <c r="M40" s="26">
        <f t="shared" si="2"/>
        <v>258.43843199999998</v>
      </c>
    </row>
    <row r="41" spans="1:13" x14ac:dyDescent="0.25">
      <c r="A41" s="1">
        <v>139040</v>
      </c>
      <c r="B41" s="7">
        <v>202103</v>
      </c>
      <c r="C41" s="7" t="s">
        <v>21</v>
      </c>
      <c r="D41" s="7" t="s">
        <v>855</v>
      </c>
      <c r="E41" s="7" t="s">
        <v>873</v>
      </c>
      <c r="F41" s="26">
        <v>3.5636231999999999</v>
      </c>
      <c r="G41" s="7">
        <v>25</v>
      </c>
      <c r="H41" s="26">
        <v>89.090580000000003</v>
      </c>
      <c r="I41" s="7">
        <v>139040</v>
      </c>
      <c r="J41" s="7" t="str">
        <f t="shared" si="0"/>
        <v>2021</v>
      </c>
      <c r="K41" s="7" t="str">
        <f t="shared" si="1"/>
        <v>03</v>
      </c>
      <c r="L41" s="7" t="s">
        <v>844</v>
      </c>
      <c r="M41" s="26">
        <f t="shared" si="2"/>
        <v>249.45362399999999</v>
      </c>
    </row>
    <row r="42" spans="1:13" x14ac:dyDescent="0.25">
      <c r="A42" s="1">
        <v>126582</v>
      </c>
      <c r="B42" s="7">
        <v>202104</v>
      </c>
      <c r="C42" s="7" t="s">
        <v>21</v>
      </c>
      <c r="D42" s="7" t="s">
        <v>855</v>
      </c>
      <c r="E42" s="7" t="s">
        <v>873</v>
      </c>
      <c r="F42" s="26">
        <v>3.7265119000000002</v>
      </c>
      <c r="G42" s="7">
        <v>30</v>
      </c>
      <c r="H42" s="26">
        <v>111.795357</v>
      </c>
      <c r="I42" s="7">
        <v>126582</v>
      </c>
      <c r="J42" s="7" t="str">
        <f t="shared" si="0"/>
        <v>2021</v>
      </c>
      <c r="K42" s="7" t="str">
        <f t="shared" si="1"/>
        <v>04</v>
      </c>
      <c r="L42" s="7" t="s">
        <v>844</v>
      </c>
      <c r="M42" s="26">
        <f t="shared" si="2"/>
        <v>313.02699959999995</v>
      </c>
    </row>
    <row r="43" spans="1:13" x14ac:dyDescent="0.25">
      <c r="A43" s="1">
        <v>120247</v>
      </c>
      <c r="B43" s="7">
        <v>202106</v>
      </c>
      <c r="C43" s="7" t="s">
        <v>21</v>
      </c>
      <c r="D43" s="7" t="s">
        <v>855</v>
      </c>
      <c r="E43" s="7" t="s">
        <v>873</v>
      </c>
      <c r="F43" s="26">
        <v>3.6778352000000001</v>
      </c>
      <c r="G43" s="7">
        <v>35</v>
      </c>
      <c r="H43" s="26">
        <v>128.724232</v>
      </c>
      <c r="I43" s="7">
        <v>120247</v>
      </c>
      <c r="J43" s="7" t="str">
        <f t="shared" si="0"/>
        <v>2021</v>
      </c>
      <c r="K43" s="7" t="str">
        <f t="shared" si="1"/>
        <v>06</v>
      </c>
      <c r="L43" s="7" t="s">
        <v>844</v>
      </c>
      <c r="M43" s="26">
        <f t="shared" si="2"/>
        <v>360.4278496</v>
      </c>
    </row>
    <row r="44" spans="1:13" x14ac:dyDescent="0.25">
      <c r="A44" s="1">
        <v>127378</v>
      </c>
      <c r="B44" s="7">
        <v>202107</v>
      </c>
      <c r="C44" s="7" t="s">
        <v>21</v>
      </c>
      <c r="D44" s="7" t="s">
        <v>855</v>
      </c>
      <c r="E44" s="7" t="s">
        <v>873</v>
      </c>
      <c r="F44" s="26">
        <v>3.6553491999999999</v>
      </c>
      <c r="G44" s="7">
        <v>35</v>
      </c>
      <c r="H44" s="26">
        <v>127.93722200000001</v>
      </c>
      <c r="I44" s="7">
        <v>127378</v>
      </c>
      <c r="J44" s="7" t="str">
        <f t="shared" si="0"/>
        <v>2021</v>
      </c>
      <c r="K44" s="7" t="str">
        <f t="shared" si="1"/>
        <v>07</v>
      </c>
      <c r="L44" s="7" t="s">
        <v>844</v>
      </c>
      <c r="M44" s="26">
        <f t="shared" si="2"/>
        <v>358.22422159999996</v>
      </c>
    </row>
    <row r="45" spans="1:13" x14ac:dyDescent="0.25">
      <c r="A45" s="1">
        <v>127986</v>
      </c>
      <c r="B45" s="7">
        <v>202107</v>
      </c>
      <c r="C45" s="7" t="s">
        <v>21</v>
      </c>
      <c r="D45" s="7" t="s">
        <v>855</v>
      </c>
      <c r="E45" s="7" t="s">
        <v>873</v>
      </c>
      <c r="F45" s="26">
        <v>3.7539775999999998</v>
      </c>
      <c r="G45" s="7">
        <v>35</v>
      </c>
      <c r="H45" s="26">
        <v>131.389216</v>
      </c>
      <c r="I45" s="7">
        <v>127986</v>
      </c>
      <c r="J45" s="7" t="str">
        <f t="shared" si="0"/>
        <v>2021</v>
      </c>
      <c r="K45" s="7" t="str">
        <f t="shared" si="1"/>
        <v>07</v>
      </c>
      <c r="L45" s="7" t="s">
        <v>844</v>
      </c>
      <c r="M45" s="26">
        <f t="shared" si="2"/>
        <v>367.88980479999998</v>
      </c>
    </row>
    <row r="46" spans="1:13" x14ac:dyDescent="0.25">
      <c r="A46" s="1">
        <v>129377</v>
      </c>
      <c r="B46" s="7">
        <v>202107</v>
      </c>
      <c r="C46" s="7" t="s">
        <v>21</v>
      </c>
      <c r="D46" s="7" t="s">
        <v>855</v>
      </c>
      <c r="E46" s="7" t="s">
        <v>873</v>
      </c>
      <c r="F46" s="26">
        <v>3.7701946999999998</v>
      </c>
      <c r="G46" s="7">
        <v>55</v>
      </c>
      <c r="H46" s="26">
        <v>207.36070849999999</v>
      </c>
      <c r="I46" s="7">
        <v>129377</v>
      </c>
      <c r="J46" s="7" t="str">
        <f t="shared" si="0"/>
        <v>2021</v>
      </c>
      <c r="K46" s="7" t="str">
        <f t="shared" si="1"/>
        <v>07</v>
      </c>
      <c r="L46" s="7" t="s">
        <v>844</v>
      </c>
      <c r="M46" s="26">
        <f t="shared" si="2"/>
        <v>580.6099837999999</v>
      </c>
    </row>
    <row r="47" spans="1:13" x14ac:dyDescent="0.25">
      <c r="A47" s="1">
        <v>125120</v>
      </c>
      <c r="B47" s="7">
        <v>202105</v>
      </c>
      <c r="C47" s="7" t="s">
        <v>21</v>
      </c>
      <c r="D47" s="7" t="s">
        <v>855</v>
      </c>
      <c r="E47" s="7" t="s">
        <v>856</v>
      </c>
      <c r="F47" s="26">
        <v>4.2614232999999997</v>
      </c>
      <c r="G47" s="7">
        <v>40</v>
      </c>
      <c r="H47" s="26">
        <v>170.45693199999999</v>
      </c>
      <c r="I47" s="7">
        <v>125120</v>
      </c>
      <c r="J47" s="7" t="str">
        <f t="shared" si="0"/>
        <v>2021</v>
      </c>
      <c r="K47" s="7" t="str">
        <f t="shared" si="1"/>
        <v>05</v>
      </c>
      <c r="L47" s="7" t="s">
        <v>844</v>
      </c>
      <c r="M47" s="26">
        <f t="shared" si="2"/>
        <v>477.27940959999995</v>
      </c>
    </row>
    <row r="48" spans="1:13" x14ac:dyDescent="0.25">
      <c r="A48" s="1">
        <v>120127</v>
      </c>
      <c r="B48" s="7">
        <v>202106</v>
      </c>
      <c r="C48" s="7" t="s">
        <v>21</v>
      </c>
      <c r="D48" s="7" t="s">
        <v>855</v>
      </c>
      <c r="E48" s="7" t="s">
        <v>874</v>
      </c>
      <c r="F48" s="26">
        <v>4.3260641</v>
      </c>
      <c r="G48" s="7">
        <v>30</v>
      </c>
      <c r="H48" s="26">
        <v>129.78192300000001</v>
      </c>
      <c r="I48" s="7">
        <v>120127</v>
      </c>
      <c r="J48" s="7" t="str">
        <f t="shared" si="0"/>
        <v>2021</v>
      </c>
      <c r="K48" s="7" t="str">
        <f t="shared" si="1"/>
        <v>06</v>
      </c>
      <c r="L48" s="7" t="s">
        <v>844</v>
      </c>
      <c r="M48" s="26">
        <f t="shared" si="2"/>
        <v>363.38938439999998</v>
      </c>
    </row>
    <row r="49" spans="1:13" x14ac:dyDescent="0.25">
      <c r="A49" s="1">
        <v>120285</v>
      </c>
      <c r="B49" s="7">
        <v>202106</v>
      </c>
      <c r="C49" s="7" t="s">
        <v>21</v>
      </c>
      <c r="D49" s="7" t="s">
        <v>855</v>
      </c>
      <c r="E49" s="7" t="s">
        <v>874</v>
      </c>
      <c r="F49" s="26">
        <v>4.2390632999999998</v>
      </c>
      <c r="G49" s="7">
        <v>125</v>
      </c>
      <c r="H49" s="26">
        <v>529.88291249999997</v>
      </c>
      <c r="I49" s="7">
        <v>120285</v>
      </c>
      <c r="J49" s="7" t="str">
        <f t="shared" si="0"/>
        <v>2021</v>
      </c>
      <c r="K49" s="7" t="str">
        <f t="shared" si="1"/>
        <v>06</v>
      </c>
      <c r="L49" s="7" t="s">
        <v>844</v>
      </c>
      <c r="M49" s="26">
        <f t="shared" si="2"/>
        <v>1483.6721549999997</v>
      </c>
    </row>
    <row r="50" spans="1:13" x14ac:dyDescent="0.25">
      <c r="A50" s="1">
        <v>126247</v>
      </c>
      <c r="B50" s="7">
        <v>202107</v>
      </c>
      <c r="C50" s="7" t="s">
        <v>21</v>
      </c>
      <c r="D50" s="7" t="s">
        <v>855</v>
      </c>
      <c r="E50" s="7" t="s">
        <v>874</v>
      </c>
      <c r="F50" s="26">
        <v>4.1957294000000003</v>
      </c>
      <c r="G50" s="7">
        <v>80</v>
      </c>
      <c r="H50" s="26">
        <v>335.65835199999998</v>
      </c>
      <c r="I50" s="7">
        <v>126247</v>
      </c>
      <c r="J50" s="7" t="str">
        <f t="shared" si="0"/>
        <v>2021</v>
      </c>
      <c r="K50" s="7" t="str">
        <f t="shared" si="1"/>
        <v>07</v>
      </c>
      <c r="L50" s="7" t="s">
        <v>844</v>
      </c>
      <c r="M50" s="26">
        <f t="shared" si="2"/>
        <v>939.84338559999992</v>
      </c>
    </row>
    <row r="51" spans="1:13" x14ac:dyDescent="0.25">
      <c r="A51" s="1">
        <v>129379</v>
      </c>
      <c r="B51" s="7">
        <v>202107</v>
      </c>
      <c r="C51" s="7" t="s">
        <v>21</v>
      </c>
      <c r="D51" s="7" t="s">
        <v>855</v>
      </c>
      <c r="E51" s="7" t="s">
        <v>874</v>
      </c>
      <c r="F51" s="26">
        <v>4.2088652</v>
      </c>
      <c r="G51" s="7">
        <v>90</v>
      </c>
      <c r="H51" s="26">
        <v>378.79786799999999</v>
      </c>
      <c r="I51" s="7">
        <v>129379</v>
      </c>
      <c r="J51" s="7" t="str">
        <f t="shared" si="0"/>
        <v>2021</v>
      </c>
      <c r="K51" s="7" t="str">
        <f t="shared" si="1"/>
        <v>07</v>
      </c>
      <c r="L51" s="7" t="s">
        <v>844</v>
      </c>
      <c r="M51" s="26">
        <f t="shared" si="2"/>
        <v>1060.6340304</v>
      </c>
    </row>
    <row r="52" spans="1:13" x14ac:dyDescent="0.25">
      <c r="A52" s="1">
        <v>129381</v>
      </c>
      <c r="B52" s="7">
        <v>202107</v>
      </c>
      <c r="C52" s="7" t="s">
        <v>21</v>
      </c>
      <c r="D52" s="7" t="s">
        <v>855</v>
      </c>
      <c r="E52" s="7" t="s">
        <v>874</v>
      </c>
      <c r="F52" s="26">
        <v>4.2088652</v>
      </c>
      <c r="G52" s="7">
        <v>45</v>
      </c>
      <c r="H52" s="26">
        <v>189.398934</v>
      </c>
      <c r="I52" s="7">
        <v>129381</v>
      </c>
      <c r="J52" s="7" t="str">
        <f t="shared" si="0"/>
        <v>2021</v>
      </c>
      <c r="K52" s="7" t="str">
        <f t="shared" si="1"/>
        <v>07</v>
      </c>
      <c r="L52" s="7" t="s">
        <v>844</v>
      </c>
      <c r="M52" s="26">
        <f t="shared" si="2"/>
        <v>530.31701520000001</v>
      </c>
    </row>
    <row r="53" spans="1:13" x14ac:dyDescent="0.25">
      <c r="A53" s="1">
        <v>113203</v>
      </c>
      <c r="B53" s="7">
        <v>202102</v>
      </c>
      <c r="C53" s="7" t="s">
        <v>21</v>
      </c>
      <c r="D53" s="7" t="s">
        <v>855</v>
      </c>
      <c r="E53" s="7" t="s">
        <v>875</v>
      </c>
      <c r="F53" s="26">
        <v>12.322892299999999</v>
      </c>
      <c r="G53" s="7">
        <v>10</v>
      </c>
      <c r="H53" s="26">
        <v>123.22892299999999</v>
      </c>
      <c r="I53" s="7">
        <v>113203</v>
      </c>
      <c r="J53" s="7" t="str">
        <f t="shared" si="0"/>
        <v>2021</v>
      </c>
      <c r="K53" s="7" t="str">
        <f t="shared" si="1"/>
        <v>02</v>
      </c>
      <c r="L53" s="7" t="s">
        <v>844</v>
      </c>
      <c r="M53" s="26">
        <f t="shared" si="2"/>
        <v>345.04098439999996</v>
      </c>
    </row>
    <row r="54" spans="1:13" x14ac:dyDescent="0.25">
      <c r="A54" s="1">
        <v>139063</v>
      </c>
      <c r="B54" s="7">
        <v>202103</v>
      </c>
      <c r="C54" s="7" t="s">
        <v>21</v>
      </c>
      <c r="D54" s="7" t="s">
        <v>855</v>
      </c>
      <c r="E54" s="7" t="s">
        <v>876</v>
      </c>
      <c r="F54" s="26">
        <v>9.5580624000000007</v>
      </c>
      <c r="G54" s="7">
        <v>10</v>
      </c>
      <c r="H54" s="26">
        <v>95.580624</v>
      </c>
      <c r="I54" s="7">
        <v>139063</v>
      </c>
      <c r="J54" s="7" t="str">
        <f t="shared" si="0"/>
        <v>2021</v>
      </c>
      <c r="K54" s="7" t="str">
        <f t="shared" si="1"/>
        <v>03</v>
      </c>
      <c r="L54" s="7" t="s">
        <v>844</v>
      </c>
      <c r="M54" s="26">
        <f t="shared" si="2"/>
        <v>267.62574719999998</v>
      </c>
    </row>
    <row r="55" spans="1:13" x14ac:dyDescent="0.25">
      <c r="A55" s="1">
        <v>124897</v>
      </c>
      <c r="B55" s="7">
        <v>202104</v>
      </c>
      <c r="C55" s="7" t="s">
        <v>21</v>
      </c>
      <c r="D55" s="7" t="s">
        <v>855</v>
      </c>
      <c r="E55" s="7" t="s">
        <v>877</v>
      </c>
      <c r="F55" s="26">
        <v>12.222865499999999</v>
      </c>
      <c r="G55" s="7">
        <v>20</v>
      </c>
      <c r="H55" s="26">
        <v>244.45731000000001</v>
      </c>
      <c r="I55" s="7">
        <v>124897</v>
      </c>
      <c r="J55" s="7" t="str">
        <f t="shared" si="0"/>
        <v>2021</v>
      </c>
      <c r="K55" s="7" t="str">
        <f t="shared" si="1"/>
        <v>04</v>
      </c>
      <c r="L55" s="7" t="s">
        <v>844</v>
      </c>
      <c r="M55" s="26">
        <f t="shared" si="2"/>
        <v>684.48046799999997</v>
      </c>
    </row>
    <row r="56" spans="1:13" x14ac:dyDescent="0.25">
      <c r="A56" s="1">
        <v>120286</v>
      </c>
      <c r="B56" s="7">
        <v>202106</v>
      </c>
      <c r="C56" s="7" t="s">
        <v>21</v>
      </c>
      <c r="D56" s="7" t="s">
        <v>855</v>
      </c>
      <c r="E56" s="7" t="s">
        <v>877</v>
      </c>
      <c r="F56" s="26">
        <v>12.2753721</v>
      </c>
      <c r="G56" s="7">
        <v>5</v>
      </c>
      <c r="H56" s="26">
        <v>61.376860499999999</v>
      </c>
      <c r="I56" s="7">
        <v>120286</v>
      </c>
      <c r="J56" s="7" t="str">
        <f t="shared" si="0"/>
        <v>2021</v>
      </c>
      <c r="K56" s="7" t="str">
        <f t="shared" si="1"/>
        <v>06</v>
      </c>
      <c r="L56" s="7" t="s">
        <v>844</v>
      </c>
      <c r="M56" s="26">
        <f t="shared" si="2"/>
        <v>171.85520939999998</v>
      </c>
    </row>
    <row r="57" spans="1:13" x14ac:dyDescent="0.25">
      <c r="A57" s="1">
        <v>127366</v>
      </c>
      <c r="B57" s="7">
        <v>202107</v>
      </c>
      <c r="C57" s="7" t="s">
        <v>21</v>
      </c>
      <c r="D57" s="7" t="s">
        <v>855</v>
      </c>
      <c r="E57" s="7" t="s">
        <v>878</v>
      </c>
      <c r="F57" s="26">
        <v>12.200321499999999</v>
      </c>
      <c r="G57" s="7">
        <v>4</v>
      </c>
      <c r="H57" s="26">
        <v>48.801285999999998</v>
      </c>
      <c r="I57" s="7">
        <v>127366</v>
      </c>
      <c r="J57" s="7" t="str">
        <f t="shared" si="0"/>
        <v>2021</v>
      </c>
      <c r="K57" s="7" t="str">
        <f t="shared" si="1"/>
        <v>07</v>
      </c>
      <c r="L57" s="7" t="s">
        <v>844</v>
      </c>
      <c r="M57" s="26">
        <f t="shared" si="2"/>
        <v>136.64360079999997</v>
      </c>
    </row>
    <row r="58" spans="1:13" x14ac:dyDescent="0.25">
      <c r="A58" s="1">
        <v>119005</v>
      </c>
      <c r="B58" s="7">
        <v>202106</v>
      </c>
      <c r="C58" s="7" t="s">
        <v>21</v>
      </c>
      <c r="D58" s="7" t="s">
        <v>855</v>
      </c>
      <c r="E58" s="7" t="s">
        <v>879</v>
      </c>
      <c r="F58" s="26">
        <v>9.4183481999999987</v>
      </c>
      <c r="G58" s="7">
        <v>20</v>
      </c>
      <c r="H58" s="26">
        <v>188.366964</v>
      </c>
      <c r="I58" s="7">
        <v>119005</v>
      </c>
      <c r="J58" s="7" t="str">
        <f t="shared" si="0"/>
        <v>2021</v>
      </c>
      <c r="K58" s="7" t="str">
        <f t="shared" si="1"/>
        <v>06</v>
      </c>
      <c r="L58" s="7" t="s">
        <v>844</v>
      </c>
      <c r="M58" s="26">
        <f t="shared" si="2"/>
        <v>527.42749919999994</v>
      </c>
    </row>
    <row r="59" spans="1:13" x14ac:dyDescent="0.25">
      <c r="A59" s="1">
        <v>113202</v>
      </c>
      <c r="B59" s="7">
        <v>202102</v>
      </c>
      <c r="C59" s="7" t="s">
        <v>21</v>
      </c>
      <c r="D59" s="7" t="s">
        <v>855</v>
      </c>
      <c r="E59" s="7" t="s">
        <v>857</v>
      </c>
      <c r="F59" s="26">
        <v>10.3546525</v>
      </c>
      <c r="G59" s="7">
        <v>10</v>
      </c>
      <c r="H59" s="26">
        <v>103.546525</v>
      </c>
      <c r="I59" s="7">
        <v>113202</v>
      </c>
      <c r="J59" s="7" t="str">
        <f t="shared" si="0"/>
        <v>2021</v>
      </c>
      <c r="K59" s="7" t="str">
        <f t="shared" si="1"/>
        <v>02</v>
      </c>
      <c r="L59" s="7" t="s">
        <v>844</v>
      </c>
      <c r="M59" s="26">
        <f t="shared" si="2"/>
        <v>289.93027000000001</v>
      </c>
    </row>
    <row r="60" spans="1:13" x14ac:dyDescent="0.25">
      <c r="A60" s="1">
        <v>113211</v>
      </c>
      <c r="B60" s="7">
        <v>202102</v>
      </c>
      <c r="C60" s="7" t="s">
        <v>21</v>
      </c>
      <c r="D60" s="7" t="s">
        <v>855</v>
      </c>
      <c r="E60" s="7" t="s">
        <v>880</v>
      </c>
      <c r="F60" s="26">
        <v>10.3546525</v>
      </c>
      <c r="G60" s="7">
        <v>15</v>
      </c>
      <c r="H60" s="26">
        <v>155.31978749999999</v>
      </c>
      <c r="I60" s="7">
        <v>113211</v>
      </c>
      <c r="J60" s="7" t="str">
        <f t="shared" si="0"/>
        <v>2021</v>
      </c>
      <c r="K60" s="7" t="str">
        <f t="shared" si="1"/>
        <v>02</v>
      </c>
      <c r="L60" s="7" t="s">
        <v>844</v>
      </c>
      <c r="M60" s="26">
        <f t="shared" si="2"/>
        <v>434.89540499999993</v>
      </c>
    </row>
    <row r="61" spans="1:13" x14ac:dyDescent="0.25">
      <c r="A61" s="1">
        <v>137674</v>
      </c>
      <c r="B61" s="7">
        <v>202103</v>
      </c>
      <c r="C61" s="7" t="s">
        <v>21</v>
      </c>
      <c r="D61" s="7" t="s">
        <v>855</v>
      </c>
      <c r="E61" s="7" t="s">
        <v>880</v>
      </c>
      <c r="F61" s="26">
        <v>10.4043136</v>
      </c>
      <c r="G61" s="7">
        <v>80</v>
      </c>
      <c r="H61" s="26">
        <v>832.34508800000003</v>
      </c>
      <c r="I61" s="7">
        <v>137674</v>
      </c>
      <c r="J61" s="7" t="str">
        <f t="shared" si="0"/>
        <v>2021</v>
      </c>
      <c r="K61" s="7" t="str">
        <f t="shared" si="1"/>
        <v>03</v>
      </c>
      <c r="L61" s="7" t="s">
        <v>844</v>
      </c>
      <c r="M61" s="26">
        <f t="shared" si="2"/>
        <v>2330.5662463999997</v>
      </c>
    </row>
    <row r="62" spans="1:13" x14ac:dyDescent="0.25">
      <c r="A62" s="1">
        <v>126584</v>
      </c>
      <c r="B62" s="7">
        <v>202104</v>
      </c>
      <c r="C62" s="7" t="s">
        <v>21</v>
      </c>
      <c r="D62" s="7" t="s">
        <v>855</v>
      </c>
      <c r="E62" s="7" t="s">
        <v>880</v>
      </c>
      <c r="F62" s="26">
        <v>10.453592</v>
      </c>
      <c r="G62" s="7">
        <v>20</v>
      </c>
      <c r="H62" s="26">
        <v>209.07184000000001</v>
      </c>
      <c r="I62" s="7">
        <v>126584</v>
      </c>
      <c r="J62" s="7" t="str">
        <f t="shared" si="0"/>
        <v>2021</v>
      </c>
      <c r="K62" s="7" t="str">
        <f t="shared" si="1"/>
        <v>04</v>
      </c>
      <c r="L62" s="7" t="s">
        <v>844</v>
      </c>
      <c r="M62" s="26">
        <f t="shared" si="2"/>
        <v>585.40115200000002</v>
      </c>
    </row>
    <row r="63" spans="1:13" x14ac:dyDescent="0.25">
      <c r="A63" s="1">
        <v>120919</v>
      </c>
      <c r="B63" s="7">
        <v>202101</v>
      </c>
      <c r="C63" s="7" t="s">
        <v>21</v>
      </c>
      <c r="D63" s="7" t="s">
        <v>855</v>
      </c>
      <c r="E63" s="7" t="s">
        <v>858</v>
      </c>
      <c r="F63" s="26">
        <v>10.863592499999999</v>
      </c>
      <c r="G63" s="7">
        <v>20</v>
      </c>
      <c r="H63" s="26">
        <v>217.27185</v>
      </c>
      <c r="I63" s="7">
        <v>120919</v>
      </c>
      <c r="J63" s="7" t="str">
        <f t="shared" si="0"/>
        <v>2021</v>
      </c>
      <c r="K63" s="7" t="str">
        <f t="shared" si="1"/>
        <v>01</v>
      </c>
      <c r="L63" s="7" t="s">
        <v>844</v>
      </c>
      <c r="M63" s="26">
        <f t="shared" si="2"/>
        <v>608.36117999999999</v>
      </c>
    </row>
    <row r="64" spans="1:13" x14ac:dyDescent="0.25">
      <c r="A64" s="1">
        <v>120917</v>
      </c>
      <c r="B64" s="7">
        <v>202101</v>
      </c>
      <c r="C64" s="7" t="s">
        <v>21</v>
      </c>
      <c r="D64" s="7" t="s">
        <v>855</v>
      </c>
      <c r="E64" s="7" t="s">
        <v>881</v>
      </c>
      <c r="F64" s="26">
        <v>9.0792929999999998</v>
      </c>
      <c r="G64" s="7">
        <v>100</v>
      </c>
      <c r="H64" s="26">
        <v>907.92930000000001</v>
      </c>
      <c r="I64" s="7">
        <v>120917</v>
      </c>
      <c r="J64" s="7" t="str">
        <f t="shared" si="0"/>
        <v>2021</v>
      </c>
      <c r="K64" s="7" t="str">
        <f t="shared" si="1"/>
        <v>01</v>
      </c>
      <c r="L64" s="7" t="s">
        <v>844</v>
      </c>
      <c r="M64" s="26">
        <f t="shared" si="2"/>
        <v>2542.2020399999997</v>
      </c>
    </row>
    <row r="65" spans="1:13" x14ac:dyDescent="0.25">
      <c r="A65" s="1">
        <v>115164</v>
      </c>
      <c r="B65" s="7">
        <v>202102</v>
      </c>
      <c r="C65" s="7" t="s">
        <v>21</v>
      </c>
      <c r="D65" s="7" t="s">
        <v>855</v>
      </c>
      <c r="E65" s="7" t="s">
        <v>881</v>
      </c>
      <c r="F65" s="26">
        <v>9.1780933000000005</v>
      </c>
      <c r="G65" s="7">
        <v>70</v>
      </c>
      <c r="H65" s="26">
        <v>642.46653099999992</v>
      </c>
      <c r="I65" s="7">
        <v>115164</v>
      </c>
      <c r="J65" s="7" t="str">
        <f t="shared" si="0"/>
        <v>2021</v>
      </c>
      <c r="K65" s="7" t="str">
        <f t="shared" si="1"/>
        <v>02</v>
      </c>
      <c r="L65" s="7" t="s">
        <v>844</v>
      </c>
      <c r="M65" s="26">
        <f t="shared" si="2"/>
        <v>1798.9062867999996</v>
      </c>
    </row>
    <row r="66" spans="1:13" x14ac:dyDescent="0.25">
      <c r="A66" s="1">
        <v>115257</v>
      </c>
      <c r="B66" s="7">
        <v>202102</v>
      </c>
      <c r="C66" s="7" t="s">
        <v>21</v>
      </c>
      <c r="D66" s="7" t="s">
        <v>855</v>
      </c>
      <c r="E66" s="7" t="s">
        <v>882</v>
      </c>
      <c r="F66" s="26">
        <v>9.2117640000000005</v>
      </c>
      <c r="G66" s="7">
        <v>160</v>
      </c>
      <c r="H66" s="26">
        <v>1473.8822399999999</v>
      </c>
      <c r="I66" s="7">
        <v>115257</v>
      </c>
      <c r="J66" s="7" t="str">
        <f t="shared" si="0"/>
        <v>2021</v>
      </c>
      <c r="K66" s="7" t="str">
        <f t="shared" si="1"/>
        <v>02</v>
      </c>
      <c r="L66" s="7" t="s">
        <v>844</v>
      </c>
      <c r="M66" s="26">
        <f t="shared" si="2"/>
        <v>4126.8702719999992</v>
      </c>
    </row>
    <row r="67" spans="1:13" x14ac:dyDescent="0.25">
      <c r="A67" s="1">
        <v>137915</v>
      </c>
      <c r="B67" s="7">
        <v>202103</v>
      </c>
      <c r="C67" s="7" t="s">
        <v>21</v>
      </c>
      <c r="D67" s="7" t="s">
        <v>855</v>
      </c>
      <c r="E67" s="7" t="s">
        <v>882</v>
      </c>
      <c r="F67" s="26">
        <v>9.0034588000000007</v>
      </c>
      <c r="G67" s="7">
        <v>160</v>
      </c>
      <c r="H67" s="26">
        <v>1440.553408</v>
      </c>
      <c r="I67" s="7">
        <v>137915</v>
      </c>
      <c r="J67" s="7" t="str">
        <f t="shared" ref="J67:J130" si="3">LEFT(B67,4)</f>
        <v>2021</v>
      </c>
      <c r="K67" s="7" t="str">
        <f t="shared" ref="K67:K130" si="4">RIGHT(B67,2)</f>
        <v>03</v>
      </c>
      <c r="L67" s="7" t="s">
        <v>844</v>
      </c>
      <c r="M67" s="26">
        <f t="shared" ref="M67:M130" si="5">H67*1.4/0.5</f>
        <v>4033.5495423999996</v>
      </c>
    </row>
    <row r="68" spans="1:13" x14ac:dyDescent="0.25">
      <c r="A68" s="1">
        <v>139080</v>
      </c>
      <c r="B68" s="7">
        <v>202103</v>
      </c>
      <c r="C68" s="7" t="s">
        <v>21</v>
      </c>
      <c r="D68" s="7" t="s">
        <v>855</v>
      </c>
      <c r="E68" s="7" t="s">
        <v>882</v>
      </c>
      <c r="F68" s="26">
        <v>9.0034588000000007</v>
      </c>
      <c r="G68" s="7">
        <v>10</v>
      </c>
      <c r="H68" s="26">
        <v>90.034587999999999</v>
      </c>
      <c r="I68" s="7">
        <v>139080</v>
      </c>
      <c r="J68" s="7" t="str">
        <f t="shared" si="3"/>
        <v>2021</v>
      </c>
      <c r="K68" s="7" t="str">
        <f t="shared" si="4"/>
        <v>03</v>
      </c>
      <c r="L68" s="7" t="s">
        <v>844</v>
      </c>
      <c r="M68" s="26">
        <f t="shared" si="5"/>
        <v>252.09684639999998</v>
      </c>
    </row>
    <row r="69" spans="1:13" x14ac:dyDescent="0.25">
      <c r="A69" s="1">
        <v>124904</v>
      </c>
      <c r="B69" s="7">
        <v>202104</v>
      </c>
      <c r="C69" s="7" t="s">
        <v>21</v>
      </c>
      <c r="D69" s="7" t="s">
        <v>855</v>
      </c>
      <c r="E69" s="7" t="s">
        <v>882</v>
      </c>
      <c r="F69" s="26">
        <v>9.0720294999999993</v>
      </c>
      <c r="G69" s="7">
        <v>15</v>
      </c>
      <c r="H69" s="26">
        <v>136.0804425</v>
      </c>
      <c r="I69" s="7">
        <v>124904</v>
      </c>
      <c r="J69" s="7" t="str">
        <f t="shared" si="3"/>
        <v>2021</v>
      </c>
      <c r="K69" s="7" t="str">
        <f t="shared" si="4"/>
        <v>04</v>
      </c>
      <c r="L69" s="7" t="s">
        <v>844</v>
      </c>
      <c r="M69" s="26">
        <f t="shared" si="5"/>
        <v>381.025239</v>
      </c>
    </row>
    <row r="70" spans="1:13" x14ac:dyDescent="0.25">
      <c r="A70" s="1">
        <v>124905</v>
      </c>
      <c r="B70" s="7">
        <v>202104</v>
      </c>
      <c r="C70" s="7" t="s">
        <v>21</v>
      </c>
      <c r="D70" s="7" t="s">
        <v>855</v>
      </c>
      <c r="E70" s="7" t="s">
        <v>882</v>
      </c>
      <c r="F70" s="26">
        <v>9.0720294999999993</v>
      </c>
      <c r="G70" s="7">
        <v>25</v>
      </c>
      <c r="H70" s="26">
        <v>226.8007375</v>
      </c>
      <c r="I70" s="7">
        <v>124905</v>
      </c>
      <c r="J70" s="7" t="str">
        <f t="shared" si="3"/>
        <v>2021</v>
      </c>
      <c r="K70" s="7" t="str">
        <f t="shared" si="4"/>
        <v>04</v>
      </c>
      <c r="L70" s="7" t="s">
        <v>844</v>
      </c>
      <c r="M70" s="26">
        <f t="shared" si="5"/>
        <v>635.04206499999998</v>
      </c>
    </row>
    <row r="71" spans="1:13" x14ac:dyDescent="0.25">
      <c r="A71" s="1">
        <v>126615</v>
      </c>
      <c r="B71" s="7">
        <v>202104</v>
      </c>
      <c r="C71" s="7" t="s">
        <v>21</v>
      </c>
      <c r="D71" s="7" t="s">
        <v>855</v>
      </c>
      <c r="E71" s="7" t="s">
        <v>882</v>
      </c>
      <c r="F71" s="26">
        <v>9.2315865000000006</v>
      </c>
      <c r="G71" s="7">
        <v>5</v>
      </c>
      <c r="H71" s="26">
        <v>46.157932500000001</v>
      </c>
      <c r="I71" s="7">
        <v>126615</v>
      </c>
      <c r="J71" s="7" t="str">
        <f t="shared" si="3"/>
        <v>2021</v>
      </c>
      <c r="K71" s="7" t="str">
        <f t="shared" si="4"/>
        <v>04</v>
      </c>
      <c r="L71" s="7" t="s">
        <v>844</v>
      </c>
      <c r="M71" s="26">
        <f t="shared" si="5"/>
        <v>129.242211</v>
      </c>
    </row>
    <row r="72" spans="1:13" x14ac:dyDescent="0.25">
      <c r="A72" s="1">
        <v>120297</v>
      </c>
      <c r="B72" s="7">
        <v>202106</v>
      </c>
      <c r="C72" s="7" t="s">
        <v>21</v>
      </c>
      <c r="D72" s="7" t="s">
        <v>855</v>
      </c>
      <c r="E72" s="7" t="s">
        <v>882</v>
      </c>
      <c r="F72" s="26">
        <v>9.1110007999999993</v>
      </c>
      <c r="G72" s="7">
        <v>5</v>
      </c>
      <c r="H72" s="26">
        <v>45.555003999999997</v>
      </c>
      <c r="I72" s="7">
        <v>120297</v>
      </c>
      <c r="J72" s="7" t="str">
        <f t="shared" si="3"/>
        <v>2021</v>
      </c>
      <c r="K72" s="7" t="str">
        <f t="shared" si="4"/>
        <v>06</v>
      </c>
      <c r="L72" s="7" t="s">
        <v>844</v>
      </c>
      <c r="M72" s="26">
        <f t="shared" si="5"/>
        <v>127.55401119999998</v>
      </c>
    </row>
    <row r="73" spans="1:13" x14ac:dyDescent="0.25">
      <c r="A73" s="1">
        <v>124917</v>
      </c>
      <c r="B73" s="7">
        <v>202104</v>
      </c>
      <c r="C73" s="7" t="s">
        <v>21</v>
      </c>
      <c r="D73" s="7" t="s">
        <v>855</v>
      </c>
      <c r="E73" s="7" t="s">
        <v>883</v>
      </c>
      <c r="F73" s="26">
        <v>10.272914200000001</v>
      </c>
      <c r="G73" s="7">
        <v>80</v>
      </c>
      <c r="H73" s="26">
        <v>821.83313600000008</v>
      </c>
      <c r="I73" s="7">
        <v>124917</v>
      </c>
      <c r="J73" s="7" t="str">
        <f t="shared" si="3"/>
        <v>2021</v>
      </c>
      <c r="K73" s="7" t="str">
        <f t="shared" si="4"/>
        <v>04</v>
      </c>
      <c r="L73" s="7" t="s">
        <v>844</v>
      </c>
      <c r="M73" s="26">
        <f t="shared" si="5"/>
        <v>2301.1327808000001</v>
      </c>
    </row>
    <row r="74" spans="1:13" x14ac:dyDescent="0.25">
      <c r="A74" s="1">
        <v>124879</v>
      </c>
      <c r="B74" s="7">
        <v>202105</v>
      </c>
      <c r="C74" s="7" t="s">
        <v>21</v>
      </c>
      <c r="D74" s="7" t="s">
        <v>855</v>
      </c>
      <c r="E74" s="7" t="s">
        <v>883</v>
      </c>
      <c r="F74" s="26">
        <v>10.381791</v>
      </c>
      <c r="G74" s="7">
        <v>10</v>
      </c>
      <c r="H74" s="26">
        <v>103.81791</v>
      </c>
      <c r="I74" s="7">
        <v>124879</v>
      </c>
      <c r="J74" s="7" t="str">
        <f t="shared" si="3"/>
        <v>2021</v>
      </c>
      <c r="K74" s="7" t="str">
        <f t="shared" si="4"/>
        <v>05</v>
      </c>
      <c r="L74" s="7" t="s">
        <v>844</v>
      </c>
      <c r="M74" s="26">
        <f t="shared" si="5"/>
        <v>290.69014799999997</v>
      </c>
    </row>
    <row r="75" spans="1:13" x14ac:dyDescent="0.25">
      <c r="A75" s="1">
        <v>120357</v>
      </c>
      <c r="B75" s="7">
        <v>202106</v>
      </c>
      <c r="C75" s="7" t="s">
        <v>21</v>
      </c>
      <c r="D75" s="7" t="s">
        <v>855</v>
      </c>
      <c r="E75" s="7" t="s">
        <v>883</v>
      </c>
      <c r="F75" s="26">
        <v>10.3170442</v>
      </c>
      <c r="G75" s="7">
        <v>10</v>
      </c>
      <c r="H75" s="26">
        <v>103.17044199999999</v>
      </c>
      <c r="I75" s="7">
        <v>120357</v>
      </c>
      <c r="J75" s="7" t="str">
        <f t="shared" si="3"/>
        <v>2021</v>
      </c>
      <c r="K75" s="7" t="str">
        <f t="shared" si="4"/>
        <v>06</v>
      </c>
      <c r="L75" s="7" t="s">
        <v>844</v>
      </c>
      <c r="M75" s="26">
        <f t="shared" si="5"/>
        <v>288.87723759999994</v>
      </c>
    </row>
    <row r="76" spans="1:13" x14ac:dyDescent="0.25">
      <c r="A76" s="1">
        <v>126268</v>
      </c>
      <c r="B76" s="7">
        <v>202107</v>
      </c>
      <c r="C76" s="7" t="s">
        <v>21</v>
      </c>
      <c r="D76" s="7" t="s">
        <v>855</v>
      </c>
      <c r="E76" s="7" t="s">
        <v>884</v>
      </c>
      <c r="F76" s="26">
        <v>10.554328</v>
      </c>
      <c r="G76" s="7">
        <v>60</v>
      </c>
      <c r="H76" s="26">
        <v>633.25968</v>
      </c>
      <c r="I76" s="7">
        <v>126268</v>
      </c>
      <c r="J76" s="7" t="str">
        <f t="shared" si="3"/>
        <v>2021</v>
      </c>
      <c r="K76" s="7" t="str">
        <f t="shared" si="4"/>
        <v>07</v>
      </c>
      <c r="L76" s="7" t="s">
        <v>844</v>
      </c>
      <c r="M76" s="26">
        <f t="shared" si="5"/>
        <v>1773.1271039999999</v>
      </c>
    </row>
    <row r="77" spans="1:13" x14ac:dyDescent="0.25">
      <c r="A77" s="1">
        <v>127341</v>
      </c>
      <c r="B77" s="7">
        <v>202107</v>
      </c>
      <c r="C77" s="7" t="s">
        <v>21</v>
      </c>
      <c r="D77" s="7" t="s">
        <v>855</v>
      </c>
      <c r="E77" s="7" t="s">
        <v>884</v>
      </c>
      <c r="F77" s="26">
        <v>10.253966699999999</v>
      </c>
      <c r="G77" s="7">
        <v>10</v>
      </c>
      <c r="H77" s="26">
        <v>102.53966699999999</v>
      </c>
      <c r="I77" s="7">
        <v>127341</v>
      </c>
      <c r="J77" s="7" t="str">
        <f t="shared" si="3"/>
        <v>2021</v>
      </c>
      <c r="K77" s="7" t="str">
        <f t="shared" si="4"/>
        <v>07</v>
      </c>
      <c r="L77" s="7" t="s">
        <v>844</v>
      </c>
      <c r="M77" s="26">
        <f t="shared" si="5"/>
        <v>287.11106759999996</v>
      </c>
    </row>
    <row r="78" spans="1:13" x14ac:dyDescent="0.25">
      <c r="A78" s="1">
        <v>129393</v>
      </c>
      <c r="B78" s="7">
        <v>202107</v>
      </c>
      <c r="C78" s="7" t="s">
        <v>21</v>
      </c>
      <c r="D78" s="7" t="s">
        <v>855</v>
      </c>
      <c r="E78" s="7" t="s">
        <v>884</v>
      </c>
      <c r="F78" s="26">
        <v>10.5873708</v>
      </c>
      <c r="G78" s="7">
        <v>90</v>
      </c>
      <c r="H78" s="26">
        <v>952.86337200000003</v>
      </c>
      <c r="I78" s="7">
        <v>129393</v>
      </c>
      <c r="J78" s="7" t="str">
        <f t="shared" si="3"/>
        <v>2021</v>
      </c>
      <c r="K78" s="7" t="str">
        <f t="shared" si="4"/>
        <v>07</v>
      </c>
      <c r="L78" s="7" t="s">
        <v>844</v>
      </c>
      <c r="M78" s="26">
        <f t="shared" si="5"/>
        <v>2668.0174416</v>
      </c>
    </row>
    <row r="79" spans="1:13" x14ac:dyDescent="0.25">
      <c r="A79" s="1">
        <v>120273</v>
      </c>
      <c r="B79" s="7">
        <v>202106</v>
      </c>
      <c r="C79" s="7" t="s">
        <v>21</v>
      </c>
      <c r="D79" s="7" t="s">
        <v>855</v>
      </c>
      <c r="E79" s="7" t="s">
        <v>885</v>
      </c>
      <c r="F79" s="26">
        <v>4.4420607000000008</v>
      </c>
      <c r="G79" s="7">
        <v>60</v>
      </c>
      <c r="H79" s="26">
        <v>266.523642</v>
      </c>
      <c r="I79" s="7">
        <v>120273</v>
      </c>
      <c r="J79" s="7" t="str">
        <f t="shared" si="3"/>
        <v>2021</v>
      </c>
      <c r="K79" s="7" t="str">
        <f t="shared" si="4"/>
        <v>06</v>
      </c>
      <c r="L79" s="7" t="s">
        <v>844</v>
      </c>
      <c r="M79" s="26">
        <f t="shared" si="5"/>
        <v>746.26619759999994</v>
      </c>
    </row>
    <row r="80" spans="1:13" x14ac:dyDescent="0.25">
      <c r="A80" s="1">
        <v>122501</v>
      </c>
      <c r="B80" s="7">
        <v>202101</v>
      </c>
      <c r="C80" s="7" t="s">
        <v>21</v>
      </c>
      <c r="D80" s="7" t="s">
        <v>855</v>
      </c>
      <c r="E80" s="7" t="s">
        <v>859</v>
      </c>
      <c r="F80" s="26">
        <v>4.4077545999999996</v>
      </c>
      <c r="G80" s="7">
        <v>220</v>
      </c>
      <c r="H80" s="26">
        <v>969.70601199999987</v>
      </c>
      <c r="I80" s="7">
        <v>122501</v>
      </c>
      <c r="J80" s="7" t="str">
        <f t="shared" si="3"/>
        <v>2021</v>
      </c>
      <c r="K80" s="7" t="str">
        <f t="shared" si="4"/>
        <v>01</v>
      </c>
      <c r="L80" s="7" t="s">
        <v>844</v>
      </c>
      <c r="M80" s="26">
        <f t="shared" si="5"/>
        <v>2715.1768335999996</v>
      </c>
    </row>
    <row r="81" spans="1:13" x14ac:dyDescent="0.25">
      <c r="A81" s="1">
        <v>113197</v>
      </c>
      <c r="B81" s="7">
        <v>202102</v>
      </c>
      <c r="C81" s="7" t="s">
        <v>21</v>
      </c>
      <c r="D81" s="7" t="s">
        <v>855</v>
      </c>
      <c r="E81" s="7" t="s">
        <v>886</v>
      </c>
      <c r="F81" s="26">
        <v>4.4621583999999999</v>
      </c>
      <c r="G81" s="7">
        <v>90</v>
      </c>
      <c r="H81" s="26">
        <v>401.59425599999997</v>
      </c>
      <c r="I81" s="7">
        <v>113197</v>
      </c>
      <c r="J81" s="7" t="str">
        <f t="shared" si="3"/>
        <v>2021</v>
      </c>
      <c r="K81" s="7" t="str">
        <f t="shared" si="4"/>
        <v>02</v>
      </c>
      <c r="L81" s="7" t="s">
        <v>844</v>
      </c>
      <c r="M81" s="26">
        <f t="shared" si="5"/>
        <v>1124.4639167999999</v>
      </c>
    </row>
    <row r="82" spans="1:13" x14ac:dyDescent="0.25">
      <c r="A82" s="1">
        <v>113206</v>
      </c>
      <c r="B82" s="7">
        <v>202102</v>
      </c>
      <c r="C82" s="7" t="s">
        <v>21</v>
      </c>
      <c r="D82" s="7" t="s">
        <v>855</v>
      </c>
      <c r="E82" s="7" t="s">
        <v>886</v>
      </c>
      <c r="F82" s="26">
        <v>4.4621583999999999</v>
      </c>
      <c r="G82" s="7">
        <v>110</v>
      </c>
      <c r="H82" s="26">
        <v>490.837424</v>
      </c>
      <c r="I82" s="7">
        <v>113206</v>
      </c>
      <c r="J82" s="7" t="str">
        <f t="shared" si="3"/>
        <v>2021</v>
      </c>
      <c r="K82" s="7" t="str">
        <f t="shared" si="4"/>
        <v>02</v>
      </c>
      <c r="L82" s="7" t="s">
        <v>844</v>
      </c>
      <c r="M82" s="26">
        <f t="shared" si="5"/>
        <v>1374.3447871999999</v>
      </c>
    </row>
    <row r="83" spans="1:13" x14ac:dyDescent="0.25">
      <c r="A83" s="1">
        <v>139039</v>
      </c>
      <c r="B83" s="7">
        <v>202103</v>
      </c>
      <c r="C83" s="7" t="s">
        <v>21</v>
      </c>
      <c r="D83" s="7" t="s">
        <v>855</v>
      </c>
      <c r="E83" s="7" t="s">
        <v>886</v>
      </c>
      <c r="F83" s="26">
        <v>4.3070280999999992</v>
      </c>
      <c r="G83" s="7">
        <v>110</v>
      </c>
      <c r="H83" s="26">
        <v>473.77309100000002</v>
      </c>
      <c r="I83" s="7">
        <v>139039</v>
      </c>
      <c r="J83" s="7" t="str">
        <f t="shared" si="3"/>
        <v>2021</v>
      </c>
      <c r="K83" s="7" t="str">
        <f t="shared" si="4"/>
        <v>03</v>
      </c>
      <c r="L83" s="7" t="s">
        <v>844</v>
      </c>
      <c r="M83" s="26">
        <f t="shared" si="5"/>
        <v>1326.5646548</v>
      </c>
    </row>
    <row r="84" spans="1:13" x14ac:dyDescent="0.25">
      <c r="A84" s="1">
        <v>120248</v>
      </c>
      <c r="B84" s="7">
        <v>202106</v>
      </c>
      <c r="C84" s="7" t="s">
        <v>21</v>
      </c>
      <c r="D84" s="7" t="s">
        <v>855</v>
      </c>
      <c r="E84" s="7" t="s">
        <v>886</v>
      </c>
      <c r="F84" s="26">
        <v>4.4420607000000008</v>
      </c>
      <c r="G84" s="7">
        <v>140</v>
      </c>
      <c r="H84" s="26">
        <v>621.88849800000003</v>
      </c>
      <c r="I84" s="7">
        <v>120248</v>
      </c>
      <c r="J84" s="7" t="str">
        <f t="shared" si="3"/>
        <v>2021</v>
      </c>
      <c r="K84" s="7" t="str">
        <f t="shared" si="4"/>
        <v>06</v>
      </c>
      <c r="L84" s="7" t="s">
        <v>844</v>
      </c>
      <c r="M84" s="26">
        <f t="shared" si="5"/>
        <v>1741.2877943999999</v>
      </c>
    </row>
    <row r="85" spans="1:13" x14ac:dyDescent="0.25">
      <c r="A85" s="1">
        <v>129415</v>
      </c>
      <c r="B85" s="7">
        <v>202107</v>
      </c>
      <c r="C85" s="7" t="s">
        <v>21</v>
      </c>
      <c r="D85" s="7" t="s">
        <v>855</v>
      </c>
      <c r="E85" s="7" t="s">
        <v>886</v>
      </c>
      <c r="F85" s="26">
        <v>4.5645440000000006</v>
      </c>
      <c r="G85" s="7">
        <v>50</v>
      </c>
      <c r="H85" s="26">
        <v>228.22720000000001</v>
      </c>
      <c r="I85" s="7">
        <v>129415</v>
      </c>
      <c r="J85" s="7" t="str">
        <f t="shared" si="3"/>
        <v>2021</v>
      </c>
      <c r="K85" s="7" t="str">
        <f t="shared" si="4"/>
        <v>07</v>
      </c>
      <c r="L85" s="7" t="s">
        <v>844</v>
      </c>
      <c r="M85" s="26">
        <f t="shared" si="5"/>
        <v>639.03616</v>
      </c>
    </row>
    <row r="86" spans="1:13" x14ac:dyDescent="0.25">
      <c r="A86" s="1">
        <v>119367</v>
      </c>
      <c r="B86" s="7">
        <v>202101</v>
      </c>
      <c r="C86" s="7" t="s">
        <v>21</v>
      </c>
      <c r="D86" s="7" t="s">
        <v>855</v>
      </c>
      <c r="E86" s="7" t="s">
        <v>860</v>
      </c>
      <c r="F86" s="26">
        <v>32.108909400000002</v>
      </c>
      <c r="G86" s="7">
        <v>2</v>
      </c>
      <c r="H86" s="26">
        <v>64.217818800000003</v>
      </c>
      <c r="I86" s="7">
        <v>119367</v>
      </c>
      <c r="J86" s="7" t="str">
        <f t="shared" si="3"/>
        <v>2021</v>
      </c>
      <c r="K86" s="7" t="str">
        <f t="shared" si="4"/>
        <v>01</v>
      </c>
      <c r="L86" s="7" t="s">
        <v>844</v>
      </c>
      <c r="M86" s="26">
        <f t="shared" si="5"/>
        <v>179.80989263999999</v>
      </c>
    </row>
    <row r="87" spans="1:13" x14ac:dyDescent="0.25">
      <c r="A87" s="1">
        <v>122512</v>
      </c>
      <c r="B87" s="7">
        <v>202101</v>
      </c>
      <c r="C87" s="7" t="s">
        <v>21</v>
      </c>
      <c r="D87" s="7" t="s">
        <v>855</v>
      </c>
      <c r="E87" s="7" t="s">
        <v>887</v>
      </c>
      <c r="F87" s="26">
        <v>31.5909206</v>
      </c>
      <c r="G87" s="7">
        <v>4</v>
      </c>
      <c r="H87" s="26">
        <v>126.3636824</v>
      </c>
      <c r="I87" s="7">
        <v>122512</v>
      </c>
      <c r="J87" s="7" t="str">
        <f t="shared" si="3"/>
        <v>2021</v>
      </c>
      <c r="K87" s="7" t="str">
        <f t="shared" si="4"/>
        <v>01</v>
      </c>
      <c r="L87" s="7" t="s">
        <v>844</v>
      </c>
      <c r="M87" s="26">
        <f t="shared" si="5"/>
        <v>353.81831072</v>
      </c>
    </row>
    <row r="88" spans="1:13" x14ac:dyDescent="0.25">
      <c r="A88" s="1">
        <v>113259</v>
      </c>
      <c r="B88" s="7">
        <v>202102</v>
      </c>
      <c r="C88" s="7" t="s">
        <v>21</v>
      </c>
      <c r="D88" s="7" t="s">
        <v>855</v>
      </c>
      <c r="E88" s="7" t="s">
        <v>887</v>
      </c>
      <c r="F88" s="26">
        <v>31.980839499999998</v>
      </c>
      <c r="G88" s="7">
        <v>1</v>
      </c>
      <c r="H88" s="26">
        <v>31.980839499999998</v>
      </c>
      <c r="I88" s="7">
        <v>113259</v>
      </c>
      <c r="J88" s="7" t="str">
        <f t="shared" si="3"/>
        <v>2021</v>
      </c>
      <c r="K88" s="7" t="str">
        <f t="shared" si="4"/>
        <v>02</v>
      </c>
      <c r="L88" s="7" t="s">
        <v>844</v>
      </c>
      <c r="M88" s="26">
        <f t="shared" si="5"/>
        <v>89.546350599999982</v>
      </c>
    </row>
    <row r="89" spans="1:13" x14ac:dyDescent="0.25">
      <c r="A89" s="1">
        <v>113261</v>
      </c>
      <c r="B89" s="7">
        <v>202102</v>
      </c>
      <c r="C89" s="7" t="s">
        <v>21</v>
      </c>
      <c r="D89" s="7" t="s">
        <v>855</v>
      </c>
      <c r="E89" s="7" t="s">
        <v>887</v>
      </c>
      <c r="F89" s="26">
        <v>31.980839499999998</v>
      </c>
      <c r="G89" s="7">
        <v>2</v>
      </c>
      <c r="H89" s="26">
        <v>63.961678999999997</v>
      </c>
      <c r="I89" s="7">
        <v>113261</v>
      </c>
      <c r="J89" s="7" t="str">
        <f t="shared" si="3"/>
        <v>2021</v>
      </c>
      <c r="K89" s="7" t="str">
        <f t="shared" si="4"/>
        <v>02</v>
      </c>
      <c r="L89" s="7" t="s">
        <v>844</v>
      </c>
      <c r="M89" s="26">
        <f t="shared" si="5"/>
        <v>179.09270119999996</v>
      </c>
    </row>
    <row r="90" spans="1:13" x14ac:dyDescent="0.25">
      <c r="A90" s="1">
        <v>139114</v>
      </c>
      <c r="B90" s="7">
        <v>202103</v>
      </c>
      <c r="C90" s="7" t="s">
        <v>21</v>
      </c>
      <c r="D90" s="7" t="s">
        <v>855</v>
      </c>
      <c r="E90" s="7" t="s">
        <v>887</v>
      </c>
      <c r="F90" s="26">
        <v>30.869001699999998</v>
      </c>
      <c r="G90" s="7">
        <v>2</v>
      </c>
      <c r="H90" s="26">
        <v>61.738003399999997</v>
      </c>
      <c r="I90" s="7">
        <v>139114</v>
      </c>
      <c r="J90" s="7" t="str">
        <f t="shared" si="3"/>
        <v>2021</v>
      </c>
      <c r="K90" s="7" t="str">
        <f t="shared" si="4"/>
        <v>03</v>
      </c>
      <c r="L90" s="7" t="s">
        <v>844</v>
      </c>
      <c r="M90" s="26">
        <f t="shared" si="5"/>
        <v>172.86640951999999</v>
      </c>
    </row>
    <row r="91" spans="1:13" x14ac:dyDescent="0.25">
      <c r="A91" s="1">
        <v>113200</v>
      </c>
      <c r="B91" s="7">
        <v>202102</v>
      </c>
      <c r="C91" s="7" t="s">
        <v>21</v>
      </c>
      <c r="D91" s="7" t="s">
        <v>855</v>
      </c>
      <c r="E91" s="7" t="s">
        <v>888</v>
      </c>
      <c r="F91" s="26">
        <v>13.887703999999999</v>
      </c>
      <c r="G91" s="7">
        <v>10</v>
      </c>
      <c r="H91" s="26">
        <v>138.87703999999999</v>
      </c>
      <c r="I91" s="7">
        <v>113200</v>
      </c>
      <c r="J91" s="7" t="str">
        <f t="shared" si="3"/>
        <v>2021</v>
      </c>
      <c r="K91" s="7" t="str">
        <f t="shared" si="4"/>
        <v>02</v>
      </c>
      <c r="L91" s="7" t="s">
        <v>844</v>
      </c>
      <c r="M91" s="26">
        <f t="shared" si="5"/>
        <v>388.85571199999998</v>
      </c>
    </row>
    <row r="92" spans="1:13" x14ac:dyDescent="0.25">
      <c r="A92" s="1">
        <v>115163</v>
      </c>
      <c r="B92" s="7">
        <v>202102</v>
      </c>
      <c r="C92" s="7" t="s">
        <v>21</v>
      </c>
      <c r="D92" s="7" t="s">
        <v>855</v>
      </c>
      <c r="E92" s="7" t="s">
        <v>888</v>
      </c>
      <c r="F92" s="26">
        <v>13.9415599</v>
      </c>
      <c r="G92" s="7">
        <v>30</v>
      </c>
      <c r="H92" s="26">
        <v>418.24679700000002</v>
      </c>
      <c r="I92" s="7">
        <v>115163</v>
      </c>
      <c r="J92" s="7" t="str">
        <f t="shared" si="3"/>
        <v>2021</v>
      </c>
      <c r="K92" s="7" t="str">
        <f t="shared" si="4"/>
        <v>02</v>
      </c>
      <c r="L92" s="7" t="s">
        <v>844</v>
      </c>
      <c r="M92" s="26">
        <f t="shared" si="5"/>
        <v>1171.0910316</v>
      </c>
    </row>
    <row r="93" spans="1:13" x14ac:dyDescent="0.25">
      <c r="A93" s="1">
        <v>126583</v>
      </c>
      <c r="B93" s="7">
        <v>202104</v>
      </c>
      <c r="C93" s="7" t="s">
        <v>21</v>
      </c>
      <c r="D93" s="7" t="s">
        <v>855</v>
      </c>
      <c r="E93" s="7" t="s">
        <v>888</v>
      </c>
      <c r="F93" s="26">
        <v>14.022816199999999</v>
      </c>
      <c r="G93" s="7">
        <v>15</v>
      </c>
      <c r="H93" s="26">
        <v>210.342243</v>
      </c>
      <c r="I93" s="7">
        <v>126583</v>
      </c>
      <c r="J93" s="7" t="str">
        <f t="shared" si="3"/>
        <v>2021</v>
      </c>
      <c r="K93" s="7" t="str">
        <f t="shared" si="4"/>
        <v>04</v>
      </c>
      <c r="L93" s="7" t="s">
        <v>844</v>
      </c>
      <c r="M93" s="26">
        <f t="shared" si="5"/>
        <v>588.95828039999992</v>
      </c>
    </row>
    <row r="94" spans="1:13" x14ac:dyDescent="0.25">
      <c r="A94" s="1">
        <v>113199</v>
      </c>
      <c r="B94" s="7">
        <v>202102</v>
      </c>
      <c r="C94" s="7" t="s">
        <v>21</v>
      </c>
      <c r="D94" s="7" t="s">
        <v>855</v>
      </c>
      <c r="E94" s="7" t="s">
        <v>889</v>
      </c>
      <c r="F94" s="26">
        <v>11.943914400000001</v>
      </c>
      <c r="G94" s="7">
        <v>60</v>
      </c>
      <c r="H94" s="26">
        <v>716.63486399999999</v>
      </c>
      <c r="I94" s="7">
        <v>113199</v>
      </c>
      <c r="J94" s="7" t="str">
        <f t="shared" si="3"/>
        <v>2021</v>
      </c>
      <c r="K94" s="7" t="str">
        <f t="shared" si="4"/>
        <v>02</v>
      </c>
      <c r="L94" s="7" t="s">
        <v>844</v>
      </c>
      <c r="M94" s="26">
        <f t="shared" si="5"/>
        <v>2006.5776191999998</v>
      </c>
    </row>
    <row r="95" spans="1:13" x14ac:dyDescent="0.25">
      <c r="A95" s="1">
        <v>113209</v>
      </c>
      <c r="B95" s="7">
        <v>202102</v>
      </c>
      <c r="C95" s="7" t="s">
        <v>21</v>
      </c>
      <c r="D95" s="7" t="s">
        <v>855</v>
      </c>
      <c r="E95" s="7" t="s">
        <v>889</v>
      </c>
      <c r="F95" s="26">
        <v>11.943914400000001</v>
      </c>
      <c r="G95" s="7">
        <v>120</v>
      </c>
      <c r="H95" s="26">
        <v>1433.269728</v>
      </c>
      <c r="I95" s="7">
        <v>113209</v>
      </c>
      <c r="J95" s="7" t="str">
        <f t="shared" si="3"/>
        <v>2021</v>
      </c>
      <c r="K95" s="7" t="str">
        <f t="shared" si="4"/>
        <v>02</v>
      </c>
      <c r="L95" s="7" t="s">
        <v>844</v>
      </c>
      <c r="M95" s="26">
        <f t="shared" si="5"/>
        <v>4013.1552383999997</v>
      </c>
    </row>
    <row r="96" spans="1:13" x14ac:dyDescent="0.25">
      <c r="A96" s="1">
        <v>139042</v>
      </c>
      <c r="B96" s="7">
        <v>202103</v>
      </c>
      <c r="C96" s="7" t="s">
        <v>21</v>
      </c>
      <c r="D96" s="7" t="s">
        <v>855</v>
      </c>
      <c r="E96" s="7" t="s">
        <v>889</v>
      </c>
      <c r="F96" s="26">
        <v>11.5286753</v>
      </c>
      <c r="G96" s="7">
        <v>40</v>
      </c>
      <c r="H96" s="26">
        <v>461.14701200000002</v>
      </c>
      <c r="I96" s="7">
        <v>139042</v>
      </c>
      <c r="J96" s="7" t="str">
        <f t="shared" si="3"/>
        <v>2021</v>
      </c>
      <c r="K96" s="7" t="str">
        <f t="shared" si="4"/>
        <v>03</v>
      </c>
      <c r="L96" s="7" t="s">
        <v>844</v>
      </c>
      <c r="M96" s="26">
        <f t="shared" si="5"/>
        <v>1291.2116335999999</v>
      </c>
    </row>
    <row r="97" spans="1:13" x14ac:dyDescent="0.25">
      <c r="A97" s="1">
        <v>127987</v>
      </c>
      <c r="B97" s="7">
        <v>202107</v>
      </c>
      <c r="C97" s="7" t="s">
        <v>21</v>
      </c>
      <c r="D97" s="7" t="s">
        <v>855</v>
      </c>
      <c r="E97" s="7" t="s">
        <v>890</v>
      </c>
      <c r="F97" s="26">
        <v>12.1709148</v>
      </c>
      <c r="G97" s="7">
        <v>100</v>
      </c>
      <c r="H97" s="26">
        <v>1217.09148</v>
      </c>
      <c r="I97" s="7">
        <v>127987</v>
      </c>
      <c r="J97" s="7" t="str">
        <f t="shared" si="3"/>
        <v>2021</v>
      </c>
      <c r="K97" s="7" t="str">
        <f t="shared" si="4"/>
        <v>07</v>
      </c>
      <c r="L97" s="7" t="s">
        <v>844</v>
      </c>
      <c r="M97" s="26">
        <f t="shared" si="5"/>
        <v>3407.8561439999999</v>
      </c>
    </row>
    <row r="98" spans="1:13" x14ac:dyDescent="0.25">
      <c r="A98" s="1">
        <v>129378</v>
      </c>
      <c r="B98" s="7">
        <v>202107</v>
      </c>
      <c r="C98" s="7" t="s">
        <v>21</v>
      </c>
      <c r="D98" s="7" t="s">
        <v>855</v>
      </c>
      <c r="E98" s="7" t="s">
        <v>891</v>
      </c>
      <c r="F98" s="26">
        <v>12.223493100000001</v>
      </c>
      <c r="G98" s="7">
        <v>180</v>
      </c>
      <c r="H98" s="26">
        <v>2200.2287580000002</v>
      </c>
      <c r="I98" s="7">
        <v>129378</v>
      </c>
      <c r="J98" s="7" t="str">
        <f t="shared" si="3"/>
        <v>2021</v>
      </c>
      <c r="K98" s="7" t="str">
        <f t="shared" si="4"/>
        <v>07</v>
      </c>
      <c r="L98" s="7" t="s">
        <v>844</v>
      </c>
      <c r="M98" s="26">
        <f t="shared" si="5"/>
        <v>6160.6405224</v>
      </c>
    </row>
    <row r="99" spans="1:13" x14ac:dyDescent="0.25">
      <c r="A99" s="1">
        <v>119372</v>
      </c>
      <c r="B99" s="7">
        <v>202101</v>
      </c>
      <c r="C99" s="7" t="s">
        <v>21</v>
      </c>
      <c r="D99" s="7" t="s">
        <v>855</v>
      </c>
      <c r="E99" s="7" t="s">
        <v>892</v>
      </c>
      <c r="F99" s="26">
        <v>12.7650098</v>
      </c>
      <c r="G99" s="7">
        <v>50</v>
      </c>
      <c r="H99" s="26">
        <v>638.25049000000001</v>
      </c>
      <c r="I99" s="7">
        <v>119372</v>
      </c>
      <c r="J99" s="7" t="str">
        <f t="shared" si="3"/>
        <v>2021</v>
      </c>
      <c r="K99" s="7" t="str">
        <f t="shared" si="4"/>
        <v>01</v>
      </c>
      <c r="L99" s="7" t="s">
        <v>844</v>
      </c>
      <c r="M99" s="26">
        <f t="shared" si="5"/>
        <v>1787.1013719999999</v>
      </c>
    </row>
    <row r="100" spans="1:13" x14ac:dyDescent="0.25">
      <c r="A100" s="1">
        <v>113269</v>
      </c>
      <c r="B100" s="7">
        <v>202102</v>
      </c>
      <c r="C100" s="7" t="s">
        <v>21</v>
      </c>
      <c r="D100" s="7" t="s">
        <v>855</v>
      </c>
      <c r="E100" s="7" t="s">
        <v>892</v>
      </c>
      <c r="F100" s="26">
        <v>12.714095199999999</v>
      </c>
      <c r="G100" s="7">
        <v>10</v>
      </c>
      <c r="H100" s="26">
        <v>127.140952</v>
      </c>
      <c r="I100" s="7">
        <v>113269</v>
      </c>
      <c r="J100" s="7" t="str">
        <f t="shared" si="3"/>
        <v>2021</v>
      </c>
      <c r="K100" s="7" t="str">
        <f t="shared" si="4"/>
        <v>02</v>
      </c>
      <c r="L100" s="7" t="s">
        <v>844</v>
      </c>
      <c r="M100" s="26">
        <f t="shared" si="5"/>
        <v>355.99466559999996</v>
      </c>
    </row>
    <row r="101" spans="1:13" x14ac:dyDescent="0.25">
      <c r="A101" s="1">
        <v>137932</v>
      </c>
      <c r="B101" s="7">
        <v>202103</v>
      </c>
      <c r="C101" s="7" t="s">
        <v>21</v>
      </c>
      <c r="D101" s="7" t="s">
        <v>855</v>
      </c>
      <c r="E101" s="7" t="s">
        <v>892</v>
      </c>
      <c r="F101" s="26">
        <v>12.5198818</v>
      </c>
      <c r="G101" s="7">
        <v>45</v>
      </c>
      <c r="H101" s="26">
        <v>563.39468099999999</v>
      </c>
      <c r="I101" s="7">
        <v>137932</v>
      </c>
      <c r="J101" s="7" t="str">
        <f t="shared" si="3"/>
        <v>2021</v>
      </c>
      <c r="K101" s="7" t="str">
        <f t="shared" si="4"/>
        <v>03</v>
      </c>
      <c r="L101" s="7" t="s">
        <v>844</v>
      </c>
      <c r="M101" s="26">
        <f t="shared" si="5"/>
        <v>1577.5051067999998</v>
      </c>
    </row>
    <row r="102" spans="1:13" x14ac:dyDescent="0.25">
      <c r="A102" s="1">
        <v>139125</v>
      </c>
      <c r="B102" s="7">
        <v>202103</v>
      </c>
      <c r="C102" s="7" t="s">
        <v>21</v>
      </c>
      <c r="D102" s="7" t="s">
        <v>855</v>
      </c>
      <c r="E102" s="7" t="s">
        <v>892</v>
      </c>
      <c r="F102" s="26">
        <v>12.2720802</v>
      </c>
      <c r="G102" s="7">
        <v>25</v>
      </c>
      <c r="H102" s="26">
        <v>306.80200500000001</v>
      </c>
      <c r="I102" s="7">
        <v>139125</v>
      </c>
      <c r="J102" s="7" t="str">
        <f t="shared" si="3"/>
        <v>2021</v>
      </c>
      <c r="K102" s="7" t="str">
        <f t="shared" si="4"/>
        <v>03</v>
      </c>
      <c r="L102" s="7" t="s">
        <v>844</v>
      </c>
      <c r="M102" s="26">
        <f t="shared" si="5"/>
        <v>859.045614</v>
      </c>
    </row>
    <row r="103" spans="1:13" x14ac:dyDescent="0.25">
      <c r="A103" s="1">
        <v>126676</v>
      </c>
      <c r="B103" s="7">
        <v>202104</v>
      </c>
      <c r="C103" s="7" t="s">
        <v>21</v>
      </c>
      <c r="D103" s="7" t="s">
        <v>855</v>
      </c>
      <c r="E103" s="7" t="s">
        <v>892</v>
      </c>
      <c r="F103" s="26">
        <v>12.8371078</v>
      </c>
      <c r="G103" s="7">
        <v>35</v>
      </c>
      <c r="H103" s="26">
        <v>449.29877299999998</v>
      </c>
      <c r="I103" s="7">
        <v>126676</v>
      </c>
      <c r="J103" s="7" t="str">
        <f t="shared" si="3"/>
        <v>2021</v>
      </c>
      <c r="K103" s="7" t="str">
        <f t="shared" si="4"/>
        <v>04</v>
      </c>
      <c r="L103" s="7" t="s">
        <v>844</v>
      </c>
      <c r="M103" s="26">
        <f t="shared" si="5"/>
        <v>1258.0365643999999</v>
      </c>
    </row>
    <row r="104" spans="1:13" x14ac:dyDescent="0.25">
      <c r="A104" s="1">
        <v>126678</v>
      </c>
      <c r="B104" s="7">
        <v>202104</v>
      </c>
      <c r="C104" s="7" t="s">
        <v>21</v>
      </c>
      <c r="D104" s="7" t="s">
        <v>855</v>
      </c>
      <c r="E104" s="7" t="s">
        <v>892</v>
      </c>
      <c r="F104" s="26">
        <v>12.8371078</v>
      </c>
      <c r="G104" s="7">
        <v>45</v>
      </c>
      <c r="H104" s="26">
        <v>577.66985099999999</v>
      </c>
      <c r="I104" s="7">
        <v>126678</v>
      </c>
      <c r="J104" s="7" t="str">
        <f t="shared" si="3"/>
        <v>2021</v>
      </c>
      <c r="K104" s="7" t="str">
        <f t="shared" si="4"/>
        <v>04</v>
      </c>
      <c r="L104" s="7" t="s">
        <v>844</v>
      </c>
      <c r="M104" s="26">
        <f t="shared" si="5"/>
        <v>1617.4755828</v>
      </c>
    </row>
    <row r="105" spans="1:13" x14ac:dyDescent="0.25">
      <c r="A105" s="1">
        <v>113201</v>
      </c>
      <c r="B105" s="7">
        <v>202102</v>
      </c>
      <c r="C105" s="7" t="s">
        <v>21</v>
      </c>
      <c r="D105" s="7" t="s">
        <v>855</v>
      </c>
      <c r="E105" s="7" t="s">
        <v>893</v>
      </c>
      <c r="F105" s="26">
        <v>13.496501</v>
      </c>
      <c r="G105" s="7">
        <v>30</v>
      </c>
      <c r="H105" s="26">
        <v>404.89503000000002</v>
      </c>
      <c r="I105" s="7">
        <v>113201</v>
      </c>
      <c r="J105" s="7" t="str">
        <f t="shared" si="3"/>
        <v>2021</v>
      </c>
      <c r="K105" s="7" t="str">
        <f t="shared" si="4"/>
        <v>02</v>
      </c>
      <c r="L105" s="7" t="s">
        <v>844</v>
      </c>
      <c r="M105" s="26">
        <f t="shared" si="5"/>
        <v>1133.7060839999999</v>
      </c>
    </row>
    <row r="106" spans="1:13" x14ac:dyDescent="0.25">
      <c r="A106" s="1">
        <v>113210</v>
      </c>
      <c r="B106" s="7">
        <v>202102</v>
      </c>
      <c r="C106" s="7" t="s">
        <v>21</v>
      </c>
      <c r="D106" s="7" t="s">
        <v>855</v>
      </c>
      <c r="E106" s="7" t="s">
        <v>893</v>
      </c>
      <c r="F106" s="26">
        <v>13.496501</v>
      </c>
      <c r="G106" s="7">
        <v>70</v>
      </c>
      <c r="H106" s="26">
        <v>944.75506999999993</v>
      </c>
      <c r="I106" s="7">
        <v>113210</v>
      </c>
      <c r="J106" s="7" t="str">
        <f t="shared" si="3"/>
        <v>2021</v>
      </c>
      <c r="K106" s="7" t="str">
        <f t="shared" si="4"/>
        <v>02</v>
      </c>
      <c r="L106" s="7" t="s">
        <v>844</v>
      </c>
      <c r="M106" s="26">
        <f t="shared" si="5"/>
        <v>2645.3141959999998</v>
      </c>
    </row>
    <row r="107" spans="1:13" x14ac:dyDescent="0.25">
      <c r="A107" s="1">
        <v>139043</v>
      </c>
      <c r="B107" s="7">
        <v>202103</v>
      </c>
      <c r="C107" s="7" t="s">
        <v>21</v>
      </c>
      <c r="D107" s="7" t="s">
        <v>855</v>
      </c>
      <c r="E107" s="7" t="s">
        <v>893</v>
      </c>
      <c r="F107" s="26">
        <v>13.0272851</v>
      </c>
      <c r="G107" s="7">
        <v>35</v>
      </c>
      <c r="H107" s="26">
        <v>455.95497849999998</v>
      </c>
      <c r="I107" s="7">
        <v>139043</v>
      </c>
      <c r="J107" s="7" t="str">
        <f t="shared" si="3"/>
        <v>2021</v>
      </c>
      <c r="K107" s="7" t="str">
        <f t="shared" si="4"/>
        <v>03</v>
      </c>
      <c r="L107" s="7" t="s">
        <v>844</v>
      </c>
      <c r="M107" s="26">
        <f t="shared" si="5"/>
        <v>1276.6739398</v>
      </c>
    </row>
    <row r="108" spans="1:13" x14ac:dyDescent="0.25">
      <c r="A108" s="1">
        <v>122418</v>
      </c>
      <c r="B108" s="7">
        <v>202101</v>
      </c>
      <c r="C108" s="7" t="s">
        <v>21</v>
      </c>
      <c r="D108" s="7" t="s">
        <v>855</v>
      </c>
      <c r="E108" s="7" t="s">
        <v>894</v>
      </c>
      <c r="F108" s="26">
        <v>11.931127500000001</v>
      </c>
      <c r="G108" s="7">
        <v>1010</v>
      </c>
      <c r="H108" s="26">
        <v>12050.438775000001</v>
      </c>
      <c r="I108" s="7">
        <v>122418</v>
      </c>
      <c r="J108" s="7" t="str">
        <f t="shared" si="3"/>
        <v>2021</v>
      </c>
      <c r="K108" s="7" t="str">
        <f t="shared" si="4"/>
        <v>01</v>
      </c>
      <c r="L108" s="7" t="s">
        <v>844</v>
      </c>
      <c r="M108" s="26">
        <f t="shared" si="5"/>
        <v>33741.228569999999</v>
      </c>
    </row>
    <row r="109" spans="1:13" x14ac:dyDescent="0.25">
      <c r="A109" s="1">
        <v>122491</v>
      </c>
      <c r="B109" s="7">
        <v>202101</v>
      </c>
      <c r="C109" s="7" t="s">
        <v>21</v>
      </c>
      <c r="D109" s="7" t="s">
        <v>855</v>
      </c>
      <c r="E109" s="7" t="s">
        <v>894</v>
      </c>
      <c r="F109" s="26">
        <v>11.931127500000001</v>
      </c>
      <c r="G109" s="7">
        <v>540</v>
      </c>
      <c r="H109" s="26">
        <v>6442.8088500000003</v>
      </c>
      <c r="I109" s="7">
        <v>122491</v>
      </c>
      <c r="J109" s="7" t="str">
        <f t="shared" si="3"/>
        <v>2021</v>
      </c>
      <c r="K109" s="7" t="str">
        <f t="shared" si="4"/>
        <v>01</v>
      </c>
      <c r="L109" s="7" t="s">
        <v>844</v>
      </c>
      <c r="M109" s="26">
        <f t="shared" si="5"/>
        <v>18039.86478</v>
      </c>
    </row>
    <row r="110" spans="1:13" x14ac:dyDescent="0.25">
      <c r="A110" s="1">
        <v>113208</v>
      </c>
      <c r="B110" s="7">
        <v>202102</v>
      </c>
      <c r="C110" s="7" t="s">
        <v>21</v>
      </c>
      <c r="D110" s="7" t="s">
        <v>855</v>
      </c>
      <c r="E110" s="7" t="s">
        <v>894</v>
      </c>
      <c r="F110" s="26">
        <v>12.0783904</v>
      </c>
      <c r="G110" s="7">
        <v>640</v>
      </c>
      <c r="H110" s="26">
        <v>7730.1698560000004</v>
      </c>
      <c r="I110" s="7">
        <v>113208</v>
      </c>
      <c r="J110" s="7" t="str">
        <f t="shared" si="3"/>
        <v>2021</v>
      </c>
      <c r="K110" s="7" t="str">
        <f t="shared" si="4"/>
        <v>02</v>
      </c>
      <c r="L110" s="7" t="s">
        <v>844</v>
      </c>
      <c r="M110" s="26">
        <f t="shared" si="5"/>
        <v>21644.475596799999</v>
      </c>
    </row>
    <row r="111" spans="1:13" x14ac:dyDescent="0.25">
      <c r="A111" s="1">
        <v>115180</v>
      </c>
      <c r="B111" s="7">
        <v>202102</v>
      </c>
      <c r="C111" s="7" t="s">
        <v>21</v>
      </c>
      <c r="D111" s="7" t="s">
        <v>855</v>
      </c>
      <c r="E111" s="7" t="s">
        <v>894</v>
      </c>
      <c r="F111" s="26">
        <v>11.884608399999999</v>
      </c>
      <c r="G111" s="7">
        <v>410</v>
      </c>
      <c r="H111" s="26">
        <v>4872.6894439999996</v>
      </c>
      <c r="I111" s="7">
        <v>115180</v>
      </c>
      <c r="J111" s="7" t="str">
        <f t="shared" si="3"/>
        <v>2021</v>
      </c>
      <c r="K111" s="7" t="str">
        <f t="shared" si="4"/>
        <v>02</v>
      </c>
      <c r="L111" s="7" t="s">
        <v>844</v>
      </c>
      <c r="M111" s="26">
        <f t="shared" si="5"/>
        <v>13643.530443199998</v>
      </c>
    </row>
    <row r="112" spans="1:13" x14ac:dyDescent="0.25">
      <c r="A112" s="1">
        <v>139041</v>
      </c>
      <c r="B112" s="7">
        <v>202103</v>
      </c>
      <c r="C112" s="7" t="s">
        <v>21</v>
      </c>
      <c r="D112" s="7" t="s">
        <v>855</v>
      </c>
      <c r="E112" s="7" t="s">
        <v>894</v>
      </c>
      <c r="F112" s="26">
        <v>11.658476200000001</v>
      </c>
      <c r="G112" s="7">
        <v>320</v>
      </c>
      <c r="H112" s="26">
        <v>3730.7123839999999</v>
      </c>
      <c r="I112" s="7">
        <v>139041</v>
      </c>
      <c r="J112" s="7" t="str">
        <f t="shared" si="3"/>
        <v>2021</v>
      </c>
      <c r="K112" s="7" t="str">
        <f t="shared" si="4"/>
        <v>03</v>
      </c>
      <c r="L112" s="7" t="s">
        <v>844</v>
      </c>
      <c r="M112" s="26">
        <f t="shared" si="5"/>
        <v>10445.9946752</v>
      </c>
    </row>
    <row r="113" spans="1:13" x14ac:dyDescent="0.25">
      <c r="A113" s="1">
        <v>120239</v>
      </c>
      <c r="B113" s="7">
        <v>202106</v>
      </c>
      <c r="C113" s="7" t="s">
        <v>21</v>
      </c>
      <c r="D113" s="7" t="s">
        <v>855</v>
      </c>
      <c r="E113" s="7" t="s">
        <v>894</v>
      </c>
      <c r="F113" s="26">
        <v>12.036551599999999</v>
      </c>
      <c r="G113" s="7">
        <v>310</v>
      </c>
      <c r="H113" s="26">
        <v>3731.3309960000001</v>
      </c>
      <c r="I113" s="7">
        <v>120239</v>
      </c>
      <c r="J113" s="7" t="str">
        <f t="shared" si="3"/>
        <v>2021</v>
      </c>
      <c r="K113" s="7" t="str">
        <f t="shared" si="4"/>
        <v>06</v>
      </c>
      <c r="L113" s="7" t="s">
        <v>844</v>
      </c>
      <c r="M113" s="26">
        <f t="shared" si="5"/>
        <v>10447.726788800001</v>
      </c>
    </row>
    <row r="114" spans="1:13" x14ac:dyDescent="0.25">
      <c r="A114" s="1">
        <v>125124</v>
      </c>
      <c r="B114" s="7">
        <v>202105</v>
      </c>
      <c r="C114" s="7" t="s">
        <v>21</v>
      </c>
      <c r="D114" s="7" t="s">
        <v>855</v>
      </c>
      <c r="E114" s="7" t="s">
        <v>895</v>
      </c>
      <c r="F114" s="26">
        <v>13.072366300000001</v>
      </c>
      <c r="G114" s="7">
        <v>60</v>
      </c>
      <c r="H114" s="26">
        <v>784.34197800000004</v>
      </c>
      <c r="I114" s="7">
        <v>125124</v>
      </c>
      <c r="J114" s="7" t="str">
        <f t="shared" si="3"/>
        <v>2021</v>
      </c>
      <c r="K114" s="7" t="str">
        <f t="shared" si="4"/>
        <v>05</v>
      </c>
      <c r="L114" s="7" t="s">
        <v>844</v>
      </c>
      <c r="M114" s="26">
        <f t="shared" si="5"/>
        <v>2196.1575383999998</v>
      </c>
    </row>
    <row r="115" spans="1:13" x14ac:dyDescent="0.25">
      <c r="A115" s="1">
        <v>120121</v>
      </c>
      <c r="B115" s="7">
        <v>202106</v>
      </c>
      <c r="C115" s="7" t="s">
        <v>21</v>
      </c>
      <c r="D115" s="7" t="s">
        <v>855</v>
      </c>
      <c r="E115" s="7" t="s">
        <v>896</v>
      </c>
      <c r="F115" s="26">
        <v>13.2706587</v>
      </c>
      <c r="G115" s="7">
        <v>40</v>
      </c>
      <c r="H115" s="26">
        <v>530.82634800000005</v>
      </c>
      <c r="I115" s="7">
        <v>120121</v>
      </c>
      <c r="J115" s="7" t="str">
        <f t="shared" si="3"/>
        <v>2021</v>
      </c>
      <c r="K115" s="7" t="str">
        <f t="shared" si="4"/>
        <v>06</v>
      </c>
      <c r="L115" s="7" t="s">
        <v>844</v>
      </c>
      <c r="M115" s="26">
        <f t="shared" si="5"/>
        <v>1486.3137744000001</v>
      </c>
    </row>
    <row r="116" spans="1:13" x14ac:dyDescent="0.25">
      <c r="A116" s="1">
        <v>120274</v>
      </c>
      <c r="B116" s="7">
        <v>202106</v>
      </c>
      <c r="C116" s="7" t="s">
        <v>21</v>
      </c>
      <c r="D116" s="7" t="s">
        <v>855</v>
      </c>
      <c r="E116" s="7" t="s">
        <v>895</v>
      </c>
      <c r="F116" s="26">
        <v>12.5738976</v>
      </c>
      <c r="G116" s="7">
        <v>40</v>
      </c>
      <c r="H116" s="26">
        <v>502.95590399999998</v>
      </c>
      <c r="I116" s="7">
        <v>120274</v>
      </c>
      <c r="J116" s="7" t="str">
        <f t="shared" si="3"/>
        <v>2021</v>
      </c>
      <c r="K116" s="7" t="str">
        <f t="shared" si="4"/>
        <v>06</v>
      </c>
      <c r="L116" s="7" t="s">
        <v>844</v>
      </c>
      <c r="M116" s="26">
        <f t="shared" si="5"/>
        <v>1408.2765311999999</v>
      </c>
    </row>
    <row r="117" spans="1:13" x14ac:dyDescent="0.25">
      <c r="A117" s="1">
        <v>127367</v>
      </c>
      <c r="B117" s="7">
        <v>202107</v>
      </c>
      <c r="C117" s="7" t="s">
        <v>21</v>
      </c>
      <c r="D117" s="7" t="s">
        <v>855</v>
      </c>
      <c r="E117" s="7" t="s">
        <v>897</v>
      </c>
      <c r="F117" s="26">
        <v>12.497021999999999</v>
      </c>
      <c r="G117" s="7">
        <v>20</v>
      </c>
      <c r="H117" s="26">
        <v>249.94044</v>
      </c>
      <c r="I117" s="7">
        <v>127367</v>
      </c>
      <c r="J117" s="7" t="str">
        <f t="shared" si="3"/>
        <v>2021</v>
      </c>
      <c r="K117" s="7" t="str">
        <f t="shared" si="4"/>
        <v>07</v>
      </c>
      <c r="L117" s="7" t="s">
        <v>844</v>
      </c>
      <c r="M117" s="26">
        <f t="shared" si="5"/>
        <v>699.83323199999995</v>
      </c>
    </row>
    <row r="118" spans="1:13" x14ac:dyDescent="0.25">
      <c r="A118" s="1">
        <v>120227</v>
      </c>
      <c r="B118" s="7">
        <v>202101</v>
      </c>
      <c r="C118" s="7" t="s">
        <v>21</v>
      </c>
      <c r="D118" s="7" t="s">
        <v>51</v>
      </c>
      <c r="E118" s="7" t="s">
        <v>898</v>
      </c>
      <c r="F118" s="26">
        <v>0.29304999999999998</v>
      </c>
      <c r="G118" s="7">
        <v>200</v>
      </c>
      <c r="H118" s="26">
        <v>58.61</v>
      </c>
      <c r="I118" s="7">
        <v>120227</v>
      </c>
      <c r="J118" s="7" t="str">
        <f t="shared" si="3"/>
        <v>2021</v>
      </c>
      <c r="K118" s="7" t="str">
        <f t="shared" si="4"/>
        <v>01</v>
      </c>
      <c r="L118" s="7" t="s">
        <v>844</v>
      </c>
      <c r="M118" s="26">
        <f t="shared" si="5"/>
        <v>164.10799999999998</v>
      </c>
    </row>
    <row r="119" spans="1:13" x14ac:dyDescent="0.25">
      <c r="A119" s="1">
        <v>120235</v>
      </c>
      <c r="B119" s="7">
        <v>202101</v>
      </c>
      <c r="C119" s="7" t="s">
        <v>21</v>
      </c>
      <c r="D119" s="7" t="s">
        <v>51</v>
      </c>
      <c r="E119" s="7" t="s">
        <v>899</v>
      </c>
      <c r="F119" s="26">
        <v>0.28305000000000002</v>
      </c>
      <c r="G119" s="7">
        <v>200</v>
      </c>
      <c r="H119" s="26">
        <v>56.61</v>
      </c>
      <c r="I119" s="7">
        <v>120235</v>
      </c>
      <c r="J119" s="7" t="str">
        <f t="shared" si="3"/>
        <v>2021</v>
      </c>
      <c r="K119" s="7" t="str">
        <f t="shared" si="4"/>
        <v>01</v>
      </c>
      <c r="L119" s="7" t="s">
        <v>844</v>
      </c>
      <c r="M119" s="26">
        <f t="shared" si="5"/>
        <v>158.50799999999998</v>
      </c>
    </row>
    <row r="120" spans="1:13" x14ac:dyDescent="0.25">
      <c r="A120" s="1">
        <v>126732</v>
      </c>
      <c r="B120" s="7">
        <v>202105</v>
      </c>
      <c r="C120" s="7" t="s">
        <v>21</v>
      </c>
      <c r="D120" s="7" t="s">
        <v>51</v>
      </c>
      <c r="E120" s="7" t="s">
        <v>899</v>
      </c>
      <c r="F120" s="26">
        <v>0.37609999999999999</v>
      </c>
      <c r="G120" s="7">
        <v>500</v>
      </c>
      <c r="H120" s="26">
        <v>188.05</v>
      </c>
      <c r="I120" s="7">
        <v>126732</v>
      </c>
      <c r="J120" s="7" t="str">
        <f t="shared" si="3"/>
        <v>2021</v>
      </c>
      <c r="K120" s="7" t="str">
        <f t="shared" si="4"/>
        <v>05</v>
      </c>
      <c r="L120" s="7" t="s">
        <v>844</v>
      </c>
      <c r="M120" s="26">
        <f t="shared" si="5"/>
        <v>526.54</v>
      </c>
    </row>
    <row r="121" spans="1:13" x14ac:dyDescent="0.25">
      <c r="A121" s="1">
        <v>120918</v>
      </c>
      <c r="B121" s="7">
        <v>202101</v>
      </c>
      <c r="C121" s="7" t="s">
        <v>21</v>
      </c>
      <c r="D121" s="7" t="s">
        <v>855</v>
      </c>
      <c r="E121" s="7" t="s">
        <v>900</v>
      </c>
      <c r="F121" s="26">
        <v>2.1848565999999998</v>
      </c>
      <c r="G121" s="7">
        <v>20</v>
      </c>
      <c r="H121" s="26">
        <v>43.697132000000003</v>
      </c>
      <c r="I121" s="7">
        <v>120918</v>
      </c>
      <c r="J121" s="7" t="str">
        <f t="shared" si="3"/>
        <v>2021</v>
      </c>
      <c r="K121" s="7" t="str">
        <f t="shared" si="4"/>
        <v>01</v>
      </c>
      <c r="L121" s="7" t="s">
        <v>844</v>
      </c>
      <c r="M121" s="26">
        <f t="shared" si="5"/>
        <v>122.3519696</v>
      </c>
    </row>
    <row r="122" spans="1:13" x14ac:dyDescent="0.25">
      <c r="A122" s="1">
        <v>122421</v>
      </c>
      <c r="B122" s="7">
        <v>202101</v>
      </c>
      <c r="C122" s="7" t="s">
        <v>21</v>
      </c>
      <c r="D122" s="7" t="s">
        <v>855</v>
      </c>
      <c r="E122" s="7" t="s">
        <v>901</v>
      </c>
      <c r="F122" s="26">
        <v>0.8332466999999999</v>
      </c>
      <c r="G122" s="7">
        <v>760</v>
      </c>
      <c r="H122" s="26">
        <v>633.26749199999995</v>
      </c>
      <c r="I122" s="7">
        <v>122421</v>
      </c>
      <c r="J122" s="7" t="str">
        <f t="shared" si="3"/>
        <v>2021</v>
      </c>
      <c r="K122" s="7" t="str">
        <f t="shared" si="4"/>
        <v>01</v>
      </c>
      <c r="L122" s="7" t="s">
        <v>844</v>
      </c>
      <c r="M122" s="26">
        <f t="shared" si="5"/>
        <v>1773.1489775999999</v>
      </c>
    </row>
    <row r="123" spans="1:13" x14ac:dyDescent="0.25">
      <c r="A123" s="1">
        <v>122500</v>
      </c>
      <c r="B123" s="7">
        <v>202101</v>
      </c>
      <c r="C123" s="7" t="s">
        <v>21</v>
      </c>
      <c r="D123" s="7" t="s">
        <v>855</v>
      </c>
      <c r="E123" s="7" t="s">
        <v>901</v>
      </c>
      <c r="F123" s="26">
        <v>0.8332466999999999</v>
      </c>
      <c r="G123" s="7">
        <v>460</v>
      </c>
      <c r="H123" s="26">
        <v>383.29348199999998</v>
      </c>
      <c r="I123" s="7">
        <v>122500</v>
      </c>
      <c r="J123" s="7" t="str">
        <f t="shared" si="3"/>
        <v>2021</v>
      </c>
      <c r="K123" s="7" t="str">
        <f t="shared" si="4"/>
        <v>01</v>
      </c>
      <c r="L123" s="7" t="s">
        <v>844</v>
      </c>
      <c r="M123" s="26">
        <f t="shared" si="5"/>
        <v>1073.2217495999998</v>
      </c>
    </row>
    <row r="124" spans="1:13" x14ac:dyDescent="0.25">
      <c r="A124" s="1">
        <v>113205</v>
      </c>
      <c r="B124" s="7">
        <v>202102</v>
      </c>
      <c r="C124" s="7" t="s">
        <v>21</v>
      </c>
      <c r="D124" s="7" t="s">
        <v>855</v>
      </c>
      <c r="E124" s="7" t="s">
        <v>901</v>
      </c>
      <c r="F124" s="26">
        <v>0.84353129999999998</v>
      </c>
      <c r="G124" s="7">
        <v>380</v>
      </c>
      <c r="H124" s="26">
        <v>320.54189400000001</v>
      </c>
      <c r="I124" s="7">
        <v>113205</v>
      </c>
      <c r="J124" s="7" t="str">
        <f t="shared" si="3"/>
        <v>2021</v>
      </c>
      <c r="K124" s="7" t="str">
        <f t="shared" si="4"/>
        <v>02</v>
      </c>
      <c r="L124" s="7" t="s">
        <v>844</v>
      </c>
      <c r="M124" s="26">
        <f t="shared" si="5"/>
        <v>897.51730320000001</v>
      </c>
    </row>
    <row r="125" spans="1:13" x14ac:dyDescent="0.25">
      <c r="A125" s="1">
        <v>113212</v>
      </c>
      <c r="B125" s="7">
        <v>202102</v>
      </c>
      <c r="C125" s="7" t="s">
        <v>21</v>
      </c>
      <c r="D125" s="7" t="s">
        <v>855</v>
      </c>
      <c r="E125" s="7" t="s">
        <v>901</v>
      </c>
      <c r="F125" s="26">
        <v>0.84353129999999998</v>
      </c>
      <c r="G125" s="7">
        <v>460</v>
      </c>
      <c r="H125" s="26">
        <v>388.02439800000002</v>
      </c>
      <c r="I125" s="7">
        <v>113212</v>
      </c>
      <c r="J125" s="7" t="str">
        <f t="shared" si="3"/>
        <v>2021</v>
      </c>
      <c r="K125" s="7" t="str">
        <f t="shared" si="4"/>
        <v>02</v>
      </c>
      <c r="L125" s="7" t="s">
        <v>844</v>
      </c>
      <c r="M125" s="26">
        <f t="shared" si="5"/>
        <v>1086.4683144000001</v>
      </c>
    </row>
    <row r="126" spans="1:13" x14ac:dyDescent="0.25">
      <c r="A126" s="1">
        <v>137675</v>
      </c>
      <c r="B126" s="7">
        <v>202103</v>
      </c>
      <c r="C126" s="7" t="s">
        <v>21</v>
      </c>
      <c r="D126" s="7" t="s">
        <v>855</v>
      </c>
      <c r="E126" s="7" t="s">
        <v>901</v>
      </c>
      <c r="F126" s="26">
        <v>0.84294199999999997</v>
      </c>
      <c r="G126" s="7">
        <v>1710</v>
      </c>
      <c r="H126" s="26">
        <v>1441.43082</v>
      </c>
      <c r="I126" s="7">
        <v>137675</v>
      </c>
      <c r="J126" s="7" t="str">
        <f t="shared" si="3"/>
        <v>2021</v>
      </c>
      <c r="K126" s="7" t="str">
        <f t="shared" si="4"/>
        <v>03</v>
      </c>
      <c r="L126" s="7" t="s">
        <v>844</v>
      </c>
      <c r="M126" s="26">
        <f t="shared" si="5"/>
        <v>4036.006296</v>
      </c>
    </row>
    <row r="127" spans="1:13" x14ac:dyDescent="0.25">
      <c r="A127" s="1">
        <v>139044</v>
      </c>
      <c r="B127" s="7">
        <v>202103</v>
      </c>
      <c r="C127" s="7" t="s">
        <v>21</v>
      </c>
      <c r="D127" s="7" t="s">
        <v>855</v>
      </c>
      <c r="E127" s="7" t="s">
        <v>901</v>
      </c>
      <c r="F127" s="26">
        <v>0.81420530000000013</v>
      </c>
      <c r="G127" s="7">
        <v>460</v>
      </c>
      <c r="H127" s="26">
        <v>374.53443800000002</v>
      </c>
      <c r="I127" s="7">
        <v>139044</v>
      </c>
      <c r="J127" s="7" t="str">
        <f t="shared" si="3"/>
        <v>2021</v>
      </c>
      <c r="K127" s="7" t="str">
        <f t="shared" si="4"/>
        <v>03</v>
      </c>
      <c r="L127" s="7" t="s">
        <v>844</v>
      </c>
      <c r="M127" s="26">
        <f t="shared" si="5"/>
        <v>1048.6964264000001</v>
      </c>
    </row>
    <row r="128" spans="1:13" x14ac:dyDescent="0.25">
      <c r="A128" s="1">
        <v>139054</v>
      </c>
      <c r="B128" s="7">
        <v>202103</v>
      </c>
      <c r="C128" s="7" t="s">
        <v>21</v>
      </c>
      <c r="D128" s="7" t="s">
        <v>855</v>
      </c>
      <c r="E128" s="7" t="s">
        <v>901</v>
      </c>
      <c r="F128" s="26">
        <v>0.82600529999999994</v>
      </c>
      <c r="G128" s="7">
        <v>570</v>
      </c>
      <c r="H128" s="26">
        <v>470.82302099999998</v>
      </c>
      <c r="I128" s="7">
        <v>139054</v>
      </c>
      <c r="J128" s="7" t="str">
        <f t="shared" si="3"/>
        <v>2021</v>
      </c>
      <c r="K128" s="7" t="str">
        <f t="shared" si="4"/>
        <v>03</v>
      </c>
      <c r="L128" s="7" t="s">
        <v>844</v>
      </c>
      <c r="M128" s="26">
        <f t="shared" si="5"/>
        <v>1318.3044587999998</v>
      </c>
    </row>
    <row r="129" spans="1:13" x14ac:dyDescent="0.25">
      <c r="A129" s="1">
        <v>126586</v>
      </c>
      <c r="B129" s="7">
        <v>202104</v>
      </c>
      <c r="C129" s="7" t="s">
        <v>21</v>
      </c>
      <c r="D129" s="7" t="s">
        <v>855</v>
      </c>
      <c r="E129" s="7" t="s">
        <v>901</v>
      </c>
      <c r="F129" s="26">
        <v>0.84693449999999992</v>
      </c>
      <c r="G129" s="7">
        <v>570</v>
      </c>
      <c r="H129" s="26">
        <v>482.75266499999998</v>
      </c>
      <c r="I129" s="7">
        <v>126586</v>
      </c>
      <c r="J129" s="7" t="str">
        <f t="shared" si="3"/>
        <v>2021</v>
      </c>
      <c r="K129" s="7" t="str">
        <f t="shared" si="4"/>
        <v>04</v>
      </c>
      <c r="L129" s="7" t="s">
        <v>844</v>
      </c>
      <c r="M129" s="26">
        <f t="shared" si="5"/>
        <v>1351.7074619999999</v>
      </c>
    </row>
    <row r="130" spans="1:13" x14ac:dyDescent="0.25">
      <c r="A130" s="1">
        <v>138355</v>
      </c>
      <c r="B130" s="7">
        <v>202103</v>
      </c>
      <c r="C130" s="7" t="s">
        <v>21</v>
      </c>
      <c r="D130" s="7" t="s">
        <v>855</v>
      </c>
      <c r="E130" s="7" t="s">
        <v>902</v>
      </c>
      <c r="F130" s="26">
        <v>4.3403899000000008</v>
      </c>
      <c r="G130" s="7">
        <v>60</v>
      </c>
      <c r="H130" s="26">
        <v>260.42339399999997</v>
      </c>
      <c r="I130" s="7">
        <v>138355</v>
      </c>
      <c r="J130" s="7" t="str">
        <f t="shared" si="3"/>
        <v>2021</v>
      </c>
      <c r="K130" s="7" t="str">
        <f t="shared" si="4"/>
        <v>03</v>
      </c>
      <c r="L130" s="7" t="s">
        <v>844</v>
      </c>
      <c r="M130" s="26">
        <f t="shared" si="5"/>
        <v>729.18550319999986</v>
      </c>
    </row>
    <row r="131" spans="1:13" x14ac:dyDescent="0.25">
      <c r="A131" s="1">
        <v>124911</v>
      </c>
      <c r="B131" s="7">
        <v>202104</v>
      </c>
      <c r="C131" s="7" t="s">
        <v>21</v>
      </c>
      <c r="D131" s="7" t="s">
        <v>855</v>
      </c>
      <c r="E131" s="7" t="s">
        <v>902</v>
      </c>
      <c r="F131" s="26">
        <v>4.3517206000000002</v>
      </c>
      <c r="G131" s="7">
        <v>190</v>
      </c>
      <c r="H131" s="26">
        <v>826.82691399999999</v>
      </c>
      <c r="I131" s="7">
        <v>124911</v>
      </c>
      <c r="J131" s="7" t="str">
        <f t="shared" ref="J131:J194" si="6">LEFT(B131,4)</f>
        <v>2021</v>
      </c>
      <c r="K131" s="7" t="str">
        <f t="shared" ref="K131:K194" si="7">RIGHT(B131,2)</f>
        <v>04</v>
      </c>
      <c r="L131" s="7" t="s">
        <v>844</v>
      </c>
      <c r="M131" s="26">
        <f t="shared" ref="M131:M194" si="8">H131*1.4/0.5</f>
        <v>2315.1153591999996</v>
      </c>
    </row>
    <row r="132" spans="1:13" x14ac:dyDescent="0.25">
      <c r="A132" s="1">
        <v>120144</v>
      </c>
      <c r="B132" s="7">
        <v>202106</v>
      </c>
      <c r="C132" s="7" t="s">
        <v>21</v>
      </c>
      <c r="D132" s="7" t="s">
        <v>855</v>
      </c>
      <c r="E132" s="7" t="s">
        <v>903</v>
      </c>
      <c r="F132" s="26">
        <v>4.6063442999999999</v>
      </c>
      <c r="G132" s="7">
        <v>300</v>
      </c>
      <c r="H132" s="26">
        <v>1381.90329</v>
      </c>
      <c r="I132" s="7">
        <v>120144</v>
      </c>
      <c r="J132" s="7" t="str">
        <f t="shared" si="6"/>
        <v>2021</v>
      </c>
      <c r="K132" s="7" t="str">
        <f t="shared" si="7"/>
        <v>06</v>
      </c>
      <c r="L132" s="7" t="s">
        <v>844</v>
      </c>
      <c r="M132" s="26">
        <f t="shared" si="8"/>
        <v>3869.3292119999996</v>
      </c>
    </row>
    <row r="133" spans="1:13" x14ac:dyDescent="0.25">
      <c r="A133" s="1">
        <v>120351</v>
      </c>
      <c r="B133" s="7">
        <v>202106</v>
      </c>
      <c r="C133" s="7" t="s">
        <v>21</v>
      </c>
      <c r="D133" s="7" t="s">
        <v>855</v>
      </c>
      <c r="E133" s="7" t="s">
        <v>902</v>
      </c>
      <c r="F133" s="26">
        <v>4.5137067999999996</v>
      </c>
      <c r="G133" s="7">
        <v>520</v>
      </c>
      <c r="H133" s="26">
        <v>2347.127536</v>
      </c>
      <c r="I133" s="7">
        <v>120351</v>
      </c>
      <c r="J133" s="7" t="str">
        <f t="shared" si="6"/>
        <v>2021</v>
      </c>
      <c r="K133" s="7" t="str">
        <f t="shared" si="7"/>
        <v>06</v>
      </c>
      <c r="L133" s="7" t="s">
        <v>844</v>
      </c>
      <c r="M133" s="26">
        <f t="shared" si="8"/>
        <v>6571.9571007999994</v>
      </c>
    </row>
    <row r="134" spans="1:13" x14ac:dyDescent="0.25">
      <c r="A134" s="1">
        <v>126265</v>
      </c>
      <c r="B134" s="7">
        <v>202107</v>
      </c>
      <c r="C134" s="7" t="s">
        <v>21</v>
      </c>
      <c r="D134" s="7" t="s">
        <v>855</v>
      </c>
      <c r="E134" s="7" t="s">
        <v>903</v>
      </c>
      <c r="F134" s="26">
        <v>4.4675653999999998</v>
      </c>
      <c r="G134" s="7">
        <v>130</v>
      </c>
      <c r="H134" s="26">
        <v>580.783502</v>
      </c>
      <c r="I134" s="7">
        <v>126265</v>
      </c>
      <c r="J134" s="7" t="str">
        <f t="shared" si="6"/>
        <v>2021</v>
      </c>
      <c r="K134" s="7" t="str">
        <f t="shared" si="7"/>
        <v>07</v>
      </c>
      <c r="L134" s="7" t="s">
        <v>844</v>
      </c>
      <c r="M134" s="26">
        <f t="shared" si="8"/>
        <v>1626.1938055999999</v>
      </c>
    </row>
    <row r="135" spans="1:13" x14ac:dyDescent="0.25">
      <c r="A135" s="1">
        <v>128006</v>
      </c>
      <c r="B135" s="7">
        <v>202107</v>
      </c>
      <c r="C135" s="7" t="s">
        <v>21</v>
      </c>
      <c r="D135" s="7" t="s">
        <v>855</v>
      </c>
      <c r="E135" s="7" t="s">
        <v>903</v>
      </c>
      <c r="F135" s="26">
        <v>4.4622751999999997</v>
      </c>
      <c r="G135" s="7">
        <v>130</v>
      </c>
      <c r="H135" s="26">
        <v>580.095776</v>
      </c>
      <c r="I135" s="7">
        <v>128006</v>
      </c>
      <c r="J135" s="7" t="str">
        <f t="shared" si="6"/>
        <v>2021</v>
      </c>
      <c r="K135" s="7" t="str">
        <f t="shared" si="7"/>
        <v>07</v>
      </c>
      <c r="L135" s="7" t="s">
        <v>844</v>
      </c>
      <c r="M135" s="26">
        <f t="shared" si="8"/>
        <v>1624.2681728</v>
      </c>
    </row>
    <row r="136" spans="1:13" x14ac:dyDescent="0.25">
      <c r="A136" s="1">
        <v>127805</v>
      </c>
      <c r="B136" s="7">
        <v>202107</v>
      </c>
      <c r="C136" s="7" t="s">
        <v>21</v>
      </c>
      <c r="D136" s="7" t="s">
        <v>51</v>
      </c>
      <c r="E136" s="7" t="s">
        <v>904</v>
      </c>
      <c r="F136" s="26">
        <v>0.36</v>
      </c>
      <c r="G136" s="7">
        <v>2000</v>
      </c>
      <c r="H136" s="26">
        <v>720</v>
      </c>
      <c r="I136" s="7">
        <v>127805</v>
      </c>
      <c r="J136" s="7" t="str">
        <f t="shared" si="6"/>
        <v>2021</v>
      </c>
      <c r="K136" s="7" t="str">
        <f t="shared" si="7"/>
        <v>07</v>
      </c>
      <c r="L136" s="7" t="s">
        <v>844</v>
      </c>
      <c r="M136" s="26">
        <f t="shared" si="8"/>
        <v>2015.9999999999998</v>
      </c>
    </row>
    <row r="137" spans="1:13" x14ac:dyDescent="0.25">
      <c r="A137" s="1">
        <v>120233</v>
      </c>
      <c r="B137" s="7">
        <v>202101</v>
      </c>
      <c r="C137" s="7" t="s">
        <v>21</v>
      </c>
      <c r="D137" s="7" t="s">
        <v>51</v>
      </c>
      <c r="E137" s="7" t="s">
        <v>905</v>
      </c>
      <c r="F137" s="26">
        <v>0.42320000000000002</v>
      </c>
      <c r="G137" s="7">
        <v>125</v>
      </c>
      <c r="H137" s="26">
        <v>52.9</v>
      </c>
      <c r="I137" s="7">
        <v>120233</v>
      </c>
      <c r="J137" s="7" t="str">
        <f t="shared" si="6"/>
        <v>2021</v>
      </c>
      <c r="K137" s="7" t="str">
        <f t="shared" si="7"/>
        <v>01</v>
      </c>
      <c r="L137" s="7" t="s">
        <v>844</v>
      </c>
      <c r="M137" s="26">
        <f t="shared" si="8"/>
        <v>148.11999999999998</v>
      </c>
    </row>
    <row r="138" spans="1:13" x14ac:dyDescent="0.25">
      <c r="A138" s="1">
        <v>125253</v>
      </c>
      <c r="B138" s="7">
        <v>202104</v>
      </c>
      <c r="C138" s="7" t="s">
        <v>21</v>
      </c>
      <c r="D138" s="7" t="s">
        <v>51</v>
      </c>
      <c r="E138" s="7" t="s">
        <v>906</v>
      </c>
      <c r="F138" s="26">
        <v>0.36</v>
      </c>
      <c r="G138" s="7">
        <v>10000</v>
      </c>
      <c r="H138" s="26">
        <v>3600</v>
      </c>
      <c r="I138" s="7">
        <v>125253</v>
      </c>
      <c r="J138" s="7" t="str">
        <f t="shared" si="6"/>
        <v>2021</v>
      </c>
      <c r="K138" s="7" t="str">
        <f t="shared" si="7"/>
        <v>04</v>
      </c>
      <c r="L138" s="7" t="s">
        <v>844</v>
      </c>
      <c r="M138" s="26">
        <f t="shared" si="8"/>
        <v>10080</v>
      </c>
    </row>
    <row r="139" spans="1:13" x14ac:dyDescent="0.25">
      <c r="A139" s="1">
        <v>125738</v>
      </c>
      <c r="B139" s="7">
        <v>202105</v>
      </c>
      <c r="C139" s="7" t="s">
        <v>21</v>
      </c>
      <c r="D139" s="7" t="s">
        <v>51</v>
      </c>
      <c r="E139" s="7" t="s">
        <v>907</v>
      </c>
      <c r="F139" s="26">
        <v>0.37424000000000002</v>
      </c>
      <c r="G139" s="7">
        <v>1000</v>
      </c>
      <c r="H139" s="26">
        <v>374.24</v>
      </c>
      <c r="I139" s="7">
        <v>125738</v>
      </c>
      <c r="J139" s="7" t="str">
        <f t="shared" si="6"/>
        <v>2021</v>
      </c>
      <c r="K139" s="7" t="str">
        <f t="shared" si="7"/>
        <v>05</v>
      </c>
      <c r="L139" s="7" t="s">
        <v>844</v>
      </c>
      <c r="M139" s="26">
        <f t="shared" si="8"/>
        <v>1047.8720000000001</v>
      </c>
    </row>
    <row r="140" spans="1:13" x14ac:dyDescent="0.25">
      <c r="A140" s="1">
        <v>126736</v>
      </c>
      <c r="B140" s="7">
        <v>202105</v>
      </c>
      <c r="C140" s="7" t="s">
        <v>21</v>
      </c>
      <c r="D140" s="7" t="s">
        <v>51</v>
      </c>
      <c r="E140" s="7" t="s">
        <v>905</v>
      </c>
      <c r="F140" s="26">
        <v>0.45449329999999999</v>
      </c>
      <c r="G140" s="7">
        <v>3000</v>
      </c>
      <c r="H140" s="26">
        <v>1363.4799</v>
      </c>
      <c r="I140" s="7">
        <v>126736</v>
      </c>
      <c r="J140" s="7" t="str">
        <f t="shared" si="6"/>
        <v>2021</v>
      </c>
      <c r="K140" s="7" t="str">
        <f t="shared" si="7"/>
        <v>05</v>
      </c>
      <c r="L140" s="7" t="s">
        <v>844</v>
      </c>
      <c r="M140" s="26">
        <f t="shared" si="8"/>
        <v>3817.7437199999999</v>
      </c>
    </row>
    <row r="141" spans="1:13" x14ac:dyDescent="0.25">
      <c r="A141" s="1">
        <v>121144</v>
      </c>
      <c r="B141" s="7">
        <v>202106</v>
      </c>
      <c r="C141" s="7" t="s">
        <v>21</v>
      </c>
      <c r="D141" s="7" t="s">
        <v>51</v>
      </c>
      <c r="E141" s="7" t="s">
        <v>861</v>
      </c>
      <c r="F141" s="26">
        <v>0.33</v>
      </c>
      <c r="G141" s="7">
        <v>3000</v>
      </c>
      <c r="H141" s="26">
        <v>990</v>
      </c>
      <c r="I141" s="7">
        <v>121144</v>
      </c>
      <c r="J141" s="7" t="str">
        <f t="shared" si="6"/>
        <v>2021</v>
      </c>
      <c r="K141" s="7" t="str">
        <f t="shared" si="7"/>
        <v>06</v>
      </c>
      <c r="L141" s="7" t="s">
        <v>844</v>
      </c>
      <c r="M141" s="26">
        <f t="shared" si="8"/>
        <v>2772</v>
      </c>
    </row>
    <row r="142" spans="1:13" x14ac:dyDescent="0.25">
      <c r="A142" s="1">
        <v>129634</v>
      </c>
      <c r="B142" s="7">
        <v>202107</v>
      </c>
      <c r="C142" s="7" t="s">
        <v>21</v>
      </c>
      <c r="D142" s="7" t="s">
        <v>51</v>
      </c>
      <c r="E142" s="7" t="s">
        <v>908</v>
      </c>
      <c r="F142" s="26">
        <v>0.35</v>
      </c>
      <c r="G142" s="7">
        <v>1500</v>
      </c>
      <c r="H142" s="26">
        <v>525</v>
      </c>
      <c r="I142" s="7">
        <v>129634</v>
      </c>
      <c r="J142" s="7" t="str">
        <f t="shared" si="6"/>
        <v>2021</v>
      </c>
      <c r="K142" s="7" t="str">
        <f t="shared" si="7"/>
        <v>07</v>
      </c>
      <c r="L142" s="7" t="s">
        <v>844</v>
      </c>
      <c r="M142" s="26">
        <f t="shared" si="8"/>
        <v>1470</v>
      </c>
    </row>
    <row r="143" spans="1:13" x14ac:dyDescent="0.25">
      <c r="A143" s="1">
        <v>127806</v>
      </c>
      <c r="B143" s="7">
        <v>202107</v>
      </c>
      <c r="C143" s="7" t="s">
        <v>21</v>
      </c>
      <c r="D143" s="7" t="s">
        <v>51</v>
      </c>
      <c r="E143" s="7" t="s">
        <v>909</v>
      </c>
      <c r="F143" s="26">
        <v>0.36</v>
      </c>
      <c r="G143" s="7">
        <v>6000</v>
      </c>
      <c r="H143" s="26">
        <v>2160</v>
      </c>
      <c r="I143" s="7">
        <v>127806</v>
      </c>
      <c r="J143" s="7" t="str">
        <f t="shared" si="6"/>
        <v>2021</v>
      </c>
      <c r="K143" s="7" t="str">
        <f t="shared" si="7"/>
        <v>07</v>
      </c>
      <c r="L143" s="7" t="s">
        <v>844</v>
      </c>
      <c r="M143" s="26">
        <f t="shared" si="8"/>
        <v>6048</v>
      </c>
    </row>
    <row r="144" spans="1:13" x14ac:dyDescent="0.25">
      <c r="A144" s="1">
        <v>120236</v>
      </c>
      <c r="B144" s="7">
        <v>202101</v>
      </c>
      <c r="C144" s="7" t="s">
        <v>21</v>
      </c>
      <c r="D144" s="7" t="s">
        <v>51</v>
      </c>
      <c r="E144" s="7" t="s">
        <v>910</v>
      </c>
      <c r="F144" s="26">
        <v>0.4264</v>
      </c>
      <c r="G144" s="7">
        <v>200</v>
      </c>
      <c r="H144" s="26">
        <v>85.28</v>
      </c>
      <c r="I144" s="7">
        <v>120236</v>
      </c>
      <c r="J144" s="7" t="str">
        <f t="shared" si="6"/>
        <v>2021</v>
      </c>
      <c r="K144" s="7" t="str">
        <f t="shared" si="7"/>
        <v>01</v>
      </c>
      <c r="L144" s="7" t="s">
        <v>844</v>
      </c>
      <c r="M144" s="26">
        <f t="shared" si="8"/>
        <v>238.78399999999999</v>
      </c>
    </row>
    <row r="145" spans="1:13" x14ac:dyDescent="0.25">
      <c r="A145" s="1">
        <v>126721</v>
      </c>
      <c r="B145" s="7">
        <v>202105</v>
      </c>
      <c r="C145" s="7" t="s">
        <v>21</v>
      </c>
      <c r="D145" s="7" t="s">
        <v>51</v>
      </c>
      <c r="E145" s="7" t="s">
        <v>910</v>
      </c>
      <c r="F145" s="26">
        <v>0.44169999999999998</v>
      </c>
      <c r="G145" s="7">
        <v>1000</v>
      </c>
      <c r="H145" s="26">
        <v>441.7</v>
      </c>
      <c r="I145" s="7">
        <v>126721</v>
      </c>
      <c r="J145" s="7" t="str">
        <f t="shared" si="6"/>
        <v>2021</v>
      </c>
      <c r="K145" s="7" t="str">
        <f t="shared" si="7"/>
        <v>05</v>
      </c>
      <c r="L145" s="7" t="s">
        <v>844</v>
      </c>
      <c r="M145" s="26">
        <f t="shared" si="8"/>
        <v>1236.76</v>
      </c>
    </row>
    <row r="146" spans="1:13" x14ac:dyDescent="0.25">
      <c r="A146" s="1">
        <v>121145</v>
      </c>
      <c r="B146" s="7">
        <v>202106</v>
      </c>
      <c r="C146" s="7" t="s">
        <v>21</v>
      </c>
      <c r="D146" s="7" t="s">
        <v>51</v>
      </c>
      <c r="E146" s="7" t="s">
        <v>862</v>
      </c>
      <c r="F146" s="26">
        <v>0.33</v>
      </c>
      <c r="G146" s="7">
        <v>4000</v>
      </c>
      <c r="H146" s="26">
        <v>1320</v>
      </c>
      <c r="I146" s="7">
        <v>121145</v>
      </c>
      <c r="J146" s="7" t="str">
        <f t="shared" si="6"/>
        <v>2021</v>
      </c>
      <c r="K146" s="7" t="str">
        <f t="shared" si="7"/>
        <v>06</v>
      </c>
      <c r="L146" s="7" t="s">
        <v>844</v>
      </c>
      <c r="M146" s="26">
        <f t="shared" si="8"/>
        <v>3695.9999999999995</v>
      </c>
    </row>
    <row r="147" spans="1:13" x14ac:dyDescent="0.25">
      <c r="A147" s="1">
        <v>113225</v>
      </c>
      <c r="B147" s="7">
        <v>202102</v>
      </c>
      <c r="C147" s="7" t="s">
        <v>21</v>
      </c>
      <c r="D147" s="7" t="s">
        <v>855</v>
      </c>
      <c r="E147" s="7" t="s">
        <v>911</v>
      </c>
      <c r="F147" s="26">
        <v>9.4499956999999988</v>
      </c>
      <c r="G147" s="7">
        <v>60</v>
      </c>
      <c r="H147" s="26">
        <v>566.99974199999997</v>
      </c>
      <c r="I147" s="7">
        <v>113225</v>
      </c>
      <c r="J147" s="7" t="str">
        <f t="shared" si="6"/>
        <v>2021</v>
      </c>
      <c r="K147" s="7" t="str">
        <f t="shared" si="7"/>
        <v>02</v>
      </c>
      <c r="L147" s="7" t="s">
        <v>844</v>
      </c>
      <c r="M147" s="26">
        <f t="shared" si="8"/>
        <v>1587.5992775999998</v>
      </c>
    </row>
    <row r="148" spans="1:13" x14ac:dyDescent="0.25">
      <c r="A148" s="1">
        <v>137908</v>
      </c>
      <c r="B148" s="7">
        <v>202103</v>
      </c>
      <c r="C148" s="7" t="s">
        <v>21</v>
      </c>
      <c r="D148" s="7" t="s">
        <v>855</v>
      </c>
      <c r="E148" s="7" t="s">
        <v>911</v>
      </c>
      <c r="F148" s="26">
        <v>9.2984606999999997</v>
      </c>
      <c r="G148" s="7">
        <v>40</v>
      </c>
      <c r="H148" s="26">
        <v>371.93842799999999</v>
      </c>
      <c r="I148" s="7">
        <v>137908</v>
      </c>
      <c r="J148" s="7" t="str">
        <f t="shared" si="6"/>
        <v>2021</v>
      </c>
      <c r="K148" s="7" t="str">
        <f t="shared" si="7"/>
        <v>03</v>
      </c>
      <c r="L148" s="7" t="s">
        <v>844</v>
      </c>
      <c r="M148" s="26">
        <f t="shared" si="8"/>
        <v>1041.4275983999999</v>
      </c>
    </row>
    <row r="149" spans="1:13" x14ac:dyDescent="0.25">
      <c r="A149" s="1">
        <v>126599</v>
      </c>
      <c r="B149" s="7">
        <v>202104</v>
      </c>
      <c r="C149" s="7" t="s">
        <v>21</v>
      </c>
      <c r="D149" s="7" t="s">
        <v>855</v>
      </c>
      <c r="E149" s="7" t="s">
        <v>911</v>
      </c>
      <c r="F149" s="26">
        <v>9.5340630999999991</v>
      </c>
      <c r="G149" s="7">
        <v>40</v>
      </c>
      <c r="H149" s="26">
        <v>381.36252400000001</v>
      </c>
      <c r="I149" s="7">
        <v>126599</v>
      </c>
      <c r="J149" s="7" t="str">
        <f t="shared" si="6"/>
        <v>2021</v>
      </c>
      <c r="K149" s="7" t="str">
        <f t="shared" si="7"/>
        <v>04</v>
      </c>
      <c r="L149" s="7" t="s">
        <v>844</v>
      </c>
      <c r="M149" s="26">
        <f t="shared" si="8"/>
        <v>1067.8150671999999</v>
      </c>
    </row>
    <row r="150" spans="1:13" x14ac:dyDescent="0.25">
      <c r="A150" s="1">
        <v>122435</v>
      </c>
      <c r="B150" s="7">
        <v>202101</v>
      </c>
      <c r="C150" s="7" t="s">
        <v>21</v>
      </c>
      <c r="D150" s="7" t="s">
        <v>855</v>
      </c>
      <c r="E150" s="7" t="s">
        <v>912</v>
      </c>
      <c r="F150" s="26">
        <v>8.5739884000000011</v>
      </c>
      <c r="G150" s="7">
        <v>490</v>
      </c>
      <c r="H150" s="26">
        <v>4201.2543159999996</v>
      </c>
      <c r="I150" s="7">
        <v>122435</v>
      </c>
      <c r="J150" s="7" t="str">
        <f t="shared" si="6"/>
        <v>2021</v>
      </c>
      <c r="K150" s="7" t="str">
        <f t="shared" si="7"/>
        <v>01</v>
      </c>
      <c r="L150" s="7" t="s">
        <v>844</v>
      </c>
      <c r="M150" s="26">
        <f t="shared" si="8"/>
        <v>11763.512084799999</v>
      </c>
    </row>
    <row r="151" spans="1:13" x14ac:dyDescent="0.25">
      <c r="A151" s="1">
        <v>127383</v>
      </c>
      <c r="B151" s="7">
        <v>202104</v>
      </c>
      <c r="C151" s="7" t="s">
        <v>21</v>
      </c>
      <c r="D151" s="7" t="s">
        <v>855</v>
      </c>
      <c r="E151" s="7" t="s">
        <v>912</v>
      </c>
      <c r="F151" s="26">
        <v>8.7212484999999997</v>
      </c>
      <c r="G151" s="7">
        <v>400</v>
      </c>
      <c r="H151" s="26">
        <v>3488.4994000000002</v>
      </c>
      <c r="I151" s="7">
        <v>127383</v>
      </c>
      <c r="J151" s="7" t="str">
        <f t="shared" si="6"/>
        <v>2021</v>
      </c>
      <c r="K151" s="7" t="str">
        <f t="shared" si="7"/>
        <v>04</v>
      </c>
      <c r="L151" s="7" t="s">
        <v>844</v>
      </c>
      <c r="M151" s="26">
        <f t="shared" si="8"/>
        <v>9767.7983199999999</v>
      </c>
    </row>
    <row r="152" spans="1:13" x14ac:dyDescent="0.25">
      <c r="A152" s="1">
        <v>124236</v>
      </c>
      <c r="B152" s="7">
        <v>202105</v>
      </c>
      <c r="C152" s="7" t="s">
        <v>21</v>
      </c>
      <c r="D152" s="7" t="s">
        <v>855</v>
      </c>
      <c r="E152" s="7" t="s">
        <v>912</v>
      </c>
      <c r="F152" s="26">
        <v>8.7248999999999999</v>
      </c>
      <c r="G152" s="7">
        <v>230</v>
      </c>
      <c r="H152" s="26">
        <v>2006.7270000000001</v>
      </c>
      <c r="I152" s="7">
        <v>124236</v>
      </c>
      <c r="J152" s="7" t="str">
        <f t="shared" si="6"/>
        <v>2021</v>
      </c>
      <c r="K152" s="7" t="str">
        <f t="shared" si="7"/>
        <v>05</v>
      </c>
      <c r="L152" s="7" t="s">
        <v>844</v>
      </c>
      <c r="M152" s="26">
        <f t="shared" si="8"/>
        <v>5618.8356000000003</v>
      </c>
    </row>
    <row r="153" spans="1:13" x14ac:dyDescent="0.25">
      <c r="A153" s="1">
        <v>128014</v>
      </c>
      <c r="B153" s="7">
        <v>202107</v>
      </c>
      <c r="C153" s="7" t="s">
        <v>21</v>
      </c>
      <c r="D153" s="7" t="s">
        <v>855</v>
      </c>
      <c r="E153" s="7" t="s">
        <v>912</v>
      </c>
      <c r="F153" s="26">
        <v>8.5467916999999982</v>
      </c>
      <c r="G153" s="7">
        <v>200</v>
      </c>
      <c r="H153" s="26">
        <v>1709.35834</v>
      </c>
      <c r="I153" s="7">
        <v>128014</v>
      </c>
      <c r="J153" s="7" t="str">
        <f t="shared" si="6"/>
        <v>2021</v>
      </c>
      <c r="K153" s="7" t="str">
        <f t="shared" si="7"/>
        <v>07</v>
      </c>
      <c r="L153" s="7" t="s">
        <v>844</v>
      </c>
      <c r="M153" s="26">
        <f t="shared" si="8"/>
        <v>4786.2033519999995</v>
      </c>
    </row>
    <row r="154" spans="1:13" x14ac:dyDescent="0.25">
      <c r="A154" s="1">
        <v>128015</v>
      </c>
      <c r="B154" s="7">
        <v>202107</v>
      </c>
      <c r="C154" s="7" t="s">
        <v>21</v>
      </c>
      <c r="D154" s="7" t="s">
        <v>855</v>
      </c>
      <c r="E154" s="7" t="s">
        <v>912</v>
      </c>
      <c r="F154" s="26">
        <v>8.8419158000000007</v>
      </c>
      <c r="G154" s="7">
        <v>440</v>
      </c>
      <c r="H154" s="26">
        <v>3890.4429519999999</v>
      </c>
      <c r="I154" s="7">
        <v>128015</v>
      </c>
      <c r="J154" s="7" t="str">
        <f t="shared" si="6"/>
        <v>2021</v>
      </c>
      <c r="K154" s="7" t="str">
        <f t="shared" si="7"/>
        <v>07</v>
      </c>
      <c r="L154" s="7" t="s">
        <v>844</v>
      </c>
      <c r="M154" s="26">
        <f t="shared" si="8"/>
        <v>10893.240265599999</v>
      </c>
    </row>
    <row r="155" spans="1:13" x14ac:dyDescent="0.25">
      <c r="A155" s="1">
        <v>125118</v>
      </c>
      <c r="B155" s="7">
        <v>202105</v>
      </c>
      <c r="C155" s="7" t="s">
        <v>21</v>
      </c>
      <c r="D155" s="7" t="s">
        <v>855</v>
      </c>
      <c r="E155" s="7" t="s">
        <v>863</v>
      </c>
      <c r="F155" s="26">
        <v>9.5912035000000007</v>
      </c>
      <c r="G155" s="7">
        <v>20</v>
      </c>
      <c r="H155" s="26">
        <v>191.82407000000001</v>
      </c>
      <c r="I155" s="7">
        <v>125118</v>
      </c>
      <c r="J155" s="7" t="str">
        <f t="shared" si="6"/>
        <v>2021</v>
      </c>
      <c r="K155" s="7" t="str">
        <f t="shared" si="7"/>
        <v>05</v>
      </c>
      <c r="L155" s="7" t="s">
        <v>844</v>
      </c>
      <c r="M155" s="26">
        <f t="shared" si="8"/>
        <v>537.10739599999999</v>
      </c>
    </row>
    <row r="156" spans="1:13" x14ac:dyDescent="0.25">
      <c r="A156" s="1">
        <v>124943</v>
      </c>
      <c r="B156" s="7">
        <v>202104</v>
      </c>
      <c r="C156" s="7" t="s">
        <v>21</v>
      </c>
      <c r="D156" s="7" t="s">
        <v>855</v>
      </c>
      <c r="E156" s="7" t="s">
        <v>913</v>
      </c>
      <c r="F156" s="26">
        <v>7.6809057000000003</v>
      </c>
      <c r="G156" s="7">
        <v>250</v>
      </c>
      <c r="H156" s="26">
        <v>1920.2264250000001</v>
      </c>
      <c r="I156" s="7">
        <v>124943</v>
      </c>
      <c r="J156" s="7" t="str">
        <f t="shared" si="6"/>
        <v>2021</v>
      </c>
      <c r="K156" s="7" t="str">
        <f t="shared" si="7"/>
        <v>04</v>
      </c>
      <c r="L156" s="7" t="s">
        <v>844</v>
      </c>
      <c r="M156" s="26">
        <f t="shared" si="8"/>
        <v>5376.6339900000003</v>
      </c>
    </row>
    <row r="157" spans="1:13" x14ac:dyDescent="0.25">
      <c r="A157" s="1">
        <v>127388</v>
      </c>
      <c r="B157" s="7">
        <v>202104</v>
      </c>
      <c r="C157" s="7" t="s">
        <v>21</v>
      </c>
      <c r="D157" s="7" t="s">
        <v>855</v>
      </c>
      <c r="E157" s="7" t="s">
        <v>913</v>
      </c>
      <c r="F157" s="26">
        <v>7.6250694000000001</v>
      </c>
      <c r="G157" s="7">
        <v>60</v>
      </c>
      <c r="H157" s="26">
        <v>457.50416399999989</v>
      </c>
      <c r="I157" s="7">
        <v>127388</v>
      </c>
      <c r="J157" s="7" t="str">
        <f t="shared" si="6"/>
        <v>2021</v>
      </c>
      <c r="K157" s="7" t="str">
        <f t="shared" si="7"/>
        <v>04</v>
      </c>
      <c r="L157" s="7" t="s">
        <v>844</v>
      </c>
      <c r="M157" s="26">
        <f t="shared" si="8"/>
        <v>1281.0116591999997</v>
      </c>
    </row>
    <row r="158" spans="1:13" x14ac:dyDescent="0.25">
      <c r="A158" s="1">
        <v>127391</v>
      </c>
      <c r="B158" s="7">
        <v>202104</v>
      </c>
      <c r="C158" s="7" t="s">
        <v>21</v>
      </c>
      <c r="D158" s="7" t="s">
        <v>855</v>
      </c>
      <c r="E158" s="7" t="s">
        <v>913</v>
      </c>
      <c r="F158" s="26">
        <v>7.7816664000000006</v>
      </c>
      <c r="G158" s="7">
        <v>70</v>
      </c>
      <c r="H158" s="26">
        <v>544.71664800000008</v>
      </c>
      <c r="I158" s="7">
        <v>127391</v>
      </c>
      <c r="J158" s="7" t="str">
        <f t="shared" si="6"/>
        <v>2021</v>
      </c>
      <c r="K158" s="7" t="str">
        <f t="shared" si="7"/>
        <v>04</v>
      </c>
      <c r="L158" s="7" t="s">
        <v>844</v>
      </c>
      <c r="M158" s="26">
        <f t="shared" si="8"/>
        <v>1525.2066144</v>
      </c>
    </row>
    <row r="159" spans="1:13" x14ac:dyDescent="0.25">
      <c r="A159" s="1">
        <v>124888</v>
      </c>
      <c r="B159" s="7">
        <v>202105</v>
      </c>
      <c r="C159" s="7" t="s">
        <v>21</v>
      </c>
      <c r="D159" s="7" t="s">
        <v>855</v>
      </c>
      <c r="E159" s="7" t="s">
        <v>913</v>
      </c>
      <c r="F159" s="26">
        <v>7.7623112999999986</v>
      </c>
      <c r="G159" s="7">
        <v>70</v>
      </c>
      <c r="H159" s="26">
        <v>543.36179100000004</v>
      </c>
      <c r="I159" s="7">
        <v>124888</v>
      </c>
      <c r="J159" s="7" t="str">
        <f t="shared" si="6"/>
        <v>2021</v>
      </c>
      <c r="K159" s="7" t="str">
        <f t="shared" si="7"/>
        <v>05</v>
      </c>
      <c r="L159" s="7" t="s">
        <v>844</v>
      </c>
      <c r="M159" s="26">
        <f t="shared" si="8"/>
        <v>1521.4130147999999</v>
      </c>
    </row>
    <row r="160" spans="1:13" x14ac:dyDescent="0.25">
      <c r="A160" s="1">
        <v>120175</v>
      </c>
      <c r="B160" s="7">
        <v>202106</v>
      </c>
      <c r="C160" s="7" t="s">
        <v>21</v>
      </c>
      <c r="D160" s="7" t="s">
        <v>855</v>
      </c>
      <c r="E160" s="7" t="s">
        <v>913</v>
      </c>
      <c r="F160" s="26">
        <v>8.1403122000000003</v>
      </c>
      <c r="G160" s="7">
        <v>240</v>
      </c>
      <c r="H160" s="26">
        <v>1953.6749279999999</v>
      </c>
      <c r="I160" s="7">
        <v>120175</v>
      </c>
      <c r="J160" s="7" t="str">
        <f t="shared" si="6"/>
        <v>2021</v>
      </c>
      <c r="K160" s="7" t="str">
        <f t="shared" si="7"/>
        <v>06</v>
      </c>
      <c r="L160" s="7" t="s">
        <v>844</v>
      </c>
      <c r="M160" s="26">
        <f t="shared" si="8"/>
        <v>5470.2897983999992</v>
      </c>
    </row>
    <row r="161" spans="1:13" x14ac:dyDescent="0.25">
      <c r="A161" s="1">
        <v>120447</v>
      </c>
      <c r="B161" s="7">
        <v>202106</v>
      </c>
      <c r="C161" s="7" t="s">
        <v>21</v>
      </c>
      <c r="D161" s="7" t="s">
        <v>855</v>
      </c>
      <c r="E161" s="7" t="s">
        <v>913</v>
      </c>
      <c r="F161" s="26">
        <v>7.7139011000000002</v>
      </c>
      <c r="G161" s="7">
        <v>70</v>
      </c>
      <c r="H161" s="26">
        <v>539.97307699999999</v>
      </c>
      <c r="I161" s="7">
        <v>120447</v>
      </c>
      <c r="J161" s="7" t="str">
        <f t="shared" si="6"/>
        <v>2021</v>
      </c>
      <c r="K161" s="7" t="str">
        <f t="shared" si="7"/>
        <v>06</v>
      </c>
      <c r="L161" s="7" t="s">
        <v>844</v>
      </c>
      <c r="M161" s="26">
        <f t="shared" si="8"/>
        <v>1511.9246155999999</v>
      </c>
    </row>
    <row r="162" spans="1:13" x14ac:dyDescent="0.25">
      <c r="A162" s="1">
        <v>120448</v>
      </c>
      <c r="B162" s="7">
        <v>202106</v>
      </c>
      <c r="C162" s="7" t="s">
        <v>21</v>
      </c>
      <c r="D162" s="7" t="s">
        <v>855</v>
      </c>
      <c r="E162" s="7" t="s">
        <v>913</v>
      </c>
      <c r="F162" s="26">
        <v>7.7139011000000002</v>
      </c>
      <c r="G162" s="7">
        <v>90</v>
      </c>
      <c r="H162" s="26">
        <v>694.25109900000007</v>
      </c>
      <c r="I162" s="7">
        <v>120448</v>
      </c>
      <c r="J162" s="7" t="str">
        <f t="shared" si="6"/>
        <v>2021</v>
      </c>
      <c r="K162" s="7" t="str">
        <f t="shared" si="7"/>
        <v>06</v>
      </c>
      <c r="L162" s="7" t="s">
        <v>844</v>
      </c>
      <c r="M162" s="26">
        <f t="shared" si="8"/>
        <v>1943.9030772000001</v>
      </c>
    </row>
    <row r="163" spans="1:13" x14ac:dyDescent="0.25">
      <c r="A163" s="1">
        <v>121467</v>
      </c>
      <c r="B163" s="7">
        <v>202106</v>
      </c>
      <c r="C163" s="7" t="s">
        <v>21</v>
      </c>
      <c r="D163" s="7" t="s">
        <v>855</v>
      </c>
      <c r="E163" s="7" t="s">
        <v>913</v>
      </c>
      <c r="F163" s="26">
        <v>7.9545357999999986</v>
      </c>
      <c r="G163" s="7">
        <v>100</v>
      </c>
      <c r="H163" s="26">
        <v>795.45357999999999</v>
      </c>
      <c r="I163" s="7">
        <v>121467</v>
      </c>
      <c r="J163" s="7" t="str">
        <f t="shared" si="6"/>
        <v>2021</v>
      </c>
      <c r="K163" s="7" t="str">
        <f t="shared" si="7"/>
        <v>06</v>
      </c>
      <c r="L163" s="7" t="s">
        <v>844</v>
      </c>
      <c r="M163" s="26">
        <f t="shared" si="8"/>
        <v>2227.2700239999999</v>
      </c>
    </row>
    <row r="164" spans="1:13" x14ac:dyDescent="0.25">
      <c r="A164" s="1">
        <v>126282</v>
      </c>
      <c r="B164" s="7">
        <v>202107</v>
      </c>
      <c r="C164" s="7" t="s">
        <v>21</v>
      </c>
      <c r="D164" s="7" t="s">
        <v>855</v>
      </c>
      <c r="E164" s="7" t="s">
        <v>913</v>
      </c>
      <c r="F164" s="26">
        <v>7.6350456999999992</v>
      </c>
      <c r="G164" s="7">
        <v>90</v>
      </c>
      <c r="H164" s="26">
        <v>687.15411299999994</v>
      </c>
      <c r="I164" s="7">
        <v>126282</v>
      </c>
      <c r="J164" s="7" t="str">
        <f t="shared" si="6"/>
        <v>2021</v>
      </c>
      <c r="K164" s="7" t="str">
        <f t="shared" si="7"/>
        <v>07</v>
      </c>
      <c r="L164" s="7" t="s">
        <v>844</v>
      </c>
      <c r="M164" s="26">
        <f t="shared" si="8"/>
        <v>1924.0315163999996</v>
      </c>
    </row>
    <row r="165" spans="1:13" x14ac:dyDescent="0.25">
      <c r="A165" s="1">
        <v>128046</v>
      </c>
      <c r="B165" s="7">
        <v>202107</v>
      </c>
      <c r="C165" s="7" t="s">
        <v>21</v>
      </c>
      <c r="D165" s="7" t="s">
        <v>855</v>
      </c>
      <c r="E165" s="7" t="s">
        <v>913</v>
      </c>
      <c r="F165" s="26">
        <v>7.8857139000000007</v>
      </c>
      <c r="G165" s="7">
        <v>100</v>
      </c>
      <c r="H165" s="26">
        <v>788.57139000000006</v>
      </c>
      <c r="I165" s="7">
        <v>128046</v>
      </c>
      <c r="J165" s="7" t="str">
        <f t="shared" si="6"/>
        <v>2021</v>
      </c>
      <c r="K165" s="7" t="str">
        <f t="shared" si="7"/>
        <v>07</v>
      </c>
      <c r="L165" s="7" t="s">
        <v>844</v>
      </c>
      <c r="M165" s="26">
        <f t="shared" si="8"/>
        <v>2207.9998919999998</v>
      </c>
    </row>
    <row r="166" spans="1:13" x14ac:dyDescent="0.25">
      <c r="A166" s="1">
        <v>129406</v>
      </c>
      <c r="B166" s="7">
        <v>202107</v>
      </c>
      <c r="C166" s="7" t="s">
        <v>21</v>
      </c>
      <c r="D166" s="7" t="s">
        <v>855</v>
      </c>
      <c r="E166" s="7" t="s">
        <v>913</v>
      </c>
      <c r="F166" s="26">
        <v>7.9197801999999999</v>
      </c>
      <c r="G166" s="7">
        <v>70</v>
      </c>
      <c r="H166" s="26">
        <v>554.38461399999994</v>
      </c>
      <c r="I166" s="7">
        <v>129406</v>
      </c>
      <c r="J166" s="7" t="str">
        <f t="shared" si="6"/>
        <v>2021</v>
      </c>
      <c r="K166" s="7" t="str">
        <f t="shared" si="7"/>
        <v>07</v>
      </c>
      <c r="L166" s="7" t="s">
        <v>844</v>
      </c>
      <c r="M166" s="26">
        <f t="shared" si="8"/>
        <v>1552.2769191999998</v>
      </c>
    </row>
    <row r="167" spans="1:13" x14ac:dyDescent="0.25">
      <c r="A167" s="1">
        <v>138382</v>
      </c>
      <c r="B167" s="7">
        <v>202103</v>
      </c>
      <c r="C167" s="7" t="s">
        <v>21</v>
      </c>
      <c r="D167" s="7" t="s">
        <v>51</v>
      </c>
      <c r="E167" s="7" t="s">
        <v>914</v>
      </c>
      <c r="F167" s="26">
        <v>7.3881500000000004</v>
      </c>
      <c r="G167" s="7">
        <v>20</v>
      </c>
      <c r="H167" s="26">
        <v>147.76300000000001</v>
      </c>
      <c r="I167" s="7">
        <v>138382</v>
      </c>
      <c r="J167" s="7" t="str">
        <f t="shared" si="6"/>
        <v>2021</v>
      </c>
      <c r="K167" s="7" t="str">
        <f t="shared" si="7"/>
        <v>03</v>
      </c>
      <c r="L167" s="7" t="s">
        <v>844</v>
      </c>
      <c r="M167" s="26">
        <f t="shared" si="8"/>
        <v>413.7364</v>
      </c>
    </row>
    <row r="168" spans="1:13" x14ac:dyDescent="0.25">
      <c r="A168" s="1">
        <v>124940</v>
      </c>
      <c r="B168" s="7">
        <v>202104</v>
      </c>
      <c r="C168" s="7" t="s">
        <v>21</v>
      </c>
      <c r="D168" s="7" t="s">
        <v>51</v>
      </c>
      <c r="E168" s="7" t="s">
        <v>914</v>
      </c>
      <c r="F168" s="26">
        <v>7.4074369000000004</v>
      </c>
      <c r="G168" s="7">
        <v>200</v>
      </c>
      <c r="H168" s="26">
        <v>1481.48738</v>
      </c>
      <c r="I168" s="7">
        <v>124940</v>
      </c>
      <c r="J168" s="7" t="str">
        <f t="shared" si="6"/>
        <v>2021</v>
      </c>
      <c r="K168" s="7" t="str">
        <f t="shared" si="7"/>
        <v>04</v>
      </c>
      <c r="L168" s="7" t="s">
        <v>844</v>
      </c>
      <c r="M168" s="26">
        <f t="shared" si="8"/>
        <v>4148.1646639999999</v>
      </c>
    </row>
    <row r="169" spans="1:13" x14ac:dyDescent="0.25">
      <c r="A169" s="1">
        <v>120433</v>
      </c>
      <c r="B169" s="7">
        <v>202106</v>
      </c>
      <c r="C169" s="7" t="s">
        <v>21</v>
      </c>
      <c r="D169" s="7" t="s">
        <v>51</v>
      </c>
      <c r="E169" s="7" t="s">
        <v>914</v>
      </c>
      <c r="F169" s="26">
        <v>7.6900190999999989</v>
      </c>
      <c r="G169" s="7">
        <v>140</v>
      </c>
      <c r="H169" s="26">
        <v>1076.602674</v>
      </c>
      <c r="I169" s="7">
        <v>120433</v>
      </c>
      <c r="J169" s="7" t="str">
        <f t="shared" si="6"/>
        <v>2021</v>
      </c>
      <c r="K169" s="7" t="str">
        <f t="shared" si="7"/>
        <v>06</v>
      </c>
      <c r="L169" s="7" t="s">
        <v>844</v>
      </c>
      <c r="M169" s="26">
        <f t="shared" si="8"/>
        <v>3014.4874871999996</v>
      </c>
    </row>
    <row r="170" spans="1:13" x14ac:dyDescent="0.25">
      <c r="A170" s="1">
        <v>128041</v>
      </c>
      <c r="B170" s="7">
        <v>202107</v>
      </c>
      <c r="C170" s="7" t="s">
        <v>21</v>
      </c>
      <c r="D170" s="7" t="s">
        <v>51</v>
      </c>
      <c r="E170" s="7" t="s">
        <v>914</v>
      </c>
      <c r="F170" s="26">
        <v>7.6023948000000008</v>
      </c>
      <c r="G170" s="7">
        <v>70</v>
      </c>
      <c r="H170" s="26">
        <v>532.16763600000002</v>
      </c>
      <c r="I170" s="7">
        <v>128041</v>
      </c>
      <c r="J170" s="7" t="str">
        <f t="shared" si="6"/>
        <v>2021</v>
      </c>
      <c r="K170" s="7" t="str">
        <f t="shared" si="7"/>
        <v>07</v>
      </c>
      <c r="L170" s="7" t="s">
        <v>844</v>
      </c>
      <c r="M170" s="26">
        <f t="shared" si="8"/>
        <v>1490.0693807999999</v>
      </c>
    </row>
    <row r="171" spans="1:13" x14ac:dyDescent="0.25">
      <c r="A171" s="1">
        <v>124233</v>
      </c>
      <c r="B171" s="7">
        <v>202105</v>
      </c>
      <c r="C171" s="7" t="s">
        <v>21</v>
      </c>
      <c r="D171" s="7" t="s">
        <v>855</v>
      </c>
      <c r="E171" s="7" t="s">
        <v>915</v>
      </c>
      <c r="F171" s="26">
        <v>6.2182988999999997</v>
      </c>
      <c r="G171" s="7">
        <v>60</v>
      </c>
      <c r="H171" s="26">
        <v>373.09793400000001</v>
      </c>
      <c r="I171" s="7">
        <v>124233</v>
      </c>
      <c r="J171" s="7" t="str">
        <f t="shared" si="6"/>
        <v>2021</v>
      </c>
      <c r="K171" s="7" t="str">
        <f t="shared" si="7"/>
        <v>05</v>
      </c>
      <c r="L171" s="7" t="s">
        <v>844</v>
      </c>
      <c r="M171" s="26">
        <f t="shared" si="8"/>
        <v>1044.6742151999999</v>
      </c>
    </row>
    <row r="172" spans="1:13" x14ac:dyDescent="0.25">
      <c r="A172" s="1">
        <v>120289</v>
      </c>
      <c r="B172" s="7">
        <v>202106</v>
      </c>
      <c r="C172" s="7" t="s">
        <v>21</v>
      </c>
      <c r="D172" s="7" t="s">
        <v>855</v>
      </c>
      <c r="E172" s="7" t="s">
        <v>915</v>
      </c>
      <c r="F172" s="26">
        <v>6.1615680999999993</v>
      </c>
      <c r="G172" s="7">
        <v>30</v>
      </c>
      <c r="H172" s="26">
        <v>184.84704300000001</v>
      </c>
      <c r="I172" s="7">
        <v>120289</v>
      </c>
      <c r="J172" s="7" t="str">
        <f t="shared" si="6"/>
        <v>2021</v>
      </c>
      <c r="K172" s="7" t="str">
        <f t="shared" si="7"/>
        <v>06</v>
      </c>
      <c r="L172" s="7" t="s">
        <v>844</v>
      </c>
      <c r="M172" s="26">
        <f t="shared" si="8"/>
        <v>517.5717204</v>
      </c>
    </row>
    <row r="173" spans="1:13" x14ac:dyDescent="0.25">
      <c r="A173" s="1">
        <v>122434</v>
      </c>
      <c r="B173" s="7">
        <v>202101</v>
      </c>
      <c r="C173" s="7" t="s">
        <v>21</v>
      </c>
      <c r="D173" s="7" t="s">
        <v>855</v>
      </c>
      <c r="E173" s="7" t="s">
        <v>916</v>
      </c>
      <c r="F173" s="26">
        <v>16.121513400000001</v>
      </c>
      <c r="G173" s="7">
        <v>10</v>
      </c>
      <c r="H173" s="26">
        <v>161.21513400000001</v>
      </c>
      <c r="I173" s="7">
        <v>122434</v>
      </c>
      <c r="J173" s="7" t="str">
        <f t="shared" si="6"/>
        <v>2021</v>
      </c>
      <c r="K173" s="7" t="str">
        <f t="shared" si="7"/>
        <v>01</v>
      </c>
      <c r="L173" s="7" t="s">
        <v>844</v>
      </c>
      <c r="M173" s="26">
        <f t="shared" si="8"/>
        <v>451.40237519999999</v>
      </c>
    </row>
    <row r="174" spans="1:13" x14ac:dyDescent="0.25">
      <c r="A174" s="1">
        <v>122437</v>
      </c>
      <c r="B174" s="7">
        <v>202101</v>
      </c>
      <c r="C174" s="7" t="s">
        <v>21</v>
      </c>
      <c r="D174" s="7" t="s">
        <v>855</v>
      </c>
      <c r="E174" s="7" t="s">
        <v>916</v>
      </c>
      <c r="F174" s="26">
        <v>16.121513400000001</v>
      </c>
      <c r="G174" s="7">
        <v>30</v>
      </c>
      <c r="H174" s="26">
        <v>483.64540199999988</v>
      </c>
      <c r="I174" s="7">
        <v>122437</v>
      </c>
      <c r="J174" s="7" t="str">
        <f t="shared" si="6"/>
        <v>2021</v>
      </c>
      <c r="K174" s="7" t="str">
        <f t="shared" si="7"/>
        <v>01</v>
      </c>
      <c r="L174" s="7" t="s">
        <v>844</v>
      </c>
      <c r="M174" s="26">
        <f t="shared" si="8"/>
        <v>1354.2071255999995</v>
      </c>
    </row>
    <row r="175" spans="1:13" x14ac:dyDescent="0.25">
      <c r="A175" s="1">
        <v>122438</v>
      </c>
      <c r="B175" s="7">
        <v>202101</v>
      </c>
      <c r="C175" s="7" t="s">
        <v>21</v>
      </c>
      <c r="D175" s="7" t="s">
        <v>855</v>
      </c>
      <c r="E175" s="7" t="s">
        <v>916</v>
      </c>
      <c r="F175" s="26">
        <v>16.121513400000001</v>
      </c>
      <c r="G175" s="7">
        <v>20</v>
      </c>
      <c r="H175" s="26">
        <v>322.43026800000001</v>
      </c>
      <c r="I175" s="7">
        <v>122438</v>
      </c>
      <c r="J175" s="7" t="str">
        <f t="shared" si="6"/>
        <v>2021</v>
      </c>
      <c r="K175" s="7" t="str">
        <f t="shared" si="7"/>
        <v>01</v>
      </c>
      <c r="L175" s="7" t="s">
        <v>844</v>
      </c>
      <c r="M175" s="26">
        <f t="shared" si="8"/>
        <v>902.80475039999999</v>
      </c>
    </row>
    <row r="176" spans="1:13" x14ac:dyDescent="0.25">
      <c r="A176" s="1">
        <v>122439</v>
      </c>
      <c r="B176" s="7">
        <v>202101</v>
      </c>
      <c r="C176" s="7" t="s">
        <v>21</v>
      </c>
      <c r="D176" s="7" t="s">
        <v>855</v>
      </c>
      <c r="E176" s="7" t="s">
        <v>916</v>
      </c>
      <c r="F176" s="26">
        <v>16.121513400000001</v>
      </c>
      <c r="G176" s="7">
        <v>20</v>
      </c>
      <c r="H176" s="26">
        <v>322.43026800000001</v>
      </c>
      <c r="I176" s="7">
        <v>122439</v>
      </c>
      <c r="J176" s="7" t="str">
        <f t="shared" si="6"/>
        <v>2021</v>
      </c>
      <c r="K176" s="7" t="str">
        <f t="shared" si="7"/>
        <v>01</v>
      </c>
      <c r="L176" s="7" t="s">
        <v>844</v>
      </c>
      <c r="M176" s="26">
        <f t="shared" si="8"/>
        <v>902.80475039999999</v>
      </c>
    </row>
    <row r="177" spans="1:13" x14ac:dyDescent="0.25">
      <c r="A177" s="1">
        <v>128012</v>
      </c>
      <c r="B177" s="7">
        <v>202107</v>
      </c>
      <c r="C177" s="7" t="s">
        <v>21</v>
      </c>
      <c r="D177" s="7" t="s">
        <v>855</v>
      </c>
      <c r="E177" s="7" t="s">
        <v>916</v>
      </c>
      <c r="F177" s="26">
        <v>16.078356899999999</v>
      </c>
      <c r="G177" s="7">
        <v>20</v>
      </c>
      <c r="H177" s="26">
        <v>321.567138</v>
      </c>
      <c r="I177" s="7">
        <v>128012</v>
      </c>
      <c r="J177" s="7" t="str">
        <f t="shared" si="6"/>
        <v>2021</v>
      </c>
      <c r="K177" s="7" t="str">
        <f t="shared" si="7"/>
        <v>07</v>
      </c>
      <c r="L177" s="7" t="s">
        <v>844</v>
      </c>
      <c r="M177" s="26">
        <f t="shared" si="8"/>
        <v>900.38798639999993</v>
      </c>
    </row>
    <row r="178" spans="1:13" x14ac:dyDescent="0.25">
      <c r="A178" s="1">
        <v>128013</v>
      </c>
      <c r="B178" s="7">
        <v>202107</v>
      </c>
      <c r="C178" s="7" t="s">
        <v>21</v>
      </c>
      <c r="D178" s="7" t="s">
        <v>855</v>
      </c>
      <c r="E178" s="7" t="s">
        <v>916</v>
      </c>
      <c r="F178" s="26">
        <v>16.078356899999999</v>
      </c>
      <c r="G178" s="7">
        <v>20</v>
      </c>
      <c r="H178" s="26">
        <v>321.567138</v>
      </c>
      <c r="I178" s="7">
        <v>128013</v>
      </c>
      <c r="J178" s="7" t="str">
        <f t="shared" si="6"/>
        <v>2021</v>
      </c>
      <c r="K178" s="7" t="str">
        <f t="shared" si="7"/>
        <v>07</v>
      </c>
      <c r="L178" s="7" t="s">
        <v>844</v>
      </c>
      <c r="M178" s="26">
        <f t="shared" si="8"/>
        <v>900.38798639999993</v>
      </c>
    </row>
    <row r="179" spans="1:13" x14ac:dyDescent="0.25">
      <c r="A179" s="1">
        <v>129395</v>
      </c>
      <c r="B179" s="7">
        <v>202107</v>
      </c>
      <c r="C179" s="7" t="s">
        <v>21</v>
      </c>
      <c r="D179" s="7" t="s">
        <v>855</v>
      </c>
      <c r="E179" s="7" t="s">
        <v>916</v>
      </c>
      <c r="F179" s="26">
        <v>16.693189400000001</v>
      </c>
      <c r="G179" s="7">
        <v>60</v>
      </c>
      <c r="H179" s="26">
        <v>1001.591364</v>
      </c>
      <c r="I179" s="7">
        <v>129395</v>
      </c>
      <c r="J179" s="7" t="str">
        <f t="shared" si="6"/>
        <v>2021</v>
      </c>
      <c r="K179" s="7" t="str">
        <f t="shared" si="7"/>
        <v>07</v>
      </c>
      <c r="L179" s="7" t="s">
        <v>844</v>
      </c>
      <c r="M179" s="26">
        <f t="shared" si="8"/>
        <v>2804.4558192</v>
      </c>
    </row>
    <row r="180" spans="1:13" x14ac:dyDescent="0.25">
      <c r="A180" s="1">
        <v>120921</v>
      </c>
      <c r="B180" s="7">
        <v>202101</v>
      </c>
      <c r="C180" s="7" t="s">
        <v>21</v>
      </c>
      <c r="D180" s="7" t="s">
        <v>855</v>
      </c>
      <c r="E180" s="7" t="s">
        <v>917</v>
      </c>
      <c r="F180" s="26">
        <v>16.204353099999999</v>
      </c>
      <c r="G180" s="7">
        <v>10</v>
      </c>
      <c r="H180" s="26">
        <v>162.043531</v>
      </c>
      <c r="I180" s="7">
        <v>120921</v>
      </c>
      <c r="J180" s="7" t="str">
        <f t="shared" si="6"/>
        <v>2021</v>
      </c>
      <c r="K180" s="7" t="str">
        <f t="shared" si="7"/>
        <v>01</v>
      </c>
      <c r="L180" s="7" t="s">
        <v>844</v>
      </c>
      <c r="M180" s="26">
        <f t="shared" si="8"/>
        <v>453.72188679999999</v>
      </c>
    </row>
    <row r="181" spans="1:13" x14ac:dyDescent="0.25">
      <c r="A181" s="1">
        <v>119371</v>
      </c>
      <c r="B181" s="7">
        <v>202101</v>
      </c>
      <c r="C181" s="7" t="s">
        <v>21</v>
      </c>
      <c r="D181" s="7" t="s">
        <v>855</v>
      </c>
      <c r="E181" s="7" t="s">
        <v>918</v>
      </c>
      <c r="F181" s="26">
        <v>17.073200700000001</v>
      </c>
      <c r="G181" s="7">
        <v>40</v>
      </c>
      <c r="H181" s="26">
        <v>682.92802800000004</v>
      </c>
      <c r="I181" s="7">
        <v>119371</v>
      </c>
      <c r="J181" s="7" t="str">
        <f t="shared" si="6"/>
        <v>2021</v>
      </c>
      <c r="K181" s="7" t="str">
        <f t="shared" si="7"/>
        <v>01</v>
      </c>
      <c r="L181" s="7" t="s">
        <v>844</v>
      </c>
      <c r="M181" s="26">
        <f t="shared" si="8"/>
        <v>1912.1984783999999</v>
      </c>
    </row>
    <row r="182" spans="1:13" x14ac:dyDescent="0.25">
      <c r="A182" s="1">
        <v>119358</v>
      </c>
      <c r="B182" s="7">
        <v>202101</v>
      </c>
      <c r="C182" s="7" t="s">
        <v>21</v>
      </c>
      <c r="D182" s="7" t="s">
        <v>855</v>
      </c>
      <c r="E182" s="7" t="s">
        <v>919</v>
      </c>
      <c r="F182" s="26">
        <v>16.385853999999998</v>
      </c>
      <c r="G182" s="7">
        <v>60</v>
      </c>
      <c r="H182" s="26">
        <v>983.15124000000003</v>
      </c>
      <c r="I182" s="7">
        <v>119358</v>
      </c>
      <c r="J182" s="7" t="str">
        <f t="shared" si="6"/>
        <v>2021</v>
      </c>
      <c r="K182" s="7" t="str">
        <f t="shared" si="7"/>
        <v>01</v>
      </c>
      <c r="L182" s="7" t="s">
        <v>844</v>
      </c>
      <c r="M182" s="26">
        <f t="shared" si="8"/>
        <v>2752.823472</v>
      </c>
    </row>
    <row r="183" spans="1:13" x14ac:dyDescent="0.25">
      <c r="A183" s="1">
        <v>124892</v>
      </c>
      <c r="B183" s="7">
        <v>202104</v>
      </c>
      <c r="C183" s="7" t="s">
        <v>21</v>
      </c>
      <c r="D183" s="7" t="s">
        <v>855</v>
      </c>
      <c r="E183" s="7" t="s">
        <v>919</v>
      </c>
      <c r="F183" s="26">
        <v>16.194107800000001</v>
      </c>
      <c r="G183" s="7">
        <v>155</v>
      </c>
      <c r="H183" s="26">
        <v>2510.0867090000002</v>
      </c>
      <c r="I183" s="7">
        <v>124892</v>
      </c>
      <c r="J183" s="7" t="str">
        <f t="shared" si="6"/>
        <v>2021</v>
      </c>
      <c r="K183" s="7" t="str">
        <f t="shared" si="7"/>
        <v>04</v>
      </c>
      <c r="L183" s="7" t="s">
        <v>844</v>
      </c>
      <c r="M183" s="26">
        <f t="shared" si="8"/>
        <v>7028.2427852000001</v>
      </c>
    </row>
    <row r="184" spans="1:13" x14ac:dyDescent="0.25">
      <c r="A184" s="1">
        <v>120115</v>
      </c>
      <c r="B184" s="7">
        <v>202106</v>
      </c>
      <c r="C184" s="7" t="s">
        <v>21</v>
      </c>
      <c r="D184" s="7" t="s">
        <v>855</v>
      </c>
      <c r="E184" s="7" t="s">
        <v>919</v>
      </c>
      <c r="F184" s="26">
        <v>17.158023400000001</v>
      </c>
      <c r="G184" s="7">
        <v>100</v>
      </c>
      <c r="H184" s="26">
        <v>1715.80234</v>
      </c>
      <c r="I184" s="7">
        <v>120115</v>
      </c>
      <c r="J184" s="7" t="str">
        <f t="shared" si="6"/>
        <v>2021</v>
      </c>
      <c r="K184" s="7" t="str">
        <f t="shared" si="7"/>
        <v>06</v>
      </c>
      <c r="L184" s="7" t="s">
        <v>844</v>
      </c>
      <c r="M184" s="26">
        <f t="shared" si="8"/>
        <v>4804.2465519999996</v>
      </c>
    </row>
    <row r="185" spans="1:13" x14ac:dyDescent="0.25">
      <c r="A185" s="1">
        <v>120116</v>
      </c>
      <c r="B185" s="7">
        <v>202106</v>
      </c>
      <c r="C185" s="7" t="s">
        <v>21</v>
      </c>
      <c r="D185" s="7" t="s">
        <v>855</v>
      </c>
      <c r="E185" s="7" t="s">
        <v>919</v>
      </c>
      <c r="F185" s="26">
        <v>17.158023400000001</v>
      </c>
      <c r="G185" s="7">
        <v>60</v>
      </c>
      <c r="H185" s="26">
        <v>1029.4814040000001</v>
      </c>
      <c r="I185" s="7">
        <v>120116</v>
      </c>
      <c r="J185" s="7" t="str">
        <f t="shared" si="6"/>
        <v>2021</v>
      </c>
      <c r="K185" s="7" t="str">
        <f t="shared" si="7"/>
        <v>06</v>
      </c>
      <c r="L185" s="7" t="s">
        <v>844</v>
      </c>
      <c r="M185" s="26">
        <f t="shared" si="8"/>
        <v>2882.5479312000002</v>
      </c>
    </row>
    <row r="186" spans="1:13" x14ac:dyDescent="0.25">
      <c r="A186" s="1">
        <v>120268</v>
      </c>
      <c r="B186" s="7">
        <v>202106</v>
      </c>
      <c r="C186" s="7" t="s">
        <v>21</v>
      </c>
      <c r="D186" s="7" t="s">
        <v>855</v>
      </c>
      <c r="E186" s="7" t="s">
        <v>919</v>
      </c>
      <c r="F186" s="26">
        <v>16.812961000000001</v>
      </c>
      <c r="G186" s="7">
        <v>80</v>
      </c>
      <c r="H186" s="26">
        <v>1345.0368800000001</v>
      </c>
      <c r="I186" s="7">
        <v>120268</v>
      </c>
      <c r="J186" s="7" t="str">
        <f t="shared" si="6"/>
        <v>2021</v>
      </c>
      <c r="K186" s="7" t="str">
        <f t="shared" si="7"/>
        <v>06</v>
      </c>
      <c r="L186" s="7" t="s">
        <v>844</v>
      </c>
      <c r="M186" s="26">
        <f t="shared" si="8"/>
        <v>3766.1032639999999</v>
      </c>
    </row>
    <row r="187" spans="1:13" x14ac:dyDescent="0.25">
      <c r="A187" s="1">
        <v>127377</v>
      </c>
      <c r="B187" s="7">
        <v>202107</v>
      </c>
      <c r="C187" s="7" t="s">
        <v>21</v>
      </c>
      <c r="D187" s="7" t="s">
        <v>855</v>
      </c>
      <c r="E187" s="7" t="s">
        <v>919</v>
      </c>
      <c r="F187" s="26">
        <v>16.710167999999999</v>
      </c>
      <c r="G187" s="7">
        <v>50</v>
      </c>
      <c r="H187" s="26">
        <v>835.50840000000005</v>
      </c>
      <c r="I187" s="7">
        <v>127377</v>
      </c>
      <c r="J187" s="7" t="str">
        <f t="shared" si="6"/>
        <v>2021</v>
      </c>
      <c r="K187" s="7" t="str">
        <f t="shared" si="7"/>
        <v>07</v>
      </c>
      <c r="L187" s="7" t="s">
        <v>844</v>
      </c>
      <c r="M187" s="26">
        <f t="shared" si="8"/>
        <v>2339.4235199999998</v>
      </c>
    </row>
    <row r="188" spans="1:13" x14ac:dyDescent="0.25">
      <c r="A188" s="1">
        <v>124895</v>
      </c>
      <c r="B188" s="7">
        <v>202104</v>
      </c>
      <c r="C188" s="7" t="s">
        <v>21</v>
      </c>
      <c r="D188" s="7" t="s">
        <v>855</v>
      </c>
      <c r="E188" s="7" t="s">
        <v>920</v>
      </c>
      <c r="F188" s="26">
        <v>5.3861458999999998</v>
      </c>
      <c r="G188" s="7">
        <v>70</v>
      </c>
      <c r="H188" s="26">
        <v>377.030213</v>
      </c>
      <c r="I188" s="7">
        <v>124895</v>
      </c>
      <c r="J188" s="7" t="str">
        <f t="shared" si="6"/>
        <v>2021</v>
      </c>
      <c r="K188" s="7" t="str">
        <f t="shared" si="7"/>
        <v>04</v>
      </c>
      <c r="L188" s="7" t="s">
        <v>844</v>
      </c>
      <c r="M188" s="26">
        <f t="shared" si="8"/>
        <v>1055.6845963999999</v>
      </c>
    </row>
    <row r="189" spans="1:13" x14ac:dyDescent="0.25">
      <c r="A189" s="1">
        <v>125121</v>
      </c>
      <c r="B189" s="7">
        <v>202105</v>
      </c>
      <c r="C189" s="7" t="s">
        <v>21</v>
      </c>
      <c r="D189" s="7" t="s">
        <v>855</v>
      </c>
      <c r="E189" s="7" t="s">
        <v>920</v>
      </c>
      <c r="F189" s="26">
        <v>5.6178764000000001</v>
      </c>
      <c r="G189" s="7">
        <v>140</v>
      </c>
      <c r="H189" s="26">
        <v>786.50269600000001</v>
      </c>
      <c r="I189" s="7">
        <v>125121</v>
      </c>
      <c r="J189" s="7" t="str">
        <f t="shared" si="6"/>
        <v>2021</v>
      </c>
      <c r="K189" s="7" t="str">
        <f t="shared" si="7"/>
        <v>05</v>
      </c>
      <c r="L189" s="7" t="s">
        <v>844</v>
      </c>
      <c r="M189" s="26">
        <f t="shared" si="8"/>
        <v>2202.2075488</v>
      </c>
    </row>
    <row r="190" spans="1:13" x14ac:dyDescent="0.25">
      <c r="A190" s="1">
        <v>113204</v>
      </c>
      <c r="B190" s="7">
        <v>202102</v>
      </c>
      <c r="C190" s="7" t="s">
        <v>21</v>
      </c>
      <c r="D190" s="7" t="s">
        <v>855</v>
      </c>
      <c r="E190" s="7" t="s">
        <v>921</v>
      </c>
      <c r="F190" s="26">
        <v>12.3351173</v>
      </c>
      <c r="G190" s="7">
        <v>25</v>
      </c>
      <c r="H190" s="26">
        <v>308.37793249999999</v>
      </c>
      <c r="I190" s="7">
        <v>113204</v>
      </c>
      <c r="J190" s="7" t="str">
        <f t="shared" si="6"/>
        <v>2021</v>
      </c>
      <c r="K190" s="7" t="str">
        <f t="shared" si="7"/>
        <v>02</v>
      </c>
      <c r="L190" s="7" t="s">
        <v>844</v>
      </c>
      <c r="M190" s="26">
        <f t="shared" si="8"/>
        <v>863.45821099999989</v>
      </c>
    </row>
    <row r="191" spans="1:13" x14ac:dyDescent="0.25">
      <c r="A191" s="1">
        <v>126585</v>
      </c>
      <c r="B191" s="7">
        <v>202104</v>
      </c>
      <c r="C191" s="7" t="s">
        <v>21</v>
      </c>
      <c r="D191" s="7" t="s">
        <v>855</v>
      </c>
      <c r="E191" s="7" t="s">
        <v>922</v>
      </c>
      <c r="F191" s="26">
        <v>12.4499377</v>
      </c>
      <c r="G191" s="7">
        <v>35</v>
      </c>
      <c r="H191" s="26">
        <v>435.74781949999999</v>
      </c>
      <c r="I191" s="7">
        <v>126585</v>
      </c>
      <c r="J191" s="7" t="str">
        <f t="shared" si="6"/>
        <v>2021</v>
      </c>
      <c r="K191" s="7" t="str">
        <f t="shared" si="7"/>
        <v>04</v>
      </c>
      <c r="L191" s="7" t="s">
        <v>844</v>
      </c>
      <c r="M191" s="26">
        <f t="shared" si="8"/>
        <v>1220.0938945999999</v>
      </c>
    </row>
    <row r="192" spans="1:13" x14ac:dyDescent="0.25">
      <c r="A192" s="1">
        <v>126269</v>
      </c>
      <c r="B192" s="7">
        <v>202107</v>
      </c>
      <c r="C192" s="7" t="s">
        <v>21</v>
      </c>
      <c r="D192" s="7" t="s">
        <v>855</v>
      </c>
      <c r="E192" s="7" t="s">
        <v>923</v>
      </c>
      <c r="F192" s="26">
        <v>12.1971629</v>
      </c>
      <c r="G192" s="7">
        <v>20</v>
      </c>
      <c r="H192" s="26">
        <v>243.94325799999999</v>
      </c>
      <c r="I192" s="7">
        <v>126269</v>
      </c>
      <c r="J192" s="7" t="str">
        <f t="shared" si="6"/>
        <v>2021</v>
      </c>
      <c r="K192" s="7" t="str">
        <f t="shared" si="7"/>
        <v>07</v>
      </c>
      <c r="L192" s="7" t="s">
        <v>844</v>
      </c>
      <c r="M192" s="26">
        <f t="shared" si="8"/>
        <v>683.04112239999995</v>
      </c>
    </row>
    <row r="193" spans="1:13" x14ac:dyDescent="0.25">
      <c r="A193" s="1">
        <v>128011</v>
      </c>
      <c r="B193" s="7">
        <v>202107</v>
      </c>
      <c r="C193" s="7" t="s">
        <v>21</v>
      </c>
      <c r="D193" s="7" t="s">
        <v>855</v>
      </c>
      <c r="E193" s="7" t="s">
        <v>923</v>
      </c>
      <c r="F193" s="26">
        <v>12.1827197</v>
      </c>
      <c r="G193" s="7">
        <v>15</v>
      </c>
      <c r="H193" s="26">
        <v>182.74079549999999</v>
      </c>
      <c r="I193" s="7">
        <v>128011</v>
      </c>
      <c r="J193" s="7" t="str">
        <f t="shared" si="6"/>
        <v>2021</v>
      </c>
      <c r="K193" s="7" t="str">
        <f t="shared" si="7"/>
        <v>07</v>
      </c>
      <c r="L193" s="7" t="s">
        <v>844</v>
      </c>
      <c r="M193" s="26">
        <f t="shared" si="8"/>
        <v>511.67422739999995</v>
      </c>
    </row>
    <row r="194" spans="1:13" x14ac:dyDescent="0.25">
      <c r="A194" s="1">
        <v>129394</v>
      </c>
      <c r="B194" s="7">
        <v>202107</v>
      </c>
      <c r="C194" s="7" t="s">
        <v>21</v>
      </c>
      <c r="D194" s="7" t="s">
        <v>855</v>
      </c>
      <c r="E194" s="7" t="s">
        <v>923</v>
      </c>
      <c r="F194" s="26">
        <v>12.235349100000001</v>
      </c>
      <c r="G194" s="7">
        <v>15</v>
      </c>
      <c r="H194" s="26">
        <v>183.5302365</v>
      </c>
      <c r="I194" s="7">
        <v>129394</v>
      </c>
      <c r="J194" s="7" t="str">
        <f t="shared" si="6"/>
        <v>2021</v>
      </c>
      <c r="K194" s="7" t="str">
        <f t="shared" si="7"/>
        <v>07</v>
      </c>
      <c r="L194" s="7" t="s">
        <v>844</v>
      </c>
      <c r="M194" s="26">
        <f t="shared" si="8"/>
        <v>513.88466219999998</v>
      </c>
    </row>
    <row r="195" spans="1:13" x14ac:dyDescent="0.25">
      <c r="A195" s="1">
        <v>124910</v>
      </c>
      <c r="B195" s="7">
        <v>202104</v>
      </c>
      <c r="C195" s="7" t="s">
        <v>21</v>
      </c>
      <c r="D195" s="7" t="s">
        <v>855</v>
      </c>
      <c r="E195" s="7" t="s">
        <v>924</v>
      </c>
      <c r="F195" s="26">
        <v>1.2365543999999999</v>
      </c>
      <c r="G195" s="7">
        <v>120</v>
      </c>
      <c r="H195" s="26">
        <v>148.386528</v>
      </c>
      <c r="I195" s="7">
        <v>124910</v>
      </c>
      <c r="J195" s="7" t="str">
        <f t="shared" ref="J195:J242" si="9">LEFT(B195,4)</f>
        <v>2021</v>
      </c>
      <c r="K195" s="7" t="str">
        <f t="shared" ref="K195:K242" si="10">RIGHT(B195,2)</f>
        <v>04</v>
      </c>
      <c r="L195" s="7" t="s">
        <v>844</v>
      </c>
      <c r="M195" s="26">
        <f t="shared" ref="M195:M258" si="11">H195*1.4/0.5</f>
        <v>415.48227839999998</v>
      </c>
    </row>
    <row r="196" spans="1:13" x14ac:dyDescent="0.25">
      <c r="A196" s="1">
        <v>124878</v>
      </c>
      <c r="B196" s="7">
        <v>202105</v>
      </c>
      <c r="C196" s="7" t="s">
        <v>21</v>
      </c>
      <c r="D196" s="7" t="s">
        <v>855</v>
      </c>
      <c r="E196" s="7" t="s">
        <v>924</v>
      </c>
      <c r="F196" s="26">
        <v>1.24966</v>
      </c>
      <c r="G196" s="7">
        <v>120</v>
      </c>
      <c r="H196" s="26">
        <v>149.95920000000001</v>
      </c>
      <c r="I196" s="7">
        <v>124878</v>
      </c>
      <c r="J196" s="7" t="str">
        <f t="shared" si="9"/>
        <v>2021</v>
      </c>
      <c r="K196" s="7" t="str">
        <f t="shared" si="10"/>
        <v>05</v>
      </c>
      <c r="L196" s="7" t="s">
        <v>844</v>
      </c>
      <c r="M196" s="26">
        <f t="shared" si="11"/>
        <v>419.88576</v>
      </c>
    </row>
    <row r="197" spans="1:13" x14ac:dyDescent="0.25">
      <c r="A197" s="1">
        <v>120346</v>
      </c>
      <c r="B197" s="7">
        <v>202106</v>
      </c>
      <c r="C197" s="7" t="s">
        <v>21</v>
      </c>
      <c r="D197" s="7" t="s">
        <v>855</v>
      </c>
      <c r="E197" s="7" t="s">
        <v>924</v>
      </c>
      <c r="F197" s="26">
        <v>1.2418663999999999</v>
      </c>
      <c r="G197" s="7">
        <v>40</v>
      </c>
      <c r="H197" s="26">
        <v>49.674655999999999</v>
      </c>
      <c r="I197" s="7">
        <v>120346</v>
      </c>
      <c r="J197" s="7" t="str">
        <f t="shared" si="9"/>
        <v>2021</v>
      </c>
      <c r="K197" s="7" t="str">
        <f t="shared" si="10"/>
        <v>06</v>
      </c>
      <c r="L197" s="7" t="s">
        <v>844</v>
      </c>
      <c r="M197" s="26">
        <f t="shared" si="11"/>
        <v>139.08903679999997</v>
      </c>
    </row>
    <row r="198" spans="1:13" x14ac:dyDescent="0.25">
      <c r="A198" s="1">
        <v>127347</v>
      </c>
      <c r="B198" s="7">
        <v>202107</v>
      </c>
      <c r="C198" s="7" t="s">
        <v>21</v>
      </c>
      <c r="D198" s="7" t="s">
        <v>855</v>
      </c>
      <c r="E198" s="7" t="s">
        <v>925</v>
      </c>
      <c r="F198" s="26">
        <v>1.2342736999999999</v>
      </c>
      <c r="G198" s="7">
        <v>40</v>
      </c>
      <c r="H198" s="26">
        <v>49.370947999999999</v>
      </c>
      <c r="I198" s="7">
        <v>127347</v>
      </c>
      <c r="J198" s="7" t="str">
        <f t="shared" si="9"/>
        <v>2021</v>
      </c>
      <c r="K198" s="7" t="str">
        <f t="shared" si="10"/>
        <v>07</v>
      </c>
      <c r="L198" s="7" t="s">
        <v>844</v>
      </c>
      <c r="M198" s="26">
        <f t="shared" si="11"/>
        <v>138.23865439999997</v>
      </c>
    </row>
    <row r="199" spans="1:13" x14ac:dyDescent="0.25">
      <c r="A199" s="1">
        <v>122451</v>
      </c>
      <c r="B199" s="7">
        <v>202101</v>
      </c>
      <c r="C199" s="7" t="s">
        <v>21</v>
      </c>
      <c r="D199" s="7" t="s">
        <v>855</v>
      </c>
      <c r="E199" s="7" t="s">
        <v>926</v>
      </c>
      <c r="F199" s="26">
        <v>147.40014429999999</v>
      </c>
      <c r="G199" s="7">
        <v>12</v>
      </c>
      <c r="H199" s="26">
        <v>1768.8017316</v>
      </c>
      <c r="I199" s="7">
        <v>122451</v>
      </c>
      <c r="J199" s="7" t="str">
        <f t="shared" si="9"/>
        <v>2021</v>
      </c>
      <c r="K199" s="7" t="str">
        <f t="shared" si="10"/>
        <v>01</v>
      </c>
      <c r="L199" s="7" t="s">
        <v>844</v>
      </c>
      <c r="M199" s="26">
        <f t="shared" si="11"/>
        <v>4952.6448484799994</v>
      </c>
    </row>
    <row r="200" spans="1:13" x14ac:dyDescent="0.25">
      <c r="A200" s="1">
        <v>122520</v>
      </c>
      <c r="B200" s="7">
        <v>202101</v>
      </c>
      <c r="C200" s="7" t="s">
        <v>21</v>
      </c>
      <c r="D200" s="7" t="s">
        <v>855</v>
      </c>
      <c r="E200" s="7" t="s">
        <v>864</v>
      </c>
      <c r="F200" s="26">
        <v>147.40014429999999</v>
      </c>
      <c r="G200" s="7">
        <v>4</v>
      </c>
      <c r="H200" s="26">
        <v>589.60057720000009</v>
      </c>
      <c r="I200" s="7">
        <v>122520</v>
      </c>
      <c r="J200" s="7" t="str">
        <f t="shared" si="9"/>
        <v>2021</v>
      </c>
      <c r="K200" s="7" t="str">
        <f t="shared" si="10"/>
        <v>01</v>
      </c>
      <c r="L200" s="7" t="s">
        <v>844</v>
      </c>
      <c r="M200" s="26">
        <f t="shared" si="11"/>
        <v>1650.8816161600002</v>
      </c>
    </row>
    <row r="201" spans="1:13" x14ac:dyDescent="0.25">
      <c r="A201" s="1">
        <v>120396</v>
      </c>
      <c r="B201" s="7">
        <v>202106</v>
      </c>
      <c r="C201" s="7" t="s">
        <v>21</v>
      </c>
      <c r="D201" s="7" t="s">
        <v>855</v>
      </c>
      <c r="E201" s="7" t="s">
        <v>926</v>
      </c>
      <c r="F201" s="26">
        <v>148.6657419</v>
      </c>
      <c r="G201" s="7">
        <v>2</v>
      </c>
      <c r="H201" s="26">
        <v>297.3314838</v>
      </c>
      <c r="I201" s="7">
        <v>120396</v>
      </c>
      <c r="J201" s="7" t="str">
        <f t="shared" si="9"/>
        <v>2021</v>
      </c>
      <c r="K201" s="7" t="str">
        <f t="shared" si="10"/>
        <v>06</v>
      </c>
      <c r="L201" s="7" t="s">
        <v>844</v>
      </c>
      <c r="M201" s="26">
        <f t="shared" si="11"/>
        <v>832.52815463999991</v>
      </c>
    </row>
    <row r="202" spans="1:13" x14ac:dyDescent="0.25">
      <c r="A202" s="1">
        <v>121465</v>
      </c>
      <c r="B202" s="7">
        <v>202106</v>
      </c>
      <c r="C202" s="7" t="s">
        <v>21</v>
      </c>
      <c r="D202" s="7" t="s">
        <v>855</v>
      </c>
      <c r="E202" s="7" t="s">
        <v>926</v>
      </c>
      <c r="F202" s="26">
        <v>148.2544489</v>
      </c>
      <c r="G202" s="7">
        <v>3</v>
      </c>
      <c r="H202" s="26">
        <v>444.7633467</v>
      </c>
      <c r="I202" s="7">
        <v>121465</v>
      </c>
      <c r="J202" s="7" t="str">
        <f t="shared" si="9"/>
        <v>2021</v>
      </c>
      <c r="K202" s="7" t="str">
        <f t="shared" si="10"/>
        <v>06</v>
      </c>
      <c r="L202" s="7" t="s">
        <v>844</v>
      </c>
      <c r="M202" s="26">
        <f t="shared" si="11"/>
        <v>1245.3373707599999</v>
      </c>
    </row>
    <row r="203" spans="1:13" x14ac:dyDescent="0.25">
      <c r="A203" s="1">
        <v>127561</v>
      </c>
      <c r="B203" s="7">
        <v>202107</v>
      </c>
      <c r="C203" s="7" t="s">
        <v>21</v>
      </c>
      <c r="D203" s="7" t="s">
        <v>51</v>
      </c>
      <c r="E203" s="7" t="s">
        <v>865</v>
      </c>
      <c r="F203" s="26">
        <v>0.441</v>
      </c>
      <c r="G203" s="7">
        <v>5000</v>
      </c>
      <c r="H203" s="26">
        <v>2205</v>
      </c>
      <c r="I203" s="7">
        <v>127561</v>
      </c>
      <c r="J203" s="7" t="str">
        <f t="shared" si="9"/>
        <v>2021</v>
      </c>
      <c r="K203" s="7" t="str">
        <f t="shared" si="10"/>
        <v>07</v>
      </c>
      <c r="L203" s="7" t="s">
        <v>844</v>
      </c>
      <c r="M203" s="26">
        <f t="shared" si="11"/>
        <v>6174</v>
      </c>
    </row>
    <row r="204" spans="1:13" x14ac:dyDescent="0.25">
      <c r="A204" s="1">
        <v>129635</v>
      </c>
      <c r="B204" s="7">
        <v>202107</v>
      </c>
      <c r="C204" s="7" t="s">
        <v>21</v>
      </c>
      <c r="D204" s="7" t="s">
        <v>51</v>
      </c>
      <c r="E204" s="7" t="s">
        <v>927</v>
      </c>
      <c r="F204" s="26">
        <v>0.35</v>
      </c>
      <c r="G204" s="7">
        <v>1500</v>
      </c>
      <c r="H204" s="26">
        <v>525</v>
      </c>
      <c r="I204" s="7">
        <v>129635</v>
      </c>
      <c r="J204" s="7" t="str">
        <f t="shared" si="9"/>
        <v>2021</v>
      </c>
      <c r="K204" s="7" t="str">
        <f t="shared" si="10"/>
        <v>07</v>
      </c>
      <c r="L204" s="7" t="s">
        <v>844</v>
      </c>
      <c r="M204" s="26">
        <f t="shared" si="11"/>
        <v>1470</v>
      </c>
    </row>
    <row r="205" spans="1:13" x14ac:dyDescent="0.25">
      <c r="A205" s="1">
        <v>122097</v>
      </c>
      <c r="B205" s="7">
        <v>202101</v>
      </c>
      <c r="C205" s="7" t="s">
        <v>21</v>
      </c>
      <c r="D205" s="7" t="s">
        <v>818</v>
      </c>
      <c r="E205" s="7" t="s">
        <v>928</v>
      </c>
      <c r="F205" s="7">
        <v>0.65675329999999998</v>
      </c>
      <c r="G205" s="7">
        <v>3000</v>
      </c>
      <c r="H205" s="7">
        <v>1970.2599</v>
      </c>
      <c r="I205" s="7">
        <v>122097</v>
      </c>
      <c r="J205" s="7" t="str">
        <f t="shared" si="9"/>
        <v>2021</v>
      </c>
      <c r="K205" s="7" t="str">
        <f t="shared" si="10"/>
        <v>01</v>
      </c>
      <c r="L205" t="s">
        <v>840</v>
      </c>
      <c r="M205" s="26">
        <f t="shared" si="11"/>
        <v>5516.7277199999999</v>
      </c>
    </row>
    <row r="206" spans="1:13" x14ac:dyDescent="0.25">
      <c r="A206" s="1">
        <v>114029</v>
      </c>
      <c r="B206" s="7">
        <v>202102</v>
      </c>
      <c r="C206" s="7" t="s">
        <v>21</v>
      </c>
      <c r="D206" s="7" t="s">
        <v>818</v>
      </c>
      <c r="E206" s="7" t="s">
        <v>928</v>
      </c>
      <c r="F206" s="7">
        <v>0.64784160000000002</v>
      </c>
      <c r="G206" s="7">
        <v>3000</v>
      </c>
      <c r="H206" s="7">
        <v>1943.5247999999999</v>
      </c>
      <c r="I206" s="7">
        <v>114029</v>
      </c>
      <c r="J206" s="7" t="str">
        <f t="shared" si="9"/>
        <v>2021</v>
      </c>
      <c r="K206" s="7" t="str">
        <f t="shared" si="10"/>
        <v>02</v>
      </c>
      <c r="L206" s="7" t="s">
        <v>840</v>
      </c>
      <c r="M206" s="26">
        <f t="shared" si="11"/>
        <v>5441.8694399999995</v>
      </c>
    </row>
    <row r="207" spans="1:13" x14ac:dyDescent="0.25">
      <c r="A207" s="1">
        <v>125880</v>
      </c>
      <c r="B207" s="7">
        <v>202105</v>
      </c>
      <c r="C207" s="7" t="s">
        <v>21</v>
      </c>
      <c r="D207" s="7" t="s">
        <v>818</v>
      </c>
      <c r="E207" s="7" t="s">
        <v>929</v>
      </c>
      <c r="F207" s="7">
        <v>0.62099209999999994</v>
      </c>
      <c r="G207" s="7">
        <v>6000</v>
      </c>
      <c r="H207" s="7">
        <v>3725.9526000000001</v>
      </c>
      <c r="I207" s="7">
        <v>125880</v>
      </c>
      <c r="J207" s="7" t="str">
        <f t="shared" si="9"/>
        <v>2021</v>
      </c>
      <c r="K207" s="7" t="str">
        <f t="shared" si="10"/>
        <v>05</v>
      </c>
      <c r="L207" s="7" t="s">
        <v>840</v>
      </c>
      <c r="M207" s="26">
        <f t="shared" si="11"/>
        <v>10432.66728</v>
      </c>
    </row>
    <row r="208" spans="1:13" x14ac:dyDescent="0.25">
      <c r="A208" s="1">
        <v>122098</v>
      </c>
      <c r="B208" s="7">
        <v>202101</v>
      </c>
      <c r="C208" s="7" t="s">
        <v>21</v>
      </c>
      <c r="D208" s="7" t="s">
        <v>818</v>
      </c>
      <c r="E208" s="7" t="s">
        <v>930</v>
      </c>
      <c r="F208" s="7">
        <v>0.65675329999999998</v>
      </c>
      <c r="G208" s="7">
        <v>200</v>
      </c>
      <c r="H208" s="7">
        <v>131.35066</v>
      </c>
      <c r="I208" s="7">
        <v>122098</v>
      </c>
      <c r="J208" s="7" t="str">
        <f t="shared" si="9"/>
        <v>2021</v>
      </c>
      <c r="K208" s="7" t="str">
        <f t="shared" si="10"/>
        <v>01</v>
      </c>
      <c r="L208" s="7" t="s">
        <v>840</v>
      </c>
      <c r="M208" s="26">
        <f t="shared" si="11"/>
        <v>367.78184799999997</v>
      </c>
    </row>
    <row r="209" spans="1:13" x14ac:dyDescent="0.25">
      <c r="A209" s="1">
        <v>114024</v>
      </c>
      <c r="B209" s="7">
        <v>202102</v>
      </c>
      <c r="C209" s="7" t="s">
        <v>21</v>
      </c>
      <c r="D209" s="7" t="s">
        <v>818</v>
      </c>
      <c r="E209" s="7" t="s">
        <v>930</v>
      </c>
      <c r="F209" s="7">
        <v>0.64784160000000002</v>
      </c>
      <c r="G209" s="7">
        <v>200</v>
      </c>
      <c r="H209" s="7">
        <v>129.56832</v>
      </c>
      <c r="I209" s="7">
        <v>114024</v>
      </c>
      <c r="J209" s="7" t="str">
        <f t="shared" si="9"/>
        <v>2021</v>
      </c>
      <c r="K209" s="7" t="str">
        <f t="shared" si="10"/>
        <v>02</v>
      </c>
      <c r="L209" s="7" t="s">
        <v>840</v>
      </c>
      <c r="M209" s="26">
        <f t="shared" si="11"/>
        <v>362.79129599999999</v>
      </c>
    </row>
    <row r="210" spans="1:13" x14ac:dyDescent="0.25">
      <c r="A210" s="1">
        <v>114033</v>
      </c>
      <c r="B210" s="7">
        <v>202102</v>
      </c>
      <c r="C210" s="7" t="s">
        <v>21</v>
      </c>
      <c r="D210" s="7" t="s">
        <v>818</v>
      </c>
      <c r="E210" s="7" t="s">
        <v>930</v>
      </c>
      <c r="F210" s="7">
        <v>0.64784160000000002</v>
      </c>
      <c r="G210" s="7">
        <v>30</v>
      </c>
      <c r="H210" s="7">
        <v>19.435248000000001</v>
      </c>
      <c r="I210" s="7">
        <v>114033</v>
      </c>
      <c r="J210" s="7" t="str">
        <f t="shared" si="9"/>
        <v>2021</v>
      </c>
      <c r="K210" s="7" t="str">
        <f t="shared" si="10"/>
        <v>02</v>
      </c>
      <c r="L210" s="7" t="s">
        <v>840</v>
      </c>
      <c r="M210" s="26">
        <f t="shared" si="11"/>
        <v>54.4186944</v>
      </c>
    </row>
    <row r="211" spans="1:13" x14ac:dyDescent="0.25">
      <c r="A211" s="1">
        <v>122100</v>
      </c>
      <c r="B211" s="7">
        <v>202101</v>
      </c>
      <c r="C211" s="7" t="s">
        <v>21</v>
      </c>
      <c r="D211" s="7" t="s">
        <v>818</v>
      </c>
      <c r="E211" s="7" t="s">
        <v>931</v>
      </c>
      <c r="F211" s="7">
        <v>0.65675329999999998</v>
      </c>
      <c r="G211" s="7">
        <v>500</v>
      </c>
      <c r="H211" s="7">
        <v>328.37664999999998</v>
      </c>
      <c r="I211" s="7">
        <v>122100</v>
      </c>
      <c r="J211" s="7" t="str">
        <f t="shared" si="9"/>
        <v>2021</v>
      </c>
      <c r="K211" s="7" t="str">
        <f t="shared" si="10"/>
        <v>01</v>
      </c>
      <c r="L211" s="7" t="s">
        <v>840</v>
      </c>
      <c r="M211" s="26">
        <f t="shared" si="11"/>
        <v>919.45461999999986</v>
      </c>
    </row>
    <row r="212" spans="1:13" x14ac:dyDescent="0.25">
      <c r="A212" s="1">
        <v>125875</v>
      </c>
      <c r="B212" s="7">
        <v>202105</v>
      </c>
      <c r="C212" s="7" t="s">
        <v>21</v>
      </c>
      <c r="D212" s="7" t="s">
        <v>818</v>
      </c>
      <c r="E212" s="7" t="s">
        <v>932</v>
      </c>
      <c r="F212" s="7">
        <v>0.62099209999999994</v>
      </c>
      <c r="G212" s="7">
        <v>400</v>
      </c>
      <c r="H212" s="7">
        <v>248.39684</v>
      </c>
      <c r="I212" s="7">
        <v>125875</v>
      </c>
      <c r="J212" s="7" t="str">
        <f t="shared" si="9"/>
        <v>2021</v>
      </c>
      <c r="K212" s="7" t="str">
        <f t="shared" si="10"/>
        <v>05</v>
      </c>
      <c r="L212" s="7" t="s">
        <v>840</v>
      </c>
      <c r="M212" s="26">
        <f t="shared" si="11"/>
        <v>695.51115199999992</v>
      </c>
    </row>
    <row r="213" spans="1:13" x14ac:dyDescent="0.25">
      <c r="A213" s="1">
        <v>127926</v>
      </c>
      <c r="B213" s="7">
        <v>202107</v>
      </c>
      <c r="C213" s="7" t="s">
        <v>21</v>
      </c>
      <c r="D213" s="7" t="s">
        <v>818</v>
      </c>
      <c r="E213" s="7" t="s">
        <v>933</v>
      </c>
      <c r="F213" s="7">
        <v>0.61479130000000004</v>
      </c>
      <c r="G213" s="7">
        <v>10000</v>
      </c>
      <c r="H213" s="7">
        <v>6147.9129999999996</v>
      </c>
      <c r="I213" s="7">
        <v>127926</v>
      </c>
      <c r="J213" s="7" t="str">
        <f t="shared" si="9"/>
        <v>2021</v>
      </c>
      <c r="K213" s="7" t="str">
        <f t="shared" si="10"/>
        <v>07</v>
      </c>
      <c r="L213" s="7" t="s">
        <v>840</v>
      </c>
      <c r="M213" s="26">
        <f t="shared" si="11"/>
        <v>17214.156399999996</v>
      </c>
    </row>
    <row r="214" spans="1:13" x14ac:dyDescent="0.25">
      <c r="A214" s="1">
        <v>139771</v>
      </c>
      <c r="B214" s="7">
        <v>202103</v>
      </c>
      <c r="C214" s="7" t="s">
        <v>21</v>
      </c>
      <c r="D214" s="7" t="s">
        <v>818</v>
      </c>
      <c r="E214" s="7" t="s">
        <v>934</v>
      </c>
      <c r="F214" s="7">
        <v>0.63206680000000004</v>
      </c>
      <c r="G214" s="7">
        <v>200</v>
      </c>
      <c r="H214" s="7">
        <v>126.41336</v>
      </c>
      <c r="I214" s="7">
        <v>139771</v>
      </c>
      <c r="J214" s="7" t="str">
        <f t="shared" si="9"/>
        <v>2021</v>
      </c>
      <c r="K214" s="7" t="str">
        <f t="shared" si="10"/>
        <v>03</v>
      </c>
      <c r="L214" s="7" t="s">
        <v>840</v>
      </c>
      <c r="M214" s="26">
        <f t="shared" si="11"/>
        <v>353.95740799999999</v>
      </c>
    </row>
    <row r="215" spans="1:13" x14ac:dyDescent="0.25">
      <c r="A215" s="1">
        <v>124695</v>
      </c>
      <c r="B215" s="7">
        <v>202104</v>
      </c>
      <c r="C215" s="7" t="s">
        <v>21</v>
      </c>
      <c r="D215" s="7" t="s">
        <v>818</v>
      </c>
      <c r="E215" s="7" t="s">
        <v>935</v>
      </c>
      <c r="F215" s="7">
        <v>0.6225343000000001</v>
      </c>
      <c r="G215" s="7">
        <v>100</v>
      </c>
      <c r="H215" s="7">
        <v>62.253430000000002</v>
      </c>
      <c r="I215" s="7">
        <v>124695</v>
      </c>
      <c r="J215" s="7" t="str">
        <f t="shared" si="9"/>
        <v>2021</v>
      </c>
      <c r="K215" s="7" t="str">
        <f t="shared" si="10"/>
        <v>04</v>
      </c>
      <c r="L215" s="7" t="s">
        <v>840</v>
      </c>
      <c r="M215" s="26">
        <f t="shared" si="11"/>
        <v>174.30960400000001</v>
      </c>
    </row>
    <row r="216" spans="1:13" x14ac:dyDescent="0.25">
      <c r="A216" s="1">
        <v>127231</v>
      </c>
      <c r="B216" s="7">
        <v>202104</v>
      </c>
      <c r="C216" s="7" t="s">
        <v>21</v>
      </c>
      <c r="D216" s="7" t="s">
        <v>818</v>
      </c>
      <c r="E216" s="7" t="s">
        <v>936</v>
      </c>
      <c r="F216" s="7">
        <v>0.62421819999999995</v>
      </c>
      <c r="G216" s="7">
        <v>1000</v>
      </c>
      <c r="H216" s="7">
        <v>624.21820000000002</v>
      </c>
      <c r="I216" s="7">
        <v>127231</v>
      </c>
      <c r="J216" s="7" t="str">
        <f t="shared" si="9"/>
        <v>2021</v>
      </c>
      <c r="K216" s="7" t="str">
        <f t="shared" si="10"/>
        <v>04</v>
      </c>
      <c r="L216" s="7" t="s">
        <v>840</v>
      </c>
      <c r="M216" s="26">
        <f t="shared" si="11"/>
        <v>1747.81096</v>
      </c>
    </row>
    <row r="217" spans="1:13" x14ac:dyDescent="0.25">
      <c r="A217" s="1">
        <v>122098</v>
      </c>
      <c r="B217" s="7">
        <v>202101</v>
      </c>
      <c r="C217" s="7" t="s">
        <v>21</v>
      </c>
      <c r="D217" s="7" t="s">
        <v>818</v>
      </c>
      <c r="E217" s="7" t="s">
        <v>930</v>
      </c>
      <c r="F217" s="7">
        <v>0.65675329999999998</v>
      </c>
      <c r="G217" s="7">
        <v>200</v>
      </c>
      <c r="H217" s="7">
        <v>131.35066</v>
      </c>
      <c r="I217" s="7">
        <v>122098</v>
      </c>
      <c r="J217" s="7" t="str">
        <f t="shared" si="9"/>
        <v>2021</v>
      </c>
      <c r="K217" s="7" t="str">
        <f t="shared" si="10"/>
        <v>01</v>
      </c>
      <c r="L217" s="7" t="s">
        <v>840</v>
      </c>
      <c r="M217" s="26">
        <f t="shared" si="11"/>
        <v>367.78184799999997</v>
      </c>
    </row>
    <row r="218" spans="1:13" x14ac:dyDescent="0.25">
      <c r="A218" s="1">
        <v>113042</v>
      </c>
      <c r="B218" s="7">
        <v>202102</v>
      </c>
      <c r="C218" s="7" t="s">
        <v>21</v>
      </c>
      <c r="D218" s="7" t="s">
        <v>818</v>
      </c>
      <c r="E218" s="7" t="s">
        <v>937</v>
      </c>
      <c r="F218" s="7">
        <v>0.64221800000000007</v>
      </c>
      <c r="G218" s="7">
        <v>2000</v>
      </c>
      <c r="H218" s="7">
        <v>1284.4359999999999</v>
      </c>
      <c r="I218" s="7">
        <v>113042</v>
      </c>
      <c r="J218" s="7" t="str">
        <f t="shared" si="9"/>
        <v>2021</v>
      </c>
      <c r="K218" s="7" t="str">
        <f t="shared" si="10"/>
        <v>02</v>
      </c>
      <c r="L218" s="7" t="s">
        <v>840</v>
      </c>
      <c r="M218" s="26">
        <f t="shared" si="11"/>
        <v>3596.4207999999994</v>
      </c>
    </row>
    <row r="219" spans="1:13" x14ac:dyDescent="0.25">
      <c r="A219" s="1">
        <v>114024</v>
      </c>
      <c r="B219" s="7">
        <v>202102</v>
      </c>
      <c r="C219" s="7" t="s">
        <v>21</v>
      </c>
      <c r="D219" s="7" t="s">
        <v>818</v>
      </c>
      <c r="E219" s="7" t="s">
        <v>930</v>
      </c>
      <c r="F219" s="7">
        <v>0.64784160000000002</v>
      </c>
      <c r="G219" s="7">
        <v>200</v>
      </c>
      <c r="H219" s="7">
        <v>129.56832</v>
      </c>
      <c r="I219" s="7">
        <v>114024</v>
      </c>
      <c r="J219" s="7" t="str">
        <f t="shared" si="9"/>
        <v>2021</v>
      </c>
      <c r="K219" s="7" t="str">
        <f t="shared" si="10"/>
        <v>02</v>
      </c>
      <c r="L219" s="7" t="s">
        <v>840</v>
      </c>
      <c r="M219" s="26">
        <f t="shared" si="11"/>
        <v>362.79129599999999</v>
      </c>
    </row>
    <row r="220" spans="1:13" x14ac:dyDescent="0.25">
      <c r="A220" s="1">
        <v>114033</v>
      </c>
      <c r="B220" s="7">
        <v>202102</v>
      </c>
      <c r="C220" s="7" t="s">
        <v>21</v>
      </c>
      <c r="D220" s="7" t="s">
        <v>818</v>
      </c>
      <c r="E220" s="7" t="s">
        <v>930</v>
      </c>
      <c r="F220" s="7">
        <v>0.64784160000000002</v>
      </c>
      <c r="G220" s="7">
        <v>30</v>
      </c>
      <c r="H220" s="7">
        <v>19.435248000000001</v>
      </c>
      <c r="I220" s="7">
        <v>114033</v>
      </c>
      <c r="J220" s="7" t="str">
        <f t="shared" si="9"/>
        <v>2021</v>
      </c>
      <c r="K220" s="7" t="str">
        <f t="shared" si="10"/>
        <v>02</v>
      </c>
      <c r="L220" s="7" t="s">
        <v>840</v>
      </c>
      <c r="M220" s="26">
        <f t="shared" si="11"/>
        <v>54.4186944</v>
      </c>
    </row>
    <row r="221" spans="1:13" x14ac:dyDescent="0.25">
      <c r="A221" s="1">
        <v>124689</v>
      </c>
      <c r="B221" s="7">
        <v>202104</v>
      </c>
      <c r="C221" s="7" t="s">
        <v>21</v>
      </c>
      <c r="D221" s="7" t="s">
        <v>818</v>
      </c>
      <c r="E221" s="7" t="s">
        <v>938</v>
      </c>
      <c r="F221" s="7">
        <v>0.6225343000000001</v>
      </c>
      <c r="G221" s="7">
        <v>2000</v>
      </c>
      <c r="H221" s="7">
        <v>1245.0686000000001</v>
      </c>
      <c r="I221" s="7">
        <v>124689</v>
      </c>
      <c r="J221" s="7" t="str">
        <f t="shared" si="9"/>
        <v>2021</v>
      </c>
      <c r="K221" s="7" t="str">
        <f t="shared" si="10"/>
        <v>04</v>
      </c>
      <c r="L221" s="7" t="s">
        <v>840</v>
      </c>
      <c r="M221" s="26">
        <f t="shared" si="11"/>
        <v>3486.1920799999998</v>
      </c>
    </row>
    <row r="222" spans="1:13" x14ac:dyDescent="0.25">
      <c r="A222" s="1">
        <v>124696</v>
      </c>
      <c r="B222" s="7">
        <v>202104</v>
      </c>
      <c r="C222" s="7" t="s">
        <v>21</v>
      </c>
      <c r="D222" s="7" t="s">
        <v>818</v>
      </c>
      <c r="E222" s="7" t="s">
        <v>938</v>
      </c>
      <c r="F222" s="7">
        <v>0.6225343000000001</v>
      </c>
      <c r="G222" s="7">
        <v>200</v>
      </c>
      <c r="H222" s="7">
        <v>124.50686</v>
      </c>
      <c r="I222" s="7">
        <v>124696</v>
      </c>
      <c r="J222" s="7" t="str">
        <f t="shared" si="9"/>
        <v>2021</v>
      </c>
      <c r="K222" s="7" t="str">
        <f t="shared" si="10"/>
        <v>04</v>
      </c>
      <c r="L222" s="7" t="s">
        <v>840</v>
      </c>
      <c r="M222" s="26">
        <f t="shared" si="11"/>
        <v>348.61920800000001</v>
      </c>
    </row>
    <row r="223" spans="1:13" x14ac:dyDescent="0.25">
      <c r="A223" s="1">
        <v>124697</v>
      </c>
      <c r="B223" s="7">
        <v>202104</v>
      </c>
      <c r="C223" s="7" t="s">
        <v>21</v>
      </c>
      <c r="D223" s="7" t="s">
        <v>818</v>
      </c>
      <c r="E223" s="7" t="s">
        <v>938</v>
      </c>
      <c r="F223" s="7">
        <v>0.6225343000000001</v>
      </c>
      <c r="G223" s="7">
        <v>550</v>
      </c>
      <c r="H223" s="7">
        <v>342.39386500000001</v>
      </c>
      <c r="I223" s="7">
        <v>124697</v>
      </c>
      <c r="J223" s="7" t="str">
        <f t="shared" si="9"/>
        <v>2021</v>
      </c>
      <c r="K223" s="7" t="str">
        <f t="shared" si="10"/>
        <v>04</v>
      </c>
      <c r="L223" s="7" t="s">
        <v>840</v>
      </c>
      <c r="M223" s="26">
        <f t="shared" si="11"/>
        <v>958.70282199999997</v>
      </c>
    </row>
    <row r="224" spans="1:13" x14ac:dyDescent="0.25">
      <c r="A224" s="1">
        <v>119468</v>
      </c>
      <c r="B224" s="7">
        <v>202106</v>
      </c>
      <c r="C224" s="7" t="s">
        <v>21</v>
      </c>
      <c r="D224" s="7" t="s">
        <v>818</v>
      </c>
      <c r="E224" s="7" t="s">
        <v>939</v>
      </c>
      <c r="F224" s="7">
        <v>0.62115699999999996</v>
      </c>
      <c r="G224" s="7">
        <v>1000</v>
      </c>
      <c r="H224" s="7">
        <v>621.15700000000004</v>
      </c>
      <c r="I224" s="7">
        <v>119468</v>
      </c>
      <c r="J224" s="7" t="str">
        <f t="shared" si="9"/>
        <v>2021</v>
      </c>
      <c r="K224" s="7" t="str">
        <f t="shared" si="10"/>
        <v>06</v>
      </c>
      <c r="L224" s="7" t="s">
        <v>840</v>
      </c>
      <c r="M224" s="26">
        <f t="shared" si="11"/>
        <v>1739.2396000000001</v>
      </c>
    </row>
    <row r="225" spans="1:13" x14ac:dyDescent="0.25">
      <c r="A225" s="1">
        <v>119522</v>
      </c>
      <c r="B225" s="7">
        <v>202101</v>
      </c>
      <c r="C225" s="7" t="s">
        <v>21</v>
      </c>
      <c r="D225" s="7" t="s">
        <v>818</v>
      </c>
      <c r="E225" s="7" t="s">
        <v>940</v>
      </c>
      <c r="F225" s="7">
        <v>0.65479370000000003</v>
      </c>
      <c r="G225" s="7">
        <v>1200</v>
      </c>
      <c r="H225" s="7">
        <v>785.75244000000009</v>
      </c>
      <c r="I225" s="7">
        <v>119522</v>
      </c>
      <c r="J225" s="7" t="str">
        <f t="shared" si="9"/>
        <v>2021</v>
      </c>
      <c r="K225" s="7" t="str">
        <f t="shared" si="10"/>
        <v>01</v>
      </c>
      <c r="L225" s="7" t="s">
        <v>840</v>
      </c>
      <c r="M225" s="26">
        <f t="shared" si="11"/>
        <v>2200.1068319999999</v>
      </c>
    </row>
    <row r="226" spans="1:13" x14ac:dyDescent="0.25">
      <c r="A226" s="1">
        <v>122100</v>
      </c>
      <c r="B226" s="7">
        <v>202101</v>
      </c>
      <c r="C226" s="7" t="s">
        <v>21</v>
      </c>
      <c r="D226" s="7" t="s">
        <v>818</v>
      </c>
      <c r="E226" s="7" t="s">
        <v>931</v>
      </c>
      <c r="F226" s="7">
        <v>0.65675329999999998</v>
      </c>
      <c r="G226" s="7">
        <v>500</v>
      </c>
      <c r="H226" s="7">
        <v>328.37664999999998</v>
      </c>
      <c r="I226" s="7">
        <v>122100</v>
      </c>
      <c r="J226" s="7" t="str">
        <f t="shared" si="9"/>
        <v>2021</v>
      </c>
      <c r="K226" s="7" t="str">
        <f t="shared" si="10"/>
        <v>01</v>
      </c>
      <c r="L226" s="7" t="s">
        <v>840</v>
      </c>
      <c r="M226" s="26">
        <f t="shared" si="11"/>
        <v>919.45461999999986</v>
      </c>
    </row>
    <row r="227" spans="1:13" x14ac:dyDescent="0.25">
      <c r="A227" s="1">
        <v>113041</v>
      </c>
      <c r="B227" s="7">
        <v>202102</v>
      </c>
      <c r="C227" s="7" t="s">
        <v>21</v>
      </c>
      <c r="D227" s="7" t="s">
        <v>818</v>
      </c>
      <c r="E227" s="7" t="s">
        <v>941</v>
      </c>
      <c r="F227" s="7">
        <v>0.64221800000000007</v>
      </c>
      <c r="G227" s="7">
        <v>2000</v>
      </c>
      <c r="H227" s="7">
        <v>1284.4359999999999</v>
      </c>
      <c r="I227" s="7">
        <v>113041</v>
      </c>
      <c r="J227" s="7" t="str">
        <f t="shared" si="9"/>
        <v>2021</v>
      </c>
      <c r="K227" s="7" t="str">
        <f t="shared" si="10"/>
        <v>02</v>
      </c>
      <c r="L227" s="7" t="s">
        <v>840</v>
      </c>
      <c r="M227" s="26">
        <f t="shared" si="11"/>
        <v>3596.4207999999994</v>
      </c>
    </row>
    <row r="228" spans="1:13" x14ac:dyDescent="0.25">
      <c r="A228" s="1">
        <v>113043</v>
      </c>
      <c r="B228" s="7">
        <v>202102</v>
      </c>
      <c r="C228" s="7" t="s">
        <v>21</v>
      </c>
      <c r="D228" s="7" t="s">
        <v>818</v>
      </c>
      <c r="E228" s="7" t="s">
        <v>941</v>
      </c>
      <c r="F228" s="7">
        <v>0.64221800000000007</v>
      </c>
      <c r="G228" s="7">
        <v>5000</v>
      </c>
      <c r="H228" s="7">
        <v>3211.09</v>
      </c>
      <c r="I228" s="7">
        <v>113043</v>
      </c>
      <c r="J228" s="7" t="str">
        <f t="shared" si="9"/>
        <v>2021</v>
      </c>
      <c r="K228" s="7" t="str">
        <f t="shared" si="10"/>
        <v>02</v>
      </c>
      <c r="L228" s="7" t="s">
        <v>840</v>
      </c>
      <c r="M228" s="26">
        <f t="shared" si="11"/>
        <v>8991.0519999999997</v>
      </c>
    </row>
    <row r="229" spans="1:13" x14ac:dyDescent="0.25">
      <c r="A229" s="1">
        <v>124711</v>
      </c>
      <c r="B229" s="7">
        <v>202104</v>
      </c>
      <c r="C229" s="7" t="s">
        <v>21</v>
      </c>
      <c r="D229" s="7" t="s">
        <v>818</v>
      </c>
      <c r="E229" s="7" t="s">
        <v>942</v>
      </c>
      <c r="F229" s="7">
        <v>0.6225343000000001</v>
      </c>
      <c r="G229" s="7">
        <v>3000</v>
      </c>
      <c r="H229" s="7">
        <v>1867.6029000000001</v>
      </c>
      <c r="I229" s="7">
        <v>124711</v>
      </c>
      <c r="J229" s="7" t="str">
        <f t="shared" si="9"/>
        <v>2021</v>
      </c>
      <c r="K229" s="7" t="str">
        <f t="shared" si="10"/>
        <v>04</v>
      </c>
      <c r="L229" s="7" t="s">
        <v>840</v>
      </c>
      <c r="M229" s="26">
        <f t="shared" si="11"/>
        <v>5229.2881200000002</v>
      </c>
    </row>
    <row r="230" spans="1:13" x14ac:dyDescent="0.25">
      <c r="A230" s="1">
        <v>124712</v>
      </c>
      <c r="B230" s="7">
        <v>202104</v>
      </c>
      <c r="C230" s="7" t="s">
        <v>21</v>
      </c>
      <c r="D230" s="7" t="s">
        <v>818</v>
      </c>
      <c r="E230" s="7" t="s">
        <v>942</v>
      </c>
      <c r="F230" s="7">
        <v>0.6225343000000001</v>
      </c>
      <c r="G230" s="7">
        <v>5000</v>
      </c>
      <c r="H230" s="7">
        <v>3112.6714999999999</v>
      </c>
      <c r="I230" s="7">
        <v>124712</v>
      </c>
      <c r="J230" s="7" t="str">
        <f t="shared" si="9"/>
        <v>2021</v>
      </c>
      <c r="K230" s="7" t="str">
        <f t="shared" si="10"/>
        <v>04</v>
      </c>
      <c r="L230" s="7" t="s">
        <v>840</v>
      </c>
      <c r="M230" s="26">
        <f t="shared" si="11"/>
        <v>8715.4802</v>
      </c>
    </row>
    <row r="231" spans="1:13" x14ac:dyDescent="0.25">
      <c r="A231" s="1">
        <v>125875</v>
      </c>
      <c r="B231" s="7">
        <v>202105</v>
      </c>
      <c r="C231" s="7" t="s">
        <v>21</v>
      </c>
      <c r="D231" s="7" t="s">
        <v>818</v>
      </c>
      <c r="E231" s="7" t="s">
        <v>932</v>
      </c>
      <c r="F231" s="7">
        <v>0.62099209999999994</v>
      </c>
      <c r="G231" s="7">
        <v>400</v>
      </c>
      <c r="H231" s="7">
        <v>248.39684</v>
      </c>
      <c r="I231" s="7">
        <v>125875</v>
      </c>
      <c r="J231" s="7" t="str">
        <f t="shared" si="9"/>
        <v>2021</v>
      </c>
      <c r="K231" s="7" t="str">
        <f t="shared" si="10"/>
        <v>05</v>
      </c>
      <c r="L231" s="7" t="s">
        <v>840</v>
      </c>
      <c r="M231" s="26">
        <f t="shared" si="11"/>
        <v>695.51115199999992</v>
      </c>
    </row>
    <row r="232" spans="1:13" x14ac:dyDescent="0.25">
      <c r="A232" s="1">
        <v>126497</v>
      </c>
      <c r="B232" s="7">
        <v>202105</v>
      </c>
      <c r="C232" s="7" t="s">
        <v>21</v>
      </c>
      <c r="D232" s="7" t="s">
        <v>818</v>
      </c>
      <c r="E232" s="7" t="s">
        <v>943</v>
      </c>
      <c r="F232" s="7">
        <v>0.62099209999999994</v>
      </c>
      <c r="G232" s="7">
        <v>7000</v>
      </c>
      <c r="H232" s="7">
        <v>4346.9447</v>
      </c>
      <c r="I232" s="7">
        <v>126497</v>
      </c>
      <c r="J232" s="7" t="str">
        <f t="shared" si="9"/>
        <v>2021</v>
      </c>
      <c r="K232" s="7" t="str">
        <f t="shared" si="10"/>
        <v>05</v>
      </c>
      <c r="L232" s="7" t="s">
        <v>840</v>
      </c>
      <c r="M232" s="26">
        <f t="shared" si="11"/>
        <v>12171.445159999999</v>
      </c>
    </row>
    <row r="233" spans="1:13" x14ac:dyDescent="0.25">
      <c r="A233" s="1">
        <v>118931</v>
      </c>
      <c r="B233" s="7">
        <v>202106</v>
      </c>
      <c r="C233" s="7" t="s">
        <v>21</v>
      </c>
      <c r="D233" s="7" t="s">
        <v>818</v>
      </c>
      <c r="E233" s="7" t="s">
        <v>944</v>
      </c>
      <c r="F233" s="7">
        <v>9.52</v>
      </c>
      <c r="G233" s="7">
        <v>120</v>
      </c>
      <c r="H233" s="7">
        <v>1142.4000000000001</v>
      </c>
      <c r="I233" s="7">
        <v>118931</v>
      </c>
      <c r="J233" s="7" t="str">
        <f t="shared" si="9"/>
        <v>2021</v>
      </c>
      <c r="K233" s="7" t="str">
        <f t="shared" si="10"/>
        <v>06</v>
      </c>
      <c r="L233" s="7" t="s">
        <v>840</v>
      </c>
      <c r="M233" s="26">
        <f t="shared" si="11"/>
        <v>3198.7200000000003</v>
      </c>
    </row>
    <row r="234" spans="1:13" x14ac:dyDescent="0.25">
      <c r="A234" s="1">
        <v>127925</v>
      </c>
      <c r="B234" s="7">
        <v>202107</v>
      </c>
      <c r="C234" s="7" t="s">
        <v>21</v>
      </c>
      <c r="D234" s="7" t="s">
        <v>818</v>
      </c>
      <c r="E234" s="7" t="s">
        <v>945</v>
      </c>
      <c r="F234" s="7">
        <v>0.61479130000000004</v>
      </c>
      <c r="G234" s="7">
        <v>5000</v>
      </c>
      <c r="H234" s="7">
        <v>3073.9564999999998</v>
      </c>
      <c r="I234" s="7">
        <v>127925</v>
      </c>
      <c r="J234" s="7" t="str">
        <f t="shared" si="9"/>
        <v>2021</v>
      </c>
      <c r="K234" s="7" t="str">
        <f t="shared" si="10"/>
        <v>07</v>
      </c>
      <c r="L234" s="7" t="s">
        <v>840</v>
      </c>
      <c r="M234" s="26">
        <f t="shared" si="11"/>
        <v>8607.0781999999981</v>
      </c>
    </row>
    <row r="235" spans="1:13" x14ac:dyDescent="0.25">
      <c r="A235" s="71">
        <v>124078</v>
      </c>
      <c r="B235" s="7">
        <v>202110</v>
      </c>
      <c r="C235" s="7" t="s">
        <v>21</v>
      </c>
      <c r="D235" s="7" t="s">
        <v>51</v>
      </c>
      <c r="E235" s="7" t="s">
        <v>977</v>
      </c>
      <c r="F235" s="7">
        <v>0.318</v>
      </c>
      <c r="G235" s="7">
        <v>3000</v>
      </c>
      <c r="H235" s="7">
        <v>954</v>
      </c>
      <c r="I235" s="7">
        <v>124078</v>
      </c>
      <c r="J235" s="7" t="str">
        <f t="shared" si="9"/>
        <v>2021</v>
      </c>
      <c r="K235" s="7" t="str">
        <f t="shared" si="10"/>
        <v>10</v>
      </c>
      <c r="L235" t="s">
        <v>844</v>
      </c>
      <c r="M235" s="26">
        <f t="shared" si="11"/>
        <v>2671.2</v>
      </c>
    </row>
    <row r="236" spans="1:13" x14ac:dyDescent="0.25">
      <c r="A236" s="71">
        <v>124079</v>
      </c>
      <c r="B236" s="7">
        <v>202110</v>
      </c>
      <c r="C236" s="7" t="s">
        <v>21</v>
      </c>
      <c r="D236" s="7" t="s">
        <v>51</v>
      </c>
      <c r="E236" s="7" t="s">
        <v>978</v>
      </c>
      <c r="F236" s="7">
        <v>0.318</v>
      </c>
      <c r="G236" s="7">
        <v>1000</v>
      </c>
      <c r="H236" s="7">
        <v>318</v>
      </c>
      <c r="I236" s="7">
        <v>124079</v>
      </c>
      <c r="J236" s="7" t="str">
        <f t="shared" si="9"/>
        <v>2021</v>
      </c>
      <c r="K236" s="7" t="str">
        <f t="shared" si="10"/>
        <v>10</v>
      </c>
      <c r="L236" s="7" t="s">
        <v>844</v>
      </c>
      <c r="M236" s="26">
        <f t="shared" si="11"/>
        <v>890.4</v>
      </c>
    </row>
    <row r="237" spans="1:13" x14ac:dyDescent="0.25">
      <c r="A237" s="71">
        <v>122822</v>
      </c>
      <c r="B237" s="7">
        <v>202110</v>
      </c>
      <c r="C237" s="7" t="s">
        <v>21</v>
      </c>
      <c r="D237" s="7" t="s">
        <v>855</v>
      </c>
      <c r="E237" s="7" t="s">
        <v>897</v>
      </c>
      <c r="F237" s="7">
        <v>12.912130599999999</v>
      </c>
      <c r="G237" s="7">
        <v>25</v>
      </c>
      <c r="H237" s="7">
        <v>322.80326500000001</v>
      </c>
      <c r="I237" s="7">
        <v>122822</v>
      </c>
      <c r="J237" s="7" t="str">
        <f t="shared" si="9"/>
        <v>2021</v>
      </c>
      <c r="K237" s="7" t="str">
        <f t="shared" si="10"/>
        <v>10</v>
      </c>
      <c r="L237" s="7" t="s">
        <v>844</v>
      </c>
      <c r="M237" s="26">
        <f t="shared" si="11"/>
        <v>903.84914199999992</v>
      </c>
    </row>
    <row r="238" spans="1:13" x14ac:dyDescent="0.25">
      <c r="A238" s="71">
        <v>122826</v>
      </c>
      <c r="B238" s="7">
        <v>202110</v>
      </c>
      <c r="C238" s="7" t="s">
        <v>21</v>
      </c>
      <c r="D238" s="7" t="s">
        <v>855</v>
      </c>
      <c r="E238" s="7" t="s">
        <v>897</v>
      </c>
      <c r="F238" s="7">
        <v>12.912130599999999</v>
      </c>
      <c r="G238" s="7">
        <v>35</v>
      </c>
      <c r="H238" s="7">
        <v>451.92457100000001</v>
      </c>
      <c r="I238" s="7">
        <v>122826</v>
      </c>
      <c r="J238" s="7" t="str">
        <f t="shared" si="9"/>
        <v>2021</v>
      </c>
      <c r="K238" s="7" t="str">
        <f t="shared" si="10"/>
        <v>10</v>
      </c>
      <c r="L238" s="7" t="s">
        <v>844</v>
      </c>
      <c r="M238" s="26">
        <f t="shared" si="11"/>
        <v>1265.3887987999999</v>
      </c>
    </row>
    <row r="239" spans="1:13" x14ac:dyDescent="0.25">
      <c r="A239" s="71">
        <v>122834</v>
      </c>
      <c r="B239" s="7">
        <v>202110</v>
      </c>
      <c r="C239" s="7" t="s">
        <v>21</v>
      </c>
      <c r="D239" s="7" t="s">
        <v>855</v>
      </c>
      <c r="E239" s="7" t="s">
        <v>979</v>
      </c>
      <c r="F239" s="7">
        <v>2.2561518</v>
      </c>
      <c r="G239" s="7">
        <v>20</v>
      </c>
      <c r="H239" s="7">
        <v>45.123035999999999</v>
      </c>
      <c r="I239" s="7">
        <v>122834</v>
      </c>
      <c r="J239" s="7" t="str">
        <f t="shared" si="9"/>
        <v>2021</v>
      </c>
      <c r="K239" s="7" t="str">
        <f t="shared" si="10"/>
        <v>10</v>
      </c>
      <c r="L239" s="7" t="s">
        <v>844</v>
      </c>
      <c r="M239" s="26">
        <f t="shared" si="11"/>
        <v>126.34450079999999</v>
      </c>
    </row>
    <row r="240" spans="1:13" x14ac:dyDescent="0.25">
      <c r="A240" s="71">
        <v>124078</v>
      </c>
      <c r="B240" s="7">
        <v>202110</v>
      </c>
      <c r="C240" s="7" t="s">
        <v>21</v>
      </c>
      <c r="D240" s="7" t="s">
        <v>51</v>
      </c>
      <c r="E240" s="7" t="s">
        <v>977</v>
      </c>
      <c r="F240" s="7">
        <v>0.318</v>
      </c>
      <c r="G240" s="7">
        <v>3000</v>
      </c>
      <c r="H240" s="7">
        <v>954</v>
      </c>
      <c r="I240" s="7">
        <v>124078</v>
      </c>
      <c r="J240" s="7" t="str">
        <f t="shared" si="9"/>
        <v>2021</v>
      </c>
      <c r="K240" s="7" t="str">
        <f t="shared" si="10"/>
        <v>10</v>
      </c>
      <c r="L240" s="7" t="s">
        <v>844</v>
      </c>
      <c r="M240" s="26">
        <f t="shared" si="11"/>
        <v>2671.2</v>
      </c>
    </row>
    <row r="241" spans="1:13" x14ac:dyDescent="0.25">
      <c r="A241" s="71">
        <v>124079</v>
      </c>
      <c r="B241" s="7">
        <v>202110</v>
      </c>
      <c r="C241" s="7" t="s">
        <v>21</v>
      </c>
      <c r="D241" s="7" t="s">
        <v>51</v>
      </c>
      <c r="E241" s="7" t="s">
        <v>978</v>
      </c>
      <c r="F241" s="7">
        <v>0.318</v>
      </c>
      <c r="G241" s="7">
        <v>1000</v>
      </c>
      <c r="H241" s="7">
        <v>318</v>
      </c>
      <c r="I241" s="7">
        <v>124079</v>
      </c>
      <c r="J241" s="7" t="str">
        <f t="shared" si="9"/>
        <v>2021</v>
      </c>
      <c r="K241" s="7" t="str">
        <f t="shared" si="10"/>
        <v>10</v>
      </c>
      <c r="L241" s="7" t="s">
        <v>844</v>
      </c>
      <c r="M241" s="26">
        <f t="shared" si="11"/>
        <v>890.4</v>
      </c>
    </row>
    <row r="242" spans="1:13" x14ac:dyDescent="0.25">
      <c r="A242" s="71">
        <v>125311</v>
      </c>
      <c r="B242" s="7">
        <v>202108</v>
      </c>
      <c r="C242" s="7" t="s">
        <v>21</v>
      </c>
      <c r="D242" s="7" t="s">
        <v>818</v>
      </c>
      <c r="E242" s="7" t="s">
        <v>980</v>
      </c>
      <c r="F242" s="7">
        <v>0.62242109999999995</v>
      </c>
      <c r="G242" s="7">
        <v>500</v>
      </c>
      <c r="H242" s="7">
        <v>311.21055000000001</v>
      </c>
      <c r="I242" s="7">
        <v>125311</v>
      </c>
      <c r="J242" s="7" t="str">
        <f t="shared" si="9"/>
        <v>2021</v>
      </c>
      <c r="K242" s="7" t="str">
        <f t="shared" si="10"/>
        <v>08</v>
      </c>
      <c r="L242" t="s">
        <v>840</v>
      </c>
      <c r="M242" s="26">
        <f t="shared" si="11"/>
        <v>871.38954000000001</v>
      </c>
    </row>
    <row r="243" spans="1:13" x14ac:dyDescent="0.25">
      <c r="A243" s="71">
        <v>123953</v>
      </c>
      <c r="B243" s="7">
        <v>202108</v>
      </c>
      <c r="C243" s="7" t="s">
        <v>21</v>
      </c>
      <c r="D243" s="7" t="s">
        <v>855</v>
      </c>
      <c r="E243" s="7" t="s">
        <v>873</v>
      </c>
      <c r="F243" s="7">
        <v>3.7517744999999998</v>
      </c>
      <c r="G243" s="7">
        <v>45</v>
      </c>
      <c r="H243" s="7">
        <v>168.82985249999999</v>
      </c>
      <c r="I243" s="7">
        <v>123953</v>
      </c>
      <c r="J243" s="7" t="str">
        <f t="shared" ref="J243:J279" si="12">LEFT(B243,4)</f>
        <v>2021</v>
      </c>
      <c r="K243" s="7" t="str">
        <f t="shared" ref="K243:K279" si="13">RIGHT(B243,2)</f>
        <v>08</v>
      </c>
      <c r="L243" t="s">
        <v>844</v>
      </c>
      <c r="M243" s="26">
        <f t="shared" si="11"/>
        <v>472.72358699999995</v>
      </c>
    </row>
    <row r="244" spans="1:13" x14ac:dyDescent="0.25">
      <c r="A244" s="71">
        <v>123979</v>
      </c>
      <c r="B244" s="7">
        <v>202108</v>
      </c>
      <c r="C244" s="7" t="s">
        <v>21</v>
      </c>
      <c r="D244" s="7" t="s">
        <v>855</v>
      </c>
      <c r="E244" s="7" t="s">
        <v>873</v>
      </c>
      <c r="F244" s="7">
        <v>3.7517744999999998</v>
      </c>
      <c r="G244" s="7">
        <v>35</v>
      </c>
      <c r="H244" s="7">
        <v>131.3121075</v>
      </c>
      <c r="I244" s="7">
        <v>123979</v>
      </c>
      <c r="J244" s="7" t="str">
        <f t="shared" si="12"/>
        <v>2021</v>
      </c>
      <c r="K244" s="7" t="str">
        <f t="shared" si="13"/>
        <v>08</v>
      </c>
      <c r="L244" s="7" t="s">
        <v>844</v>
      </c>
      <c r="M244" s="26">
        <f t="shared" si="11"/>
        <v>367.67390099999994</v>
      </c>
    </row>
    <row r="245" spans="1:13" x14ac:dyDescent="0.25">
      <c r="A245" s="71">
        <v>124008</v>
      </c>
      <c r="B245" s="7">
        <v>202108</v>
      </c>
      <c r="C245" s="7" t="s">
        <v>21</v>
      </c>
      <c r="D245" s="7" t="s">
        <v>855</v>
      </c>
      <c r="E245" s="7" t="s">
        <v>874</v>
      </c>
      <c r="F245" s="7">
        <v>4.1883017999999996</v>
      </c>
      <c r="G245" s="7">
        <v>40</v>
      </c>
      <c r="H245" s="7">
        <v>167.532072</v>
      </c>
      <c r="I245" s="7">
        <v>124008</v>
      </c>
      <c r="J245" s="7" t="str">
        <f t="shared" si="12"/>
        <v>2021</v>
      </c>
      <c r="K245" s="7" t="str">
        <f t="shared" si="13"/>
        <v>08</v>
      </c>
      <c r="L245" s="7" t="s">
        <v>844</v>
      </c>
      <c r="M245" s="26">
        <f t="shared" si="11"/>
        <v>469.08980159999999</v>
      </c>
    </row>
    <row r="246" spans="1:13" x14ac:dyDescent="0.25">
      <c r="A246" s="71">
        <v>124010</v>
      </c>
      <c r="B246" s="7">
        <v>202108</v>
      </c>
      <c r="C246" s="7" t="s">
        <v>21</v>
      </c>
      <c r="D246" s="7" t="s">
        <v>855</v>
      </c>
      <c r="E246" s="7" t="s">
        <v>874</v>
      </c>
      <c r="F246" s="7">
        <v>4.1883017999999996</v>
      </c>
      <c r="G246" s="7">
        <v>25</v>
      </c>
      <c r="H246" s="7">
        <v>104.707545</v>
      </c>
      <c r="I246" s="7">
        <v>124010</v>
      </c>
      <c r="J246" s="7" t="str">
        <f t="shared" si="12"/>
        <v>2021</v>
      </c>
      <c r="K246" s="7" t="str">
        <f t="shared" si="13"/>
        <v>08</v>
      </c>
      <c r="L246" s="7" t="s">
        <v>844</v>
      </c>
      <c r="M246" s="26">
        <f t="shared" si="11"/>
        <v>293.18112599999995</v>
      </c>
    </row>
    <row r="247" spans="1:13" x14ac:dyDescent="0.25">
      <c r="A247" s="71">
        <v>124087</v>
      </c>
      <c r="B247" s="7">
        <v>202108</v>
      </c>
      <c r="C247" s="7" t="s">
        <v>21</v>
      </c>
      <c r="D247" s="7" t="s">
        <v>855</v>
      </c>
      <c r="E247" s="7" t="s">
        <v>879</v>
      </c>
      <c r="F247" s="7">
        <v>9.3086481999999986</v>
      </c>
      <c r="G247" s="7">
        <v>10</v>
      </c>
      <c r="H247" s="7">
        <v>93.08648199999999</v>
      </c>
      <c r="I247" s="7">
        <v>124087</v>
      </c>
      <c r="J247" s="7" t="str">
        <f t="shared" si="12"/>
        <v>2021</v>
      </c>
      <c r="K247" s="7" t="str">
        <f t="shared" si="13"/>
        <v>08</v>
      </c>
      <c r="L247" s="7" t="s">
        <v>844</v>
      </c>
      <c r="M247" s="26">
        <f t="shared" si="11"/>
        <v>260.64214959999998</v>
      </c>
    </row>
    <row r="248" spans="1:13" x14ac:dyDescent="0.25">
      <c r="A248" s="71">
        <v>123957</v>
      </c>
      <c r="B248" s="7">
        <v>202108</v>
      </c>
      <c r="C248" s="7" t="s">
        <v>21</v>
      </c>
      <c r="D248" s="7" t="s">
        <v>855</v>
      </c>
      <c r="E248" s="7" t="s">
        <v>983</v>
      </c>
      <c r="F248" s="7">
        <v>10.5356437</v>
      </c>
      <c r="G248" s="7">
        <v>50</v>
      </c>
      <c r="H248" s="7">
        <v>526.78218499999991</v>
      </c>
      <c r="I248" s="7">
        <v>123957</v>
      </c>
      <c r="J248" s="7" t="str">
        <f t="shared" si="12"/>
        <v>2021</v>
      </c>
      <c r="K248" s="7" t="str">
        <f t="shared" si="13"/>
        <v>08</v>
      </c>
      <c r="L248" s="7" t="s">
        <v>844</v>
      </c>
      <c r="M248" s="26">
        <f t="shared" si="11"/>
        <v>1474.9901179999997</v>
      </c>
    </row>
    <row r="249" spans="1:13" x14ac:dyDescent="0.25">
      <c r="A249" s="71">
        <v>123992</v>
      </c>
      <c r="B249" s="7">
        <v>202108</v>
      </c>
      <c r="C249" s="7" t="s">
        <v>21</v>
      </c>
      <c r="D249" s="7" t="s">
        <v>855</v>
      </c>
      <c r="E249" s="7" t="s">
        <v>984</v>
      </c>
      <c r="F249" s="7">
        <v>11.137343400000001</v>
      </c>
      <c r="G249" s="7">
        <v>10</v>
      </c>
      <c r="H249" s="7">
        <v>111.373434</v>
      </c>
      <c r="I249" s="7">
        <v>123992</v>
      </c>
      <c r="J249" s="7" t="str">
        <f t="shared" si="12"/>
        <v>2021</v>
      </c>
      <c r="K249" s="7" t="str">
        <f t="shared" si="13"/>
        <v>08</v>
      </c>
      <c r="L249" s="7" t="s">
        <v>844</v>
      </c>
      <c r="M249" s="26">
        <f t="shared" si="11"/>
        <v>311.8456152</v>
      </c>
    </row>
    <row r="250" spans="1:13" x14ac:dyDescent="0.25">
      <c r="A250" s="71">
        <v>124086</v>
      </c>
      <c r="B250" s="7">
        <v>202108</v>
      </c>
      <c r="C250" s="7" t="s">
        <v>21</v>
      </c>
      <c r="D250" s="7" t="s">
        <v>855</v>
      </c>
      <c r="E250" s="7" t="s">
        <v>884</v>
      </c>
      <c r="F250" s="7">
        <v>10.5356437</v>
      </c>
      <c r="G250" s="7">
        <v>20</v>
      </c>
      <c r="H250" s="7">
        <v>210.712874</v>
      </c>
      <c r="I250" s="7">
        <v>124086</v>
      </c>
      <c r="J250" s="7" t="str">
        <f t="shared" si="12"/>
        <v>2021</v>
      </c>
      <c r="K250" s="7" t="str">
        <f t="shared" si="13"/>
        <v>08</v>
      </c>
      <c r="L250" s="7" t="s">
        <v>844</v>
      </c>
      <c r="M250" s="26">
        <f t="shared" si="11"/>
        <v>589.99604719999991</v>
      </c>
    </row>
    <row r="251" spans="1:13" x14ac:dyDescent="0.25">
      <c r="A251" s="71">
        <v>123952</v>
      </c>
      <c r="B251" s="7">
        <v>202108</v>
      </c>
      <c r="C251" s="7" t="s">
        <v>21</v>
      </c>
      <c r="D251" s="7" t="s">
        <v>855</v>
      </c>
      <c r="E251" s="7" t="s">
        <v>886</v>
      </c>
      <c r="F251" s="7">
        <v>4.5422428000000004</v>
      </c>
      <c r="G251" s="7">
        <v>145</v>
      </c>
      <c r="H251" s="7">
        <v>658.62520599999993</v>
      </c>
      <c r="I251" s="7">
        <v>123952</v>
      </c>
      <c r="J251" s="7" t="str">
        <f t="shared" si="12"/>
        <v>2021</v>
      </c>
      <c r="K251" s="7" t="str">
        <f t="shared" si="13"/>
        <v>08</v>
      </c>
      <c r="L251" s="7" t="s">
        <v>844</v>
      </c>
      <c r="M251" s="26">
        <f t="shared" si="11"/>
        <v>1844.1505767999997</v>
      </c>
    </row>
    <row r="252" spans="1:13" x14ac:dyDescent="0.25">
      <c r="A252" s="71">
        <v>123978</v>
      </c>
      <c r="B252" s="7">
        <v>202108</v>
      </c>
      <c r="C252" s="7" t="s">
        <v>21</v>
      </c>
      <c r="D252" s="7" t="s">
        <v>855</v>
      </c>
      <c r="E252" s="7" t="s">
        <v>886</v>
      </c>
      <c r="F252" s="7">
        <v>4.5422428000000004</v>
      </c>
      <c r="G252" s="7">
        <v>125</v>
      </c>
      <c r="H252" s="7">
        <v>567.78035</v>
      </c>
      <c r="I252" s="7">
        <v>123978</v>
      </c>
      <c r="J252" s="7" t="str">
        <f t="shared" si="12"/>
        <v>2021</v>
      </c>
      <c r="K252" s="7" t="str">
        <f t="shared" si="13"/>
        <v>08</v>
      </c>
      <c r="L252" s="7" t="s">
        <v>844</v>
      </c>
      <c r="M252" s="26">
        <f t="shared" si="11"/>
        <v>1589.7849799999999</v>
      </c>
    </row>
    <row r="253" spans="1:13" x14ac:dyDescent="0.25">
      <c r="A253" s="71">
        <v>123954</v>
      </c>
      <c r="B253" s="7">
        <v>202108</v>
      </c>
      <c r="C253" s="7" t="s">
        <v>21</v>
      </c>
      <c r="D253" s="7" t="s">
        <v>855</v>
      </c>
      <c r="E253" s="7" t="s">
        <v>890</v>
      </c>
      <c r="F253" s="7">
        <v>12.1637723</v>
      </c>
      <c r="G253" s="7">
        <v>60</v>
      </c>
      <c r="H253" s="7">
        <v>729.82633799999996</v>
      </c>
      <c r="I253" s="7">
        <v>123954</v>
      </c>
      <c r="J253" s="7" t="str">
        <f t="shared" si="12"/>
        <v>2021</v>
      </c>
      <c r="K253" s="7" t="str">
        <f t="shared" si="13"/>
        <v>08</v>
      </c>
      <c r="L253" s="7" t="s">
        <v>844</v>
      </c>
      <c r="M253" s="26">
        <f t="shared" si="11"/>
        <v>2043.5137463999997</v>
      </c>
    </row>
    <row r="254" spans="1:13" x14ac:dyDescent="0.25">
      <c r="A254" s="71">
        <v>123980</v>
      </c>
      <c r="B254" s="7">
        <v>202108</v>
      </c>
      <c r="C254" s="7" t="s">
        <v>21</v>
      </c>
      <c r="D254" s="7" t="s">
        <v>855</v>
      </c>
      <c r="E254" s="7" t="s">
        <v>890</v>
      </c>
      <c r="F254" s="7">
        <v>12.1637723</v>
      </c>
      <c r="G254" s="7">
        <v>50</v>
      </c>
      <c r="H254" s="7">
        <v>608.18861500000003</v>
      </c>
      <c r="I254" s="7">
        <v>123980</v>
      </c>
      <c r="J254" s="7" t="str">
        <f t="shared" si="12"/>
        <v>2021</v>
      </c>
      <c r="K254" s="7" t="str">
        <f t="shared" si="13"/>
        <v>08</v>
      </c>
      <c r="L254" s="7" t="s">
        <v>844</v>
      </c>
      <c r="M254" s="26">
        <f t="shared" si="11"/>
        <v>1702.928122</v>
      </c>
    </row>
    <row r="255" spans="1:13" x14ac:dyDescent="0.25">
      <c r="A255" s="71">
        <v>124004</v>
      </c>
      <c r="B255" s="7">
        <v>202108</v>
      </c>
      <c r="C255" s="7" t="s">
        <v>21</v>
      </c>
      <c r="D255" s="7" t="s">
        <v>855</v>
      </c>
      <c r="E255" s="7" t="s">
        <v>897</v>
      </c>
      <c r="F255" s="7">
        <v>12.848058200000001</v>
      </c>
      <c r="G255" s="7">
        <v>35</v>
      </c>
      <c r="H255" s="7">
        <v>449.68203699999998</v>
      </c>
      <c r="I255" s="7">
        <v>124004</v>
      </c>
      <c r="J255" s="7" t="str">
        <f t="shared" si="12"/>
        <v>2021</v>
      </c>
      <c r="K255" s="7" t="str">
        <f t="shared" si="13"/>
        <v>08</v>
      </c>
      <c r="L255" s="7" t="s">
        <v>844</v>
      </c>
      <c r="M255" s="26">
        <f t="shared" si="11"/>
        <v>1259.1097035999999</v>
      </c>
    </row>
    <row r="256" spans="1:13" x14ac:dyDescent="0.25">
      <c r="A256" s="71">
        <v>125181</v>
      </c>
      <c r="B256" s="7">
        <v>202108</v>
      </c>
      <c r="C256" s="7" t="s">
        <v>21</v>
      </c>
      <c r="D256" s="7" t="s">
        <v>855</v>
      </c>
      <c r="E256" s="7" t="s">
        <v>897</v>
      </c>
      <c r="F256" s="7">
        <v>12.824040699999999</v>
      </c>
      <c r="G256" s="7">
        <v>55</v>
      </c>
      <c r="H256" s="7">
        <v>705.32223850000003</v>
      </c>
      <c r="I256" s="7">
        <v>125181</v>
      </c>
      <c r="J256" s="7" t="str">
        <f t="shared" si="12"/>
        <v>2021</v>
      </c>
      <c r="K256" s="7" t="str">
        <f t="shared" si="13"/>
        <v>08</v>
      </c>
      <c r="L256" s="7" t="s">
        <v>844</v>
      </c>
      <c r="M256" s="26">
        <f t="shared" si="11"/>
        <v>1974.9022677999999</v>
      </c>
    </row>
    <row r="257" spans="1:13" x14ac:dyDescent="0.25">
      <c r="A257" s="71">
        <v>126232</v>
      </c>
      <c r="B257" s="7">
        <v>202108</v>
      </c>
      <c r="C257" s="7" t="s">
        <v>21</v>
      </c>
      <c r="D257" s="7" t="s">
        <v>51</v>
      </c>
      <c r="E257" s="7" t="s">
        <v>985</v>
      </c>
      <c r="F257" s="7">
        <v>0.26</v>
      </c>
      <c r="G257" s="7">
        <v>3000</v>
      </c>
      <c r="H257" s="7">
        <v>780</v>
      </c>
      <c r="I257" s="7">
        <v>126232</v>
      </c>
      <c r="J257" s="7" t="str">
        <f t="shared" si="12"/>
        <v>2021</v>
      </c>
      <c r="K257" s="7" t="str">
        <f t="shared" si="13"/>
        <v>08</v>
      </c>
      <c r="L257" s="7" t="s">
        <v>844</v>
      </c>
      <c r="M257" s="26">
        <f t="shared" si="11"/>
        <v>2184</v>
      </c>
    </row>
    <row r="258" spans="1:13" x14ac:dyDescent="0.25">
      <c r="A258" s="71">
        <v>126233</v>
      </c>
      <c r="B258" s="7">
        <v>202108</v>
      </c>
      <c r="C258" s="7" t="s">
        <v>21</v>
      </c>
      <c r="D258" s="7" t="s">
        <v>51</v>
      </c>
      <c r="E258" s="7" t="s">
        <v>986</v>
      </c>
      <c r="F258" s="7">
        <v>0.26</v>
      </c>
      <c r="G258" s="7">
        <v>3000</v>
      </c>
      <c r="H258" s="7">
        <v>780</v>
      </c>
      <c r="I258" s="7">
        <v>126233</v>
      </c>
      <c r="J258" s="7" t="str">
        <f t="shared" si="12"/>
        <v>2021</v>
      </c>
      <c r="K258" s="7" t="str">
        <f t="shared" si="13"/>
        <v>08</v>
      </c>
      <c r="L258" s="7" t="s">
        <v>844</v>
      </c>
      <c r="M258" s="26">
        <f t="shared" si="11"/>
        <v>2184</v>
      </c>
    </row>
    <row r="259" spans="1:13" x14ac:dyDescent="0.25">
      <c r="A259" s="71">
        <v>123977</v>
      </c>
      <c r="B259" s="7">
        <v>202108</v>
      </c>
      <c r="C259" s="7" t="s">
        <v>21</v>
      </c>
      <c r="D259" s="7" t="s">
        <v>855</v>
      </c>
      <c r="E259" s="7" t="s">
        <v>987</v>
      </c>
      <c r="F259" s="7">
        <v>4.2236959000000001</v>
      </c>
      <c r="G259" s="7">
        <v>40</v>
      </c>
      <c r="H259" s="7">
        <v>168.947836</v>
      </c>
      <c r="I259" s="7">
        <v>123977</v>
      </c>
      <c r="J259" s="7" t="str">
        <f t="shared" si="12"/>
        <v>2021</v>
      </c>
      <c r="K259" s="7" t="str">
        <f t="shared" si="13"/>
        <v>08</v>
      </c>
      <c r="L259" s="7" t="s">
        <v>844</v>
      </c>
      <c r="M259" s="26">
        <f t="shared" ref="M259:M322" si="14">H259*1.4/0.5</f>
        <v>473.05394079999996</v>
      </c>
    </row>
    <row r="260" spans="1:13" x14ac:dyDescent="0.25">
      <c r="A260" s="71">
        <v>123955</v>
      </c>
      <c r="B260" s="7">
        <v>202108</v>
      </c>
      <c r="C260" s="7" t="s">
        <v>21</v>
      </c>
      <c r="D260" s="7" t="s">
        <v>855</v>
      </c>
      <c r="E260" s="7" t="s">
        <v>901</v>
      </c>
      <c r="F260" s="7">
        <v>0.8494583</v>
      </c>
      <c r="G260" s="7">
        <v>630</v>
      </c>
      <c r="H260" s="7">
        <v>535.15872899999999</v>
      </c>
      <c r="I260" s="7">
        <v>123955</v>
      </c>
      <c r="J260" s="7" t="str">
        <f t="shared" si="12"/>
        <v>2021</v>
      </c>
      <c r="K260" s="7" t="str">
        <f t="shared" si="13"/>
        <v>08</v>
      </c>
      <c r="L260" s="7" t="s">
        <v>844</v>
      </c>
      <c r="M260" s="26">
        <f t="shared" si="14"/>
        <v>1498.4444411999998</v>
      </c>
    </row>
    <row r="261" spans="1:13" x14ac:dyDescent="0.25">
      <c r="A261" s="71">
        <v>126230</v>
      </c>
      <c r="B261" s="7">
        <v>202108</v>
      </c>
      <c r="C261" s="7" t="s">
        <v>21</v>
      </c>
      <c r="D261" s="7" t="s">
        <v>51</v>
      </c>
      <c r="E261" s="7" t="s">
        <v>988</v>
      </c>
      <c r="F261" s="7">
        <v>0.41</v>
      </c>
      <c r="G261" s="7">
        <v>8000</v>
      </c>
      <c r="H261" s="7">
        <v>3280</v>
      </c>
      <c r="I261" s="7">
        <v>126230</v>
      </c>
      <c r="J261" s="7" t="str">
        <f t="shared" si="12"/>
        <v>2021</v>
      </c>
      <c r="K261" s="7" t="str">
        <f t="shared" si="13"/>
        <v>08</v>
      </c>
      <c r="L261" s="7" t="s">
        <v>844</v>
      </c>
      <c r="M261" s="26">
        <f t="shared" si="14"/>
        <v>9184</v>
      </c>
    </row>
    <row r="262" spans="1:13" x14ac:dyDescent="0.25">
      <c r="A262" s="71">
        <v>126231</v>
      </c>
      <c r="B262" s="7">
        <v>202108</v>
      </c>
      <c r="C262" s="7" t="s">
        <v>21</v>
      </c>
      <c r="D262" s="7" t="s">
        <v>51</v>
      </c>
      <c r="E262" s="7" t="s">
        <v>989</v>
      </c>
      <c r="F262" s="7">
        <v>0.41</v>
      </c>
      <c r="G262" s="7">
        <v>5000</v>
      </c>
      <c r="H262" s="7">
        <v>2050</v>
      </c>
      <c r="I262" s="7">
        <v>126231</v>
      </c>
      <c r="J262" s="7" t="str">
        <f t="shared" si="12"/>
        <v>2021</v>
      </c>
      <c r="K262" s="7" t="str">
        <f t="shared" si="13"/>
        <v>08</v>
      </c>
      <c r="L262" s="7" t="s">
        <v>844</v>
      </c>
      <c r="M262" s="26">
        <f t="shared" si="14"/>
        <v>5740</v>
      </c>
    </row>
    <row r="263" spans="1:13" x14ac:dyDescent="0.25">
      <c r="A263" s="71">
        <v>123986</v>
      </c>
      <c r="B263" s="7">
        <v>202108</v>
      </c>
      <c r="C263" s="7" t="s">
        <v>21</v>
      </c>
      <c r="D263" s="7" t="s">
        <v>855</v>
      </c>
      <c r="E263" s="7" t="s">
        <v>911</v>
      </c>
      <c r="F263" s="7">
        <v>9.6153970999999991</v>
      </c>
      <c r="G263" s="7">
        <v>40</v>
      </c>
      <c r="H263" s="7">
        <v>384.61588399999999</v>
      </c>
      <c r="I263" s="7">
        <v>123986</v>
      </c>
      <c r="J263" s="7" t="str">
        <f t="shared" si="12"/>
        <v>2021</v>
      </c>
      <c r="K263" s="7" t="str">
        <f t="shared" si="13"/>
        <v>08</v>
      </c>
      <c r="L263" s="7" t="s">
        <v>844</v>
      </c>
      <c r="M263" s="26">
        <f t="shared" si="14"/>
        <v>1076.9244752</v>
      </c>
    </row>
    <row r="264" spans="1:13" x14ac:dyDescent="0.25">
      <c r="A264" s="71">
        <v>123991</v>
      </c>
      <c r="B264" s="7">
        <v>202108</v>
      </c>
      <c r="C264" s="7" t="s">
        <v>21</v>
      </c>
      <c r="D264" s="7" t="s">
        <v>855</v>
      </c>
      <c r="E264" s="7" t="s">
        <v>911</v>
      </c>
      <c r="F264" s="7">
        <v>9.6153970999999991</v>
      </c>
      <c r="G264" s="7">
        <v>40</v>
      </c>
      <c r="H264" s="7">
        <v>384.61588399999999</v>
      </c>
      <c r="I264" s="7">
        <v>123991</v>
      </c>
      <c r="J264" s="7" t="str">
        <f t="shared" si="12"/>
        <v>2021</v>
      </c>
      <c r="K264" s="7" t="str">
        <f t="shared" si="13"/>
        <v>08</v>
      </c>
      <c r="L264" s="7" t="s">
        <v>844</v>
      </c>
      <c r="M264" s="26">
        <f t="shared" si="14"/>
        <v>1076.9244752</v>
      </c>
    </row>
    <row r="265" spans="1:13" x14ac:dyDescent="0.25">
      <c r="A265" s="71">
        <v>125179</v>
      </c>
      <c r="B265" s="7">
        <v>202108</v>
      </c>
      <c r="C265" s="7" t="s">
        <v>21</v>
      </c>
      <c r="D265" s="7" t="s">
        <v>855</v>
      </c>
      <c r="E265" s="7" t="s">
        <v>911</v>
      </c>
      <c r="F265" s="7">
        <v>9.5974225999999998</v>
      </c>
      <c r="G265" s="7">
        <v>10</v>
      </c>
      <c r="H265" s="7">
        <v>95.974226000000002</v>
      </c>
      <c r="I265" s="7">
        <v>125179</v>
      </c>
      <c r="J265" s="7" t="str">
        <f t="shared" si="12"/>
        <v>2021</v>
      </c>
      <c r="K265" s="7" t="str">
        <f t="shared" si="13"/>
        <v>08</v>
      </c>
      <c r="L265" s="7" t="s">
        <v>844</v>
      </c>
      <c r="M265" s="26">
        <f t="shared" si="14"/>
        <v>268.72783279999999</v>
      </c>
    </row>
    <row r="266" spans="1:13" x14ac:dyDescent="0.25">
      <c r="A266" s="71">
        <v>125180</v>
      </c>
      <c r="B266" s="7">
        <v>202108</v>
      </c>
      <c r="C266" s="7" t="s">
        <v>21</v>
      </c>
      <c r="D266" s="7" t="s">
        <v>855</v>
      </c>
      <c r="E266" s="7" t="s">
        <v>911</v>
      </c>
      <c r="F266" s="7">
        <v>9.5974225999999998</v>
      </c>
      <c r="G266" s="7">
        <v>90</v>
      </c>
      <c r="H266" s="7">
        <v>863.76803399999994</v>
      </c>
      <c r="I266" s="7">
        <v>125180</v>
      </c>
      <c r="J266" s="7" t="str">
        <f t="shared" si="12"/>
        <v>2021</v>
      </c>
      <c r="K266" s="7" t="str">
        <f t="shared" si="13"/>
        <v>08</v>
      </c>
      <c r="L266" s="7" t="s">
        <v>844</v>
      </c>
      <c r="M266" s="26">
        <f t="shared" si="14"/>
        <v>2418.5504951999997</v>
      </c>
    </row>
    <row r="267" spans="1:13" x14ac:dyDescent="0.25">
      <c r="A267" s="71">
        <v>125182</v>
      </c>
      <c r="B267" s="7">
        <v>202108</v>
      </c>
      <c r="C267" s="7" t="s">
        <v>21</v>
      </c>
      <c r="D267" s="7" t="s">
        <v>855</v>
      </c>
      <c r="E267" s="7" t="s">
        <v>911</v>
      </c>
      <c r="F267" s="7">
        <v>9.8329421000000004</v>
      </c>
      <c r="G267" s="7">
        <v>30</v>
      </c>
      <c r="H267" s="7">
        <v>294.98826300000002</v>
      </c>
      <c r="I267" s="7">
        <v>125182</v>
      </c>
      <c r="J267" s="7" t="str">
        <f t="shared" si="12"/>
        <v>2021</v>
      </c>
      <c r="K267" s="7" t="str">
        <f t="shared" si="13"/>
        <v>08</v>
      </c>
      <c r="L267" s="7" t="s">
        <v>844</v>
      </c>
      <c r="M267" s="26">
        <f t="shared" si="14"/>
        <v>825.96713639999996</v>
      </c>
    </row>
    <row r="268" spans="1:13" x14ac:dyDescent="0.25">
      <c r="A268" s="71">
        <v>125203</v>
      </c>
      <c r="B268" s="7">
        <v>202108</v>
      </c>
      <c r="C268" s="7" t="s">
        <v>21</v>
      </c>
      <c r="D268" s="7" t="s">
        <v>855</v>
      </c>
      <c r="E268" s="7" t="s">
        <v>912</v>
      </c>
      <c r="F268" s="7">
        <v>8.8202080000000009</v>
      </c>
      <c r="G268" s="7">
        <v>810</v>
      </c>
      <c r="H268" s="7">
        <v>7144.3684800000001</v>
      </c>
      <c r="I268" s="7">
        <v>125203</v>
      </c>
      <c r="J268" s="7" t="str">
        <f t="shared" si="12"/>
        <v>2021</v>
      </c>
      <c r="K268" s="7" t="str">
        <f t="shared" si="13"/>
        <v>08</v>
      </c>
      <c r="L268" s="7" t="s">
        <v>844</v>
      </c>
      <c r="M268" s="26">
        <f t="shared" si="14"/>
        <v>20004.231744000001</v>
      </c>
    </row>
    <row r="269" spans="1:13" x14ac:dyDescent="0.25">
      <c r="A269" s="71">
        <v>124155</v>
      </c>
      <c r="B269" s="7">
        <v>202108</v>
      </c>
      <c r="C269" s="7" t="s">
        <v>21</v>
      </c>
      <c r="D269" s="7" t="s">
        <v>855</v>
      </c>
      <c r="E269" s="7" t="s">
        <v>913</v>
      </c>
      <c r="F269" s="7">
        <v>7.8810862000000013</v>
      </c>
      <c r="G269" s="7">
        <v>120</v>
      </c>
      <c r="H269" s="7">
        <v>945.73034399999995</v>
      </c>
      <c r="I269" s="7">
        <v>124155</v>
      </c>
      <c r="J269" s="7" t="str">
        <f t="shared" si="12"/>
        <v>2021</v>
      </c>
      <c r="K269" s="7" t="str">
        <f t="shared" si="13"/>
        <v>08</v>
      </c>
      <c r="L269" s="7" t="s">
        <v>844</v>
      </c>
      <c r="M269" s="26">
        <f t="shared" si="14"/>
        <v>2648.0449631999995</v>
      </c>
    </row>
    <row r="270" spans="1:13" x14ac:dyDescent="0.25">
      <c r="A270" s="71">
        <v>124160</v>
      </c>
      <c r="B270" s="7">
        <v>202108</v>
      </c>
      <c r="C270" s="7" t="s">
        <v>21</v>
      </c>
      <c r="D270" s="7" t="s">
        <v>855</v>
      </c>
      <c r="E270" s="7" t="s">
        <v>913</v>
      </c>
      <c r="F270" s="7">
        <v>7.8810862000000013</v>
      </c>
      <c r="G270" s="7">
        <v>100</v>
      </c>
      <c r="H270" s="7">
        <v>788.10861999999997</v>
      </c>
      <c r="I270" s="7">
        <v>124160</v>
      </c>
      <c r="J270" s="7" t="str">
        <f t="shared" si="12"/>
        <v>2021</v>
      </c>
      <c r="K270" s="7" t="str">
        <f t="shared" si="13"/>
        <v>08</v>
      </c>
      <c r="L270" s="7" t="s">
        <v>844</v>
      </c>
      <c r="M270" s="26">
        <f t="shared" si="14"/>
        <v>2206.7041359999998</v>
      </c>
    </row>
    <row r="271" spans="1:13" x14ac:dyDescent="0.25">
      <c r="A271" s="71">
        <v>124144</v>
      </c>
      <c r="B271" s="7">
        <v>202108</v>
      </c>
      <c r="C271" s="7" t="s">
        <v>21</v>
      </c>
      <c r="D271" s="7" t="s">
        <v>51</v>
      </c>
      <c r="E271" s="7" t="s">
        <v>914</v>
      </c>
      <c r="F271" s="7">
        <v>7.5979334000000014</v>
      </c>
      <c r="G271" s="7">
        <v>70</v>
      </c>
      <c r="H271" s="7">
        <v>531.85533799999996</v>
      </c>
      <c r="I271" s="7">
        <v>124144</v>
      </c>
      <c r="J271" s="7" t="str">
        <f t="shared" si="12"/>
        <v>2021</v>
      </c>
      <c r="K271" s="7" t="str">
        <f t="shared" si="13"/>
        <v>08</v>
      </c>
      <c r="L271" s="7" t="s">
        <v>844</v>
      </c>
      <c r="M271" s="26">
        <f t="shared" si="14"/>
        <v>1489.1949463999997</v>
      </c>
    </row>
    <row r="272" spans="1:13" x14ac:dyDescent="0.25">
      <c r="A272" s="71">
        <v>124090</v>
      </c>
      <c r="B272" s="7">
        <v>202108</v>
      </c>
      <c r="C272" s="7" t="s">
        <v>21</v>
      </c>
      <c r="D272" s="7" t="s">
        <v>855</v>
      </c>
      <c r="E272" s="7" t="s">
        <v>916</v>
      </c>
      <c r="F272" s="7">
        <v>16.611630900000002</v>
      </c>
      <c r="G272" s="7">
        <v>20</v>
      </c>
      <c r="H272" s="7">
        <v>332.232618</v>
      </c>
      <c r="I272" s="7">
        <v>124090</v>
      </c>
      <c r="J272" s="7" t="str">
        <f t="shared" si="12"/>
        <v>2021</v>
      </c>
      <c r="K272" s="7" t="str">
        <f t="shared" si="13"/>
        <v>08</v>
      </c>
      <c r="L272" s="7" t="s">
        <v>844</v>
      </c>
      <c r="M272" s="26">
        <f t="shared" si="14"/>
        <v>930.25133039999992</v>
      </c>
    </row>
    <row r="273" spans="1:13" x14ac:dyDescent="0.25">
      <c r="A273" s="71">
        <v>124091</v>
      </c>
      <c r="B273" s="7">
        <v>202108</v>
      </c>
      <c r="C273" s="7" t="s">
        <v>21</v>
      </c>
      <c r="D273" s="7" t="s">
        <v>855</v>
      </c>
      <c r="E273" s="7" t="s">
        <v>916</v>
      </c>
      <c r="F273" s="7">
        <v>16.611630900000002</v>
      </c>
      <c r="G273" s="7">
        <v>30</v>
      </c>
      <c r="H273" s="7">
        <v>498.34892699999989</v>
      </c>
      <c r="I273" s="7">
        <v>124091</v>
      </c>
      <c r="J273" s="7" t="str">
        <f t="shared" si="12"/>
        <v>2021</v>
      </c>
      <c r="K273" s="7" t="str">
        <f t="shared" si="13"/>
        <v>08</v>
      </c>
      <c r="L273" s="7" t="s">
        <v>844</v>
      </c>
      <c r="M273" s="26">
        <f t="shared" si="14"/>
        <v>1395.3769955999996</v>
      </c>
    </row>
    <row r="274" spans="1:13" x14ac:dyDescent="0.25">
      <c r="A274" s="71">
        <v>124095</v>
      </c>
      <c r="B274" s="7">
        <v>202108</v>
      </c>
      <c r="C274" s="7" t="s">
        <v>21</v>
      </c>
      <c r="D274" s="7" t="s">
        <v>855</v>
      </c>
      <c r="E274" s="7" t="s">
        <v>916</v>
      </c>
      <c r="F274" s="7">
        <v>16.611630900000002</v>
      </c>
      <c r="G274" s="7">
        <v>20</v>
      </c>
      <c r="H274" s="7">
        <v>332.232618</v>
      </c>
      <c r="I274" s="7">
        <v>124095</v>
      </c>
      <c r="J274" s="7" t="str">
        <f t="shared" si="12"/>
        <v>2021</v>
      </c>
      <c r="K274" s="7" t="str">
        <f t="shared" si="13"/>
        <v>08</v>
      </c>
      <c r="L274" s="7" t="s">
        <v>844</v>
      </c>
      <c r="M274" s="26">
        <f t="shared" si="14"/>
        <v>930.25133039999992</v>
      </c>
    </row>
    <row r="275" spans="1:13" x14ac:dyDescent="0.25">
      <c r="A275" s="71">
        <v>123985</v>
      </c>
      <c r="B275" s="7">
        <v>202108</v>
      </c>
      <c r="C275" s="7" t="s">
        <v>21</v>
      </c>
      <c r="D275" s="7" t="s">
        <v>855</v>
      </c>
      <c r="E275" s="7" t="s">
        <v>919</v>
      </c>
      <c r="F275" s="7">
        <v>16.611630900000002</v>
      </c>
      <c r="G275" s="7">
        <v>25</v>
      </c>
      <c r="H275" s="7">
        <v>415.2907725</v>
      </c>
      <c r="I275" s="7">
        <v>123985</v>
      </c>
      <c r="J275" s="7" t="str">
        <f t="shared" si="12"/>
        <v>2021</v>
      </c>
      <c r="K275" s="7" t="str">
        <f t="shared" si="13"/>
        <v>08</v>
      </c>
      <c r="L275" s="7" t="s">
        <v>844</v>
      </c>
      <c r="M275" s="26">
        <f t="shared" si="14"/>
        <v>1162.814163</v>
      </c>
    </row>
    <row r="276" spans="1:13" x14ac:dyDescent="0.25">
      <c r="A276" s="71">
        <v>124003</v>
      </c>
      <c r="B276" s="7">
        <v>202108</v>
      </c>
      <c r="C276" s="7" t="s">
        <v>21</v>
      </c>
      <c r="D276" s="7" t="s">
        <v>855</v>
      </c>
      <c r="E276" s="7" t="s">
        <v>990</v>
      </c>
      <c r="F276" s="7">
        <v>5.5214794999999999</v>
      </c>
      <c r="G276" s="7">
        <v>30</v>
      </c>
      <c r="H276" s="7">
        <v>165.644385</v>
      </c>
      <c r="I276" s="7">
        <v>124003</v>
      </c>
      <c r="J276" s="7" t="str">
        <f t="shared" si="12"/>
        <v>2021</v>
      </c>
      <c r="K276" s="7" t="str">
        <f t="shared" si="13"/>
        <v>08</v>
      </c>
      <c r="L276" s="7" t="s">
        <v>844</v>
      </c>
      <c r="M276" s="26">
        <f t="shared" si="14"/>
        <v>463.80427799999995</v>
      </c>
    </row>
    <row r="277" spans="1:13" x14ac:dyDescent="0.25">
      <c r="A277" s="71">
        <v>124088</v>
      </c>
      <c r="B277" s="7">
        <v>202108</v>
      </c>
      <c r="C277" s="7" t="s">
        <v>21</v>
      </c>
      <c r="D277" s="7" t="s">
        <v>855</v>
      </c>
      <c r="E277" s="7" t="s">
        <v>923</v>
      </c>
      <c r="F277" s="7">
        <v>12.1755703</v>
      </c>
      <c r="G277" s="7">
        <v>20</v>
      </c>
      <c r="H277" s="7">
        <v>243.51140599999999</v>
      </c>
      <c r="I277" s="7">
        <v>124088</v>
      </c>
      <c r="J277" s="7" t="str">
        <f t="shared" si="12"/>
        <v>2021</v>
      </c>
      <c r="K277" s="7" t="str">
        <f t="shared" si="13"/>
        <v>08</v>
      </c>
      <c r="L277" s="7" t="s">
        <v>844</v>
      </c>
      <c r="M277" s="26">
        <f t="shared" si="14"/>
        <v>681.83193679999999</v>
      </c>
    </row>
    <row r="278" spans="1:13" x14ac:dyDescent="0.25">
      <c r="A278" s="71">
        <v>124094</v>
      </c>
      <c r="B278" s="7">
        <v>202108</v>
      </c>
      <c r="C278" s="7" t="s">
        <v>21</v>
      </c>
      <c r="D278" s="7" t="s">
        <v>855</v>
      </c>
      <c r="E278" s="7" t="s">
        <v>923</v>
      </c>
      <c r="F278" s="7">
        <v>12.1755703</v>
      </c>
      <c r="G278" s="7">
        <v>15</v>
      </c>
      <c r="H278" s="7">
        <v>182.6335545</v>
      </c>
      <c r="I278" s="7">
        <v>124094</v>
      </c>
      <c r="J278" s="7" t="str">
        <f t="shared" si="12"/>
        <v>2021</v>
      </c>
      <c r="K278" s="7" t="str">
        <f t="shared" si="13"/>
        <v>08</v>
      </c>
      <c r="L278" s="7" t="s">
        <v>844</v>
      </c>
      <c r="M278" s="26">
        <f t="shared" si="14"/>
        <v>511.3739526</v>
      </c>
    </row>
    <row r="279" spans="1:13" x14ac:dyDescent="0.25">
      <c r="A279" s="71">
        <v>124117</v>
      </c>
      <c r="B279" s="7">
        <v>202108</v>
      </c>
      <c r="C279" s="7" t="s">
        <v>21</v>
      </c>
      <c r="D279" s="7" t="s">
        <v>855</v>
      </c>
      <c r="E279" s="7" t="s">
        <v>926</v>
      </c>
      <c r="F279" s="7">
        <v>151.87608280000001</v>
      </c>
      <c r="G279" s="7">
        <v>4</v>
      </c>
      <c r="H279" s="7">
        <v>607.50433120000014</v>
      </c>
      <c r="I279" s="7">
        <v>124117</v>
      </c>
      <c r="J279" s="7" t="str">
        <f t="shared" si="12"/>
        <v>2021</v>
      </c>
      <c r="K279" s="7" t="str">
        <f t="shared" si="13"/>
        <v>08</v>
      </c>
      <c r="L279" s="7" t="s">
        <v>844</v>
      </c>
      <c r="M279" s="26">
        <f t="shared" si="14"/>
        <v>1701.0121273600002</v>
      </c>
    </row>
    <row r="280" spans="1:13" x14ac:dyDescent="0.25">
      <c r="A280" s="71">
        <v>126529</v>
      </c>
      <c r="B280" s="7">
        <v>202108</v>
      </c>
      <c r="C280" s="7" t="s">
        <v>21</v>
      </c>
      <c r="D280" s="7" t="s">
        <v>855</v>
      </c>
      <c r="E280" s="7" t="s">
        <v>991</v>
      </c>
      <c r="F280" s="7">
        <v>1.3476416</v>
      </c>
      <c r="G280" s="7">
        <v>33</v>
      </c>
      <c r="H280" s="7">
        <v>44.472172800000003</v>
      </c>
      <c r="I280" s="7">
        <v>126529</v>
      </c>
      <c r="J280" s="7" t="str">
        <f t="shared" ref="J280" si="15">LEFT(B280,4)</f>
        <v>2021</v>
      </c>
      <c r="K280" s="7" t="str">
        <f t="shared" ref="K280" si="16">RIGHT(B280,2)</f>
        <v>08</v>
      </c>
      <c r="L280" t="s">
        <v>843</v>
      </c>
      <c r="M280" s="26">
        <f t="shared" si="14"/>
        <v>124.52208383999999</v>
      </c>
    </row>
    <row r="281" spans="1:13" x14ac:dyDescent="0.25">
      <c r="A281" s="71">
        <v>129313</v>
      </c>
      <c r="B281" s="7">
        <v>202109</v>
      </c>
      <c r="C281" s="7" t="s">
        <v>21</v>
      </c>
      <c r="D281" s="7" t="s">
        <v>818</v>
      </c>
      <c r="E281" s="7" t="s">
        <v>996</v>
      </c>
      <c r="F281" s="7">
        <v>0.61080319999999988</v>
      </c>
      <c r="G281" s="7">
        <v>2200</v>
      </c>
      <c r="H281" s="7">
        <v>1343.76704</v>
      </c>
      <c r="I281" s="7">
        <v>129313</v>
      </c>
      <c r="J281" s="7" t="str">
        <f t="shared" ref="J281:J327" si="17">LEFT(B281,4)</f>
        <v>2021</v>
      </c>
      <c r="K281" s="7" t="str">
        <f t="shared" ref="K281:K327" si="18">RIGHT(B281,2)</f>
        <v>09</v>
      </c>
      <c r="L281" t="s">
        <v>840</v>
      </c>
      <c r="M281" s="26">
        <f t="shared" si="14"/>
        <v>3762.5477119999996</v>
      </c>
    </row>
    <row r="282" spans="1:13" x14ac:dyDescent="0.25">
      <c r="A282" s="71">
        <v>128384</v>
      </c>
      <c r="B282" s="7">
        <v>202109</v>
      </c>
      <c r="C282" s="7" t="s">
        <v>21</v>
      </c>
      <c r="D282" s="7" t="s">
        <v>855</v>
      </c>
      <c r="E282" s="7" t="s">
        <v>873</v>
      </c>
      <c r="F282" s="7">
        <v>3.7559217999999999</v>
      </c>
      <c r="G282" s="7">
        <v>45</v>
      </c>
      <c r="H282" s="7">
        <v>169.016481</v>
      </c>
      <c r="I282" s="7">
        <v>128384</v>
      </c>
      <c r="J282" s="7" t="str">
        <f t="shared" si="17"/>
        <v>2021</v>
      </c>
      <c r="K282" s="7" t="str">
        <f t="shared" si="18"/>
        <v>09</v>
      </c>
      <c r="L282" t="s">
        <v>844</v>
      </c>
      <c r="M282" s="26">
        <f t="shared" si="14"/>
        <v>473.24614679999996</v>
      </c>
    </row>
    <row r="283" spans="1:13" x14ac:dyDescent="0.25">
      <c r="A283" s="71">
        <v>128405</v>
      </c>
      <c r="B283" s="7">
        <v>202109</v>
      </c>
      <c r="C283" s="7" t="s">
        <v>21</v>
      </c>
      <c r="D283" s="7" t="s">
        <v>855</v>
      </c>
      <c r="E283" s="7" t="s">
        <v>874</v>
      </c>
      <c r="F283" s="7">
        <v>4.1929315000000003</v>
      </c>
      <c r="G283" s="7">
        <v>40</v>
      </c>
      <c r="H283" s="7">
        <v>167.71726000000001</v>
      </c>
      <c r="I283" s="7">
        <v>128405</v>
      </c>
      <c r="J283" s="7" t="str">
        <f t="shared" si="17"/>
        <v>2021</v>
      </c>
      <c r="K283" s="7" t="str">
        <f t="shared" si="18"/>
        <v>09</v>
      </c>
      <c r="M283" s="26">
        <f t="shared" si="14"/>
        <v>469.60832799999997</v>
      </c>
    </row>
    <row r="284" spans="1:13" x14ac:dyDescent="0.25">
      <c r="A284" s="71">
        <v>131433</v>
      </c>
      <c r="B284" s="7">
        <v>202109</v>
      </c>
      <c r="C284" s="7" t="s">
        <v>21</v>
      </c>
      <c r="D284" s="7" t="s">
        <v>855</v>
      </c>
      <c r="E284" s="7" t="s">
        <v>879</v>
      </c>
      <c r="F284" s="7">
        <v>9.3189380999999987</v>
      </c>
      <c r="G284" s="7">
        <v>10</v>
      </c>
      <c r="H284" s="7">
        <v>93.189381000000012</v>
      </c>
      <c r="I284" s="7">
        <v>131433</v>
      </c>
      <c r="J284" s="7" t="str">
        <f t="shared" si="17"/>
        <v>2021</v>
      </c>
      <c r="K284" s="7" t="str">
        <f t="shared" si="18"/>
        <v>09</v>
      </c>
      <c r="M284" s="26">
        <f t="shared" si="14"/>
        <v>260.93026680000003</v>
      </c>
    </row>
    <row r="285" spans="1:13" x14ac:dyDescent="0.25">
      <c r="A285" s="71">
        <v>128387</v>
      </c>
      <c r="B285" s="7">
        <v>202109</v>
      </c>
      <c r="C285" s="7" t="s">
        <v>21</v>
      </c>
      <c r="D285" s="7" t="s">
        <v>855</v>
      </c>
      <c r="E285" s="7" t="s">
        <v>983</v>
      </c>
      <c r="F285" s="7">
        <v>10.547289900000001</v>
      </c>
      <c r="G285" s="7">
        <v>15</v>
      </c>
      <c r="H285" s="7">
        <v>158.2093485</v>
      </c>
      <c r="I285" s="7">
        <v>128387</v>
      </c>
      <c r="J285" s="7" t="str">
        <f t="shared" si="17"/>
        <v>2021</v>
      </c>
      <c r="K285" s="7" t="str">
        <f t="shared" si="18"/>
        <v>09</v>
      </c>
      <c r="M285" s="26">
        <f t="shared" si="14"/>
        <v>442.98617580000001</v>
      </c>
    </row>
    <row r="286" spans="1:13" x14ac:dyDescent="0.25">
      <c r="A286" s="71">
        <v>128390</v>
      </c>
      <c r="B286" s="7">
        <v>202109</v>
      </c>
      <c r="C286" s="7" t="s">
        <v>21</v>
      </c>
      <c r="D286" s="7" t="s">
        <v>855</v>
      </c>
      <c r="E286" s="7" t="s">
        <v>983</v>
      </c>
      <c r="F286" s="7">
        <v>10.547289900000001</v>
      </c>
      <c r="G286" s="7">
        <v>25</v>
      </c>
      <c r="H286" s="7">
        <v>263.68224750000002</v>
      </c>
      <c r="I286" s="7">
        <v>128390</v>
      </c>
      <c r="J286" s="7" t="str">
        <f t="shared" si="17"/>
        <v>2021</v>
      </c>
      <c r="K286" s="7" t="str">
        <f t="shared" si="18"/>
        <v>09</v>
      </c>
      <c r="M286" s="26">
        <f t="shared" si="14"/>
        <v>738.310293</v>
      </c>
    </row>
    <row r="287" spans="1:13" x14ac:dyDescent="0.25">
      <c r="A287" s="71">
        <v>130202</v>
      </c>
      <c r="B287" s="7">
        <v>202109</v>
      </c>
      <c r="C287" s="7" t="s">
        <v>21</v>
      </c>
      <c r="D287" s="7" t="s">
        <v>855</v>
      </c>
      <c r="E287" s="7" t="s">
        <v>983</v>
      </c>
      <c r="F287" s="7">
        <v>10.460642200000001</v>
      </c>
      <c r="G287" s="7">
        <v>25</v>
      </c>
      <c r="H287" s="7">
        <v>261.51605499999999</v>
      </c>
      <c r="I287" s="7">
        <v>130202</v>
      </c>
      <c r="J287" s="7" t="str">
        <f t="shared" si="17"/>
        <v>2021</v>
      </c>
      <c r="K287" s="7" t="str">
        <f t="shared" si="18"/>
        <v>09</v>
      </c>
      <c r="M287" s="26">
        <f t="shared" si="14"/>
        <v>732.24495399999989</v>
      </c>
    </row>
    <row r="288" spans="1:13" x14ac:dyDescent="0.25">
      <c r="A288" s="71">
        <v>130206</v>
      </c>
      <c r="B288" s="7">
        <v>202109</v>
      </c>
      <c r="C288" s="7" t="s">
        <v>21</v>
      </c>
      <c r="D288" s="7" t="s">
        <v>855</v>
      </c>
      <c r="E288" s="7" t="s">
        <v>983</v>
      </c>
      <c r="F288" s="7">
        <v>10.7300653</v>
      </c>
      <c r="G288" s="7">
        <v>25</v>
      </c>
      <c r="H288" s="7">
        <v>268.25163250000003</v>
      </c>
      <c r="I288" s="7">
        <v>130206</v>
      </c>
      <c r="J288" s="7" t="str">
        <f t="shared" si="17"/>
        <v>2021</v>
      </c>
      <c r="K288" s="7" t="str">
        <f t="shared" si="18"/>
        <v>09</v>
      </c>
      <c r="M288" s="26">
        <f t="shared" si="14"/>
        <v>751.10457100000008</v>
      </c>
    </row>
    <row r="289" spans="1:13" x14ac:dyDescent="0.25">
      <c r="A289" s="71">
        <v>131409</v>
      </c>
      <c r="B289" s="7">
        <v>202109</v>
      </c>
      <c r="C289" s="7" t="s">
        <v>21</v>
      </c>
      <c r="D289" s="7" t="s">
        <v>855</v>
      </c>
      <c r="E289" s="7" t="s">
        <v>983</v>
      </c>
      <c r="F289" s="7">
        <v>10.8189446</v>
      </c>
      <c r="G289" s="7">
        <v>50</v>
      </c>
      <c r="H289" s="7">
        <v>540.94722999999999</v>
      </c>
      <c r="I289" s="7">
        <v>131409</v>
      </c>
      <c r="J289" s="7" t="str">
        <f t="shared" si="17"/>
        <v>2021</v>
      </c>
      <c r="K289" s="7" t="str">
        <f t="shared" si="18"/>
        <v>09</v>
      </c>
      <c r="M289" s="26">
        <f t="shared" si="14"/>
        <v>1514.6522439999999</v>
      </c>
    </row>
    <row r="290" spans="1:13" x14ac:dyDescent="0.25">
      <c r="A290" s="71">
        <v>128408</v>
      </c>
      <c r="B290" s="7">
        <v>202109</v>
      </c>
      <c r="C290" s="7" t="s">
        <v>21</v>
      </c>
      <c r="D290" s="7" t="s">
        <v>855</v>
      </c>
      <c r="E290" s="7" t="s">
        <v>984</v>
      </c>
      <c r="F290" s="7">
        <v>11.149654699999999</v>
      </c>
      <c r="G290" s="7">
        <v>10</v>
      </c>
      <c r="H290" s="7">
        <v>111.49654700000001</v>
      </c>
      <c r="I290" s="7">
        <v>128408</v>
      </c>
      <c r="J290" s="7" t="str">
        <f t="shared" si="17"/>
        <v>2021</v>
      </c>
      <c r="K290" s="7" t="str">
        <f t="shared" si="18"/>
        <v>09</v>
      </c>
      <c r="M290" s="26">
        <f t="shared" si="14"/>
        <v>312.19033159999998</v>
      </c>
    </row>
    <row r="291" spans="1:13" x14ac:dyDescent="0.25">
      <c r="A291" s="71">
        <v>130232</v>
      </c>
      <c r="B291" s="7">
        <v>202109</v>
      </c>
      <c r="C291" s="7" t="s">
        <v>21</v>
      </c>
      <c r="D291" s="7" t="s">
        <v>855</v>
      </c>
      <c r="E291" s="7" t="s">
        <v>984</v>
      </c>
      <c r="F291" s="7">
        <v>11.0580585</v>
      </c>
      <c r="G291" s="7">
        <v>5</v>
      </c>
      <c r="H291" s="7">
        <v>55.290292500000007</v>
      </c>
      <c r="I291" s="7">
        <v>130232</v>
      </c>
      <c r="J291" s="7" t="str">
        <f t="shared" si="17"/>
        <v>2021</v>
      </c>
      <c r="K291" s="7" t="str">
        <f t="shared" si="18"/>
        <v>09</v>
      </c>
      <c r="M291" s="26">
        <f t="shared" si="14"/>
        <v>154.81281900000002</v>
      </c>
    </row>
    <row r="292" spans="1:13" x14ac:dyDescent="0.25">
      <c r="A292" s="71">
        <v>128490</v>
      </c>
      <c r="B292" s="7">
        <v>202109</v>
      </c>
      <c r="C292" s="7" t="s">
        <v>21</v>
      </c>
      <c r="D292" s="7" t="s">
        <v>855</v>
      </c>
      <c r="E292" s="7" t="s">
        <v>884</v>
      </c>
      <c r="F292" s="7">
        <v>10.547289900000001</v>
      </c>
      <c r="G292" s="7">
        <v>20</v>
      </c>
      <c r="H292" s="7">
        <v>210.945798</v>
      </c>
      <c r="I292" s="7">
        <v>128490</v>
      </c>
      <c r="J292" s="7" t="str">
        <f t="shared" si="17"/>
        <v>2021</v>
      </c>
      <c r="K292" s="7" t="str">
        <f t="shared" si="18"/>
        <v>09</v>
      </c>
      <c r="M292" s="26">
        <f t="shared" si="14"/>
        <v>590.64823439999998</v>
      </c>
    </row>
    <row r="293" spans="1:13" x14ac:dyDescent="0.25">
      <c r="A293" s="71">
        <v>130226</v>
      </c>
      <c r="B293" s="7">
        <v>202109</v>
      </c>
      <c r="C293" s="7" t="s">
        <v>21</v>
      </c>
      <c r="D293" s="7" t="s">
        <v>855</v>
      </c>
      <c r="E293" s="7" t="s">
        <v>885</v>
      </c>
      <c r="F293" s="7">
        <v>4.6153336999999999</v>
      </c>
      <c r="G293" s="7">
        <v>20</v>
      </c>
      <c r="H293" s="7">
        <v>92.306674000000001</v>
      </c>
      <c r="I293" s="7">
        <v>130226</v>
      </c>
      <c r="J293" s="7" t="str">
        <f t="shared" si="17"/>
        <v>2021</v>
      </c>
      <c r="K293" s="7" t="str">
        <f t="shared" si="18"/>
        <v>09</v>
      </c>
      <c r="M293" s="26">
        <f t="shared" si="14"/>
        <v>258.45868719999999</v>
      </c>
    </row>
    <row r="294" spans="1:13" x14ac:dyDescent="0.25">
      <c r="A294" s="71">
        <v>128383</v>
      </c>
      <c r="B294" s="7">
        <v>202109</v>
      </c>
      <c r="C294" s="7" t="s">
        <v>21</v>
      </c>
      <c r="D294" s="7" t="s">
        <v>855</v>
      </c>
      <c r="E294" s="7" t="s">
        <v>886</v>
      </c>
      <c r="F294" s="7">
        <v>4.5472637999999996</v>
      </c>
      <c r="G294" s="7">
        <v>145</v>
      </c>
      <c r="H294" s="7">
        <v>659.353251</v>
      </c>
      <c r="I294" s="7">
        <v>128383</v>
      </c>
      <c r="J294" s="7" t="str">
        <f t="shared" si="17"/>
        <v>2021</v>
      </c>
      <c r="K294" s="7" t="str">
        <f t="shared" si="18"/>
        <v>09</v>
      </c>
      <c r="M294" s="26">
        <f t="shared" si="14"/>
        <v>1846.1891027999998</v>
      </c>
    </row>
    <row r="295" spans="1:13" x14ac:dyDescent="0.25">
      <c r="A295" s="71">
        <v>128385</v>
      </c>
      <c r="B295" s="7">
        <v>202109</v>
      </c>
      <c r="C295" s="7" t="s">
        <v>21</v>
      </c>
      <c r="D295" s="7" t="s">
        <v>855</v>
      </c>
      <c r="E295" s="7" t="s">
        <v>890</v>
      </c>
      <c r="F295" s="7">
        <v>12.1772182</v>
      </c>
      <c r="G295" s="7">
        <v>60</v>
      </c>
      <c r="H295" s="7">
        <v>730.63309200000003</v>
      </c>
      <c r="I295" s="7">
        <v>128385</v>
      </c>
      <c r="J295" s="7" t="str">
        <f t="shared" si="17"/>
        <v>2021</v>
      </c>
      <c r="K295" s="7" t="str">
        <f t="shared" si="18"/>
        <v>09</v>
      </c>
      <c r="M295" s="26">
        <f t="shared" si="14"/>
        <v>2045.7726576</v>
      </c>
    </row>
    <row r="296" spans="1:13" x14ac:dyDescent="0.25">
      <c r="A296" s="71">
        <v>128482</v>
      </c>
      <c r="B296" s="7">
        <v>202109</v>
      </c>
      <c r="C296" s="7" t="s">
        <v>21</v>
      </c>
      <c r="D296" s="7" t="s">
        <v>855</v>
      </c>
      <c r="E296" s="7" t="s">
        <v>998</v>
      </c>
      <c r="F296" s="7">
        <v>12.5315504</v>
      </c>
      <c r="G296" s="7">
        <v>45</v>
      </c>
      <c r="H296" s="7">
        <v>563.91976799999998</v>
      </c>
      <c r="I296" s="7">
        <v>128482</v>
      </c>
      <c r="J296" s="7" t="str">
        <f t="shared" si="17"/>
        <v>2021</v>
      </c>
      <c r="K296" s="7" t="str">
        <f t="shared" si="18"/>
        <v>09</v>
      </c>
      <c r="M296" s="26">
        <f t="shared" si="14"/>
        <v>1578.9753503999998</v>
      </c>
    </row>
    <row r="297" spans="1:13" x14ac:dyDescent="0.25">
      <c r="A297" s="71">
        <v>128386</v>
      </c>
      <c r="B297" s="7">
        <v>202109</v>
      </c>
      <c r="C297" s="7" t="s">
        <v>21</v>
      </c>
      <c r="D297" s="7" t="s">
        <v>855</v>
      </c>
      <c r="E297" s="7" t="s">
        <v>999</v>
      </c>
      <c r="F297" s="7">
        <v>13.748091199999999</v>
      </c>
      <c r="G297" s="7">
        <v>25</v>
      </c>
      <c r="H297" s="7">
        <v>343.70227999999997</v>
      </c>
      <c r="I297" s="7">
        <v>128386</v>
      </c>
      <c r="J297" s="7" t="str">
        <f t="shared" si="17"/>
        <v>2021</v>
      </c>
      <c r="K297" s="7" t="str">
        <f t="shared" si="18"/>
        <v>09</v>
      </c>
      <c r="M297" s="26">
        <f t="shared" si="14"/>
        <v>962.36638399999981</v>
      </c>
    </row>
    <row r="298" spans="1:13" x14ac:dyDescent="0.25">
      <c r="A298" s="71">
        <v>130188</v>
      </c>
      <c r="B298" s="7">
        <v>202109</v>
      </c>
      <c r="C298" s="7" t="s">
        <v>21</v>
      </c>
      <c r="D298" s="7" t="s">
        <v>855</v>
      </c>
      <c r="E298" s="7" t="s">
        <v>999</v>
      </c>
      <c r="F298" s="7">
        <v>13.9865698</v>
      </c>
      <c r="G298" s="7">
        <v>25</v>
      </c>
      <c r="H298" s="7">
        <v>349.66424499999999</v>
      </c>
      <c r="I298" s="7">
        <v>130188</v>
      </c>
      <c r="J298" s="7" t="str">
        <f t="shared" si="17"/>
        <v>2021</v>
      </c>
      <c r="K298" s="7" t="str">
        <f t="shared" si="18"/>
        <v>09</v>
      </c>
      <c r="M298" s="26">
        <f t="shared" si="14"/>
        <v>979.05988599999989</v>
      </c>
    </row>
    <row r="299" spans="1:13" x14ac:dyDescent="0.25">
      <c r="A299" s="71">
        <v>128415</v>
      </c>
      <c r="B299" s="7">
        <v>202109</v>
      </c>
      <c r="C299" s="7" t="s">
        <v>21</v>
      </c>
      <c r="D299" s="7" t="s">
        <v>855</v>
      </c>
      <c r="E299" s="7" t="s">
        <v>897</v>
      </c>
      <c r="F299" s="7">
        <v>13.181159600000001</v>
      </c>
      <c r="G299" s="7">
        <v>60</v>
      </c>
      <c r="H299" s="7">
        <v>790.86957599999994</v>
      </c>
      <c r="I299" s="7">
        <v>128415</v>
      </c>
      <c r="J299" s="7" t="str">
        <f t="shared" si="17"/>
        <v>2021</v>
      </c>
      <c r="K299" s="7" t="str">
        <f t="shared" si="18"/>
        <v>09</v>
      </c>
      <c r="M299" s="26">
        <f t="shared" si="14"/>
        <v>2214.4348127999997</v>
      </c>
    </row>
    <row r="300" spans="1:13" x14ac:dyDescent="0.25">
      <c r="A300" s="71">
        <v>130220</v>
      </c>
      <c r="B300" s="7">
        <v>202109</v>
      </c>
      <c r="C300" s="7" t="s">
        <v>21</v>
      </c>
      <c r="D300" s="7" t="s">
        <v>855</v>
      </c>
      <c r="E300" s="7" t="s">
        <v>897</v>
      </c>
      <c r="F300" s="7">
        <v>12.7565951</v>
      </c>
      <c r="G300" s="7">
        <v>5</v>
      </c>
      <c r="H300" s="7">
        <v>63.782975499999999</v>
      </c>
      <c r="I300" s="7">
        <v>130220</v>
      </c>
      <c r="J300" s="7" t="str">
        <f t="shared" si="17"/>
        <v>2021</v>
      </c>
      <c r="K300" s="7" t="str">
        <f t="shared" si="18"/>
        <v>09</v>
      </c>
      <c r="M300" s="26">
        <f t="shared" si="14"/>
        <v>178.59233139999998</v>
      </c>
    </row>
    <row r="301" spans="1:13" x14ac:dyDescent="0.25">
      <c r="A301" s="71">
        <v>128382</v>
      </c>
      <c r="B301" s="7">
        <v>202109</v>
      </c>
      <c r="C301" s="7" t="s">
        <v>21</v>
      </c>
      <c r="D301" s="7" t="s">
        <v>855</v>
      </c>
      <c r="E301" s="7" t="s">
        <v>987</v>
      </c>
      <c r="F301" s="7">
        <v>4.2283647999999996</v>
      </c>
      <c r="G301" s="7">
        <v>40</v>
      </c>
      <c r="H301" s="7">
        <v>169.134592</v>
      </c>
      <c r="I301" s="7">
        <v>128382</v>
      </c>
      <c r="J301" s="7" t="str">
        <f t="shared" si="17"/>
        <v>2021</v>
      </c>
      <c r="K301" s="7" t="str">
        <f t="shared" si="18"/>
        <v>09</v>
      </c>
      <c r="M301" s="26">
        <f t="shared" si="14"/>
        <v>473.57685759999998</v>
      </c>
    </row>
    <row r="302" spans="1:13" x14ac:dyDescent="0.25">
      <c r="A302" s="71">
        <v>130201</v>
      </c>
      <c r="B302" s="7">
        <v>202109</v>
      </c>
      <c r="C302" s="7" t="s">
        <v>21</v>
      </c>
      <c r="D302" s="7" t="s">
        <v>855</v>
      </c>
      <c r="E302" s="7" t="s">
        <v>987</v>
      </c>
      <c r="F302" s="7">
        <v>4.1936281000000006</v>
      </c>
      <c r="G302" s="7">
        <v>40</v>
      </c>
      <c r="H302" s="7">
        <v>167.745124</v>
      </c>
      <c r="I302" s="7">
        <v>130201</v>
      </c>
      <c r="J302" s="7" t="str">
        <f t="shared" si="17"/>
        <v>2021</v>
      </c>
      <c r="K302" s="7" t="str">
        <f t="shared" si="18"/>
        <v>09</v>
      </c>
      <c r="M302" s="26">
        <f t="shared" si="14"/>
        <v>469.6863472</v>
      </c>
    </row>
    <row r="303" spans="1:13" x14ac:dyDescent="0.25">
      <c r="A303" s="71">
        <v>128365</v>
      </c>
      <c r="B303" s="7">
        <v>202109</v>
      </c>
      <c r="C303" s="7" t="s">
        <v>21</v>
      </c>
      <c r="D303" s="7" t="s">
        <v>855</v>
      </c>
      <c r="E303" s="7" t="s">
        <v>901</v>
      </c>
      <c r="F303" s="7">
        <v>0.87401949999999995</v>
      </c>
      <c r="G303" s="7">
        <v>620</v>
      </c>
      <c r="H303" s="7">
        <v>541.89209000000005</v>
      </c>
      <c r="I303" s="7">
        <v>128365</v>
      </c>
      <c r="J303" s="7" t="str">
        <f t="shared" si="17"/>
        <v>2021</v>
      </c>
      <c r="K303" s="7" t="str">
        <f t="shared" si="18"/>
        <v>09</v>
      </c>
      <c r="M303" s="26">
        <f t="shared" si="14"/>
        <v>1517.2978520000001</v>
      </c>
    </row>
    <row r="304" spans="1:13" x14ac:dyDescent="0.25">
      <c r="A304" s="71">
        <v>128388</v>
      </c>
      <c r="B304" s="7">
        <v>202109</v>
      </c>
      <c r="C304" s="7" t="s">
        <v>21</v>
      </c>
      <c r="D304" s="7" t="s">
        <v>855</v>
      </c>
      <c r="E304" s="7" t="s">
        <v>901</v>
      </c>
      <c r="F304" s="7">
        <v>0.85039730000000002</v>
      </c>
      <c r="G304" s="7">
        <v>630</v>
      </c>
      <c r="H304" s="7">
        <v>535.75029900000004</v>
      </c>
      <c r="I304" s="7">
        <v>128388</v>
      </c>
      <c r="J304" s="7" t="str">
        <f t="shared" si="17"/>
        <v>2021</v>
      </c>
      <c r="K304" s="7" t="str">
        <f t="shared" si="18"/>
        <v>09</v>
      </c>
      <c r="M304" s="26">
        <f t="shared" si="14"/>
        <v>1500.1008372000001</v>
      </c>
    </row>
    <row r="305" spans="1:13" x14ac:dyDescent="0.25">
      <c r="A305" s="71">
        <v>130189</v>
      </c>
      <c r="B305" s="7">
        <v>202109</v>
      </c>
      <c r="C305" s="7" t="s">
        <v>21</v>
      </c>
      <c r="D305" s="7" t="s">
        <v>855</v>
      </c>
      <c r="E305" s="7" t="s">
        <v>901</v>
      </c>
      <c r="F305" s="7">
        <v>0.86683929999999998</v>
      </c>
      <c r="G305" s="7">
        <v>620</v>
      </c>
      <c r="H305" s="7">
        <v>537.44036600000004</v>
      </c>
      <c r="I305" s="7">
        <v>130189</v>
      </c>
      <c r="J305" s="7" t="str">
        <f t="shared" si="17"/>
        <v>2021</v>
      </c>
      <c r="K305" s="7" t="str">
        <f t="shared" si="18"/>
        <v>09</v>
      </c>
      <c r="M305" s="26">
        <f t="shared" si="14"/>
        <v>1504.8330248</v>
      </c>
    </row>
    <row r="306" spans="1:13" x14ac:dyDescent="0.25">
      <c r="A306" s="71">
        <v>128469</v>
      </c>
      <c r="B306" s="7">
        <v>202109</v>
      </c>
      <c r="C306" s="7" t="s">
        <v>21</v>
      </c>
      <c r="D306" s="7" t="s">
        <v>855</v>
      </c>
      <c r="E306" s="7" t="s">
        <v>903</v>
      </c>
      <c r="F306" s="7">
        <v>4.5826969999999996</v>
      </c>
      <c r="G306" s="7">
        <v>140</v>
      </c>
      <c r="H306" s="7">
        <v>641.57758000000001</v>
      </c>
      <c r="I306" s="7">
        <v>128469</v>
      </c>
      <c r="J306" s="7" t="str">
        <f t="shared" si="17"/>
        <v>2021</v>
      </c>
      <c r="K306" s="7" t="str">
        <f t="shared" si="18"/>
        <v>09</v>
      </c>
      <c r="M306" s="26">
        <f t="shared" si="14"/>
        <v>1796.4172239999998</v>
      </c>
    </row>
    <row r="307" spans="1:13" x14ac:dyDescent="0.25">
      <c r="A307" s="71">
        <v>128473</v>
      </c>
      <c r="B307" s="7">
        <v>202109</v>
      </c>
      <c r="C307" s="7" t="s">
        <v>21</v>
      </c>
      <c r="D307" s="7" t="s">
        <v>855</v>
      </c>
      <c r="E307" s="7" t="s">
        <v>903</v>
      </c>
      <c r="F307" s="7">
        <v>4.4645862999999997</v>
      </c>
      <c r="G307" s="7">
        <v>130</v>
      </c>
      <c r="H307" s="7">
        <v>580.39621900000009</v>
      </c>
      <c r="I307" s="7">
        <v>128473</v>
      </c>
      <c r="J307" s="7" t="str">
        <f t="shared" si="17"/>
        <v>2021</v>
      </c>
      <c r="K307" s="7" t="str">
        <f t="shared" si="18"/>
        <v>09</v>
      </c>
      <c r="M307" s="26">
        <f t="shared" si="14"/>
        <v>1625.1094132000001</v>
      </c>
    </row>
    <row r="308" spans="1:13" x14ac:dyDescent="0.25">
      <c r="A308" s="71">
        <v>130276</v>
      </c>
      <c r="B308" s="7">
        <v>202109</v>
      </c>
      <c r="C308" s="7" t="s">
        <v>21</v>
      </c>
      <c r="D308" s="7" t="s">
        <v>855</v>
      </c>
      <c r="E308" s="7" t="s">
        <v>903</v>
      </c>
      <c r="F308" s="7">
        <v>4.5450494000000008</v>
      </c>
      <c r="G308" s="7">
        <v>140</v>
      </c>
      <c r="H308" s="7">
        <v>636.306916</v>
      </c>
      <c r="I308" s="7">
        <v>130276</v>
      </c>
      <c r="J308" s="7" t="str">
        <f t="shared" si="17"/>
        <v>2021</v>
      </c>
      <c r="K308" s="7" t="str">
        <f t="shared" si="18"/>
        <v>09</v>
      </c>
      <c r="M308" s="26">
        <f t="shared" si="14"/>
        <v>1781.6593647999998</v>
      </c>
    </row>
    <row r="309" spans="1:13" x14ac:dyDescent="0.25">
      <c r="A309" s="71">
        <v>128407</v>
      </c>
      <c r="B309" s="7">
        <v>202109</v>
      </c>
      <c r="C309" s="7" t="s">
        <v>21</v>
      </c>
      <c r="D309" s="7" t="s">
        <v>855</v>
      </c>
      <c r="E309" s="7" t="s">
        <v>911</v>
      </c>
      <c r="F309" s="7">
        <v>9.6260259999999995</v>
      </c>
      <c r="G309" s="7">
        <v>40</v>
      </c>
      <c r="H309" s="7">
        <v>385.04104000000001</v>
      </c>
      <c r="I309" s="7">
        <v>128407</v>
      </c>
      <c r="J309" s="7" t="str">
        <f t="shared" si="17"/>
        <v>2021</v>
      </c>
      <c r="K309" s="7" t="str">
        <f t="shared" si="18"/>
        <v>09</v>
      </c>
      <c r="M309" s="26">
        <f t="shared" si="14"/>
        <v>1078.114912</v>
      </c>
    </row>
    <row r="310" spans="1:13" x14ac:dyDescent="0.25">
      <c r="A310" s="71">
        <v>131452</v>
      </c>
      <c r="B310" s="7">
        <v>202109</v>
      </c>
      <c r="C310" s="7" t="s">
        <v>21</v>
      </c>
      <c r="D310" s="7" t="s">
        <v>855</v>
      </c>
      <c r="E310" s="7" t="s">
        <v>1000</v>
      </c>
      <c r="F310" s="7">
        <v>9.5551595999999996</v>
      </c>
      <c r="G310" s="7">
        <v>30</v>
      </c>
      <c r="H310" s="7">
        <v>286.654788</v>
      </c>
      <c r="I310" s="7">
        <v>131452</v>
      </c>
      <c r="J310" s="7" t="str">
        <f t="shared" si="17"/>
        <v>2021</v>
      </c>
      <c r="K310" s="7" t="str">
        <f t="shared" si="18"/>
        <v>09</v>
      </c>
      <c r="M310" s="26">
        <f t="shared" si="14"/>
        <v>802.6334063999999</v>
      </c>
    </row>
    <row r="311" spans="1:13" x14ac:dyDescent="0.25">
      <c r="A311" s="71">
        <v>128478</v>
      </c>
      <c r="B311" s="7">
        <v>202109</v>
      </c>
      <c r="C311" s="7" t="s">
        <v>21</v>
      </c>
      <c r="D311" s="7" t="s">
        <v>855</v>
      </c>
      <c r="E311" s="7" t="s">
        <v>912</v>
      </c>
      <c r="F311" s="7">
        <v>8.8464951000000003</v>
      </c>
      <c r="G311" s="7">
        <v>500</v>
      </c>
      <c r="H311" s="7">
        <v>4423.24755</v>
      </c>
      <c r="I311" s="7">
        <v>128478</v>
      </c>
      <c r="J311" s="7" t="str">
        <f t="shared" si="17"/>
        <v>2021</v>
      </c>
      <c r="K311" s="7" t="str">
        <f t="shared" si="18"/>
        <v>09</v>
      </c>
      <c r="M311" s="26">
        <f t="shared" si="14"/>
        <v>12385.093139999999</v>
      </c>
    </row>
    <row r="312" spans="1:13" x14ac:dyDescent="0.25">
      <c r="A312" s="71">
        <v>128479</v>
      </c>
      <c r="B312" s="7">
        <v>202109</v>
      </c>
      <c r="C312" s="7" t="s">
        <v>21</v>
      </c>
      <c r="D312" s="7" t="s">
        <v>855</v>
      </c>
      <c r="E312" s="7" t="s">
        <v>912</v>
      </c>
      <c r="F312" s="7">
        <v>8.8464951000000003</v>
      </c>
      <c r="G312" s="7">
        <v>440</v>
      </c>
      <c r="H312" s="7">
        <v>3892.457844</v>
      </c>
      <c r="I312" s="7">
        <v>128479</v>
      </c>
      <c r="J312" s="7" t="str">
        <f t="shared" si="17"/>
        <v>2021</v>
      </c>
      <c r="K312" s="7" t="str">
        <f t="shared" si="18"/>
        <v>09</v>
      </c>
      <c r="M312" s="26">
        <f t="shared" si="14"/>
        <v>10898.8819632</v>
      </c>
    </row>
    <row r="313" spans="1:13" x14ac:dyDescent="0.25">
      <c r="A313" s="71">
        <v>128497</v>
      </c>
      <c r="B313" s="7">
        <v>202109</v>
      </c>
      <c r="C313" s="7" t="s">
        <v>21</v>
      </c>
      <c r="D313" s="7" t="s">
        <v>855</v>
      </c>
      <c r="E313" s="7" t="s">
        <v>912</v>
      </c>
      <c r="F313" s="7">
        <v>8.8464951000000003</v>
      </c>
      <c r="G313" s="7">
        <v>500</v>
      </c>
      <c r="H313" s="7">
        <v>4423.24755</v>
      </c>
      <c r="I313" s="7">
        <v>128497</v>
      </c>
      <c r="J313" s="7" t="str">
        <f t="shared" si="17"/>
        <v>2021</v>
      </c>
      <c r="K313" s="7" t="str">
        <f t="shared" si="18"/>
        <v>09</v>
      </c>
      <c r="M313" s="26">
        <f t="shared" si="14"/>
        <v>12385.093139999999</v>
      </c>
    </row>
    <row r="314" spans="1:13" x14ac:dyDescent="0.25">
      <c r="A314" s="71">
        <v>130292</v>
      </c>
      <c r="B314" s="7">
        <v>202109</v>
      </c>
      <c r="C314" s="7" t="s">
        <v>21</v>
      </c>
      <c r="D314" s="7" t="s">
        <v>855</v>
      </c>
      <c r="E314" s="7" t="s">
        <v>912</v>
      </c>
      <c r="F314" s="7">
        <v>8.9846725000000003</v>
      </c>
      <c r="G314" s="7">
        <v>560</v>
      </c>
      <c r="H314" s="7">
        <v>5031.4165999999996</v>
      </c>
      <c r="I314" s="7">
        <v>130292</v>
      </c>
      <c r="J314" s="7" t="str">
        <f t="shared" si="17"/>
        <v>2021</v>
      </c>
      <c r="K314" s="7" t="str">
        <f t="shared" si="18"/>
        <v>09</v>
      </c>
      <c r="M314" s="26">
        <f t="shared" si="14"/>
        <v>14087.966479999997</v>
      </c>
    </row>
    <row r="315" spans="1:13" x14ac:dyDescent="0.25">
      <c r="A315" s="71">
        <v>131431</v>
      </c>
      <c r="B315" s="7">
        <v>202109</v>
      </c>
      <c r="C315" s="7" t="s">
        <v>21</v>
      </c>
      <c r="D315" s="7" t="s">
        <v>855</v>
      </c>
      <c r="E315" s="7" t="s">
        <v>912</v>
      </c>
      <c r="F315" s="7">
        <v>8.8464951000000003</v>
      </c>
      <c r="G315" s="7">
        <v>10</v>
      </c>
      <c r="H315" s="7">
        <v>88.464950999999999</v>
      </c>
      <c r="I315" s="7">
        <v>131431</v>
      </c>
      <c r="J315" s="7" t="str">
        <f t="shared" si="17"/>
        <v>2021</v>
      </c>
      <c r="K315" s="7" t="str">
        <f t="shared" si="18"/>
        <v>09</v>
      </c>
      <c r="M315" s="26">
        <f t="shared" si="14"/>
        <v>247.70186279999999</v>
      </c>
    </row>
    <row r="316" spans="1:13" x14ac:dyDescent="0.25">
      <c r="A316" s="71">
        <v>130350</v>
      </c>
      <c r="B316" s="7">
        <v>202109</v>
      </c>
      <c r="C316" s="7" t="s">
        <v>21</v>
      </c>
      <c r="D316" s="7" t="s">
        <v>855</v>
      </c>
      <c r="E316" s="7" t="s">
        <v>913</v>
      </c>
      <c r="F316" s="7">
        <v>7.8249820999999997</v>
      </c>
      <c r="G316" s="7">
        <v>120</v>
      </c>
      <c r="H316" s="7">
        <v>938.99785199999997</v>
      </c>
      <c r="I316" s="7">
        <v>130350</v>
      </c>
      <c r="J316" s="7" t="str">
        <f t="shared" si="17"/>
        <v>2021</v>
      </c>
      <c r="K316" s="7" t="str">
        <f t="shared" si="18"/>
        <v>09</v>
      </c>
      <c r="M316" s="26">
        <f t="shared" si="14"/>
        <v>2629.1939855999999</v>
      </c>
    </row>
    <row r="317" spans="1:13" x14ac:dyDescent="0.25">
      <c r="A317" s="71">
        <v>130355</v>
      </c>
      <c r="B317" s="7">
        <v>202109</v>
      </c>
      <c r="C317" s="7" t="s">
        <v>21</v>
      </c>
      <c r="D317" s="7" t="s">
        <v>855</v>
      </c>
      <c r="E317" s="7" t="s">
        <v>913</v>
      </c>
      <c r="F317" s="7">
        <v>8.0241208000000004</v>
      </c>
      <c r="G317" s="7">
        <v>160</v>
      </c>
      <c r="H317" s="7">
        <v>1283.859328</v>
      </c>
      <c r="I317" s="7">
        <v>130355</v>
      </c>
      <c r="J317" s="7" t="str">
        <f t="shared" si="17"/>
        <v>2021</v>
      </c>
      <c r="K317" s="7" t="str">
        <f t="shared" si="18"/>
        <v>09</v>
      </c>
      <c r="M317" s="26">
        <f t="shared" si="14"/>
        <v>3594.8061183999998</v>
      </c>
    </row>
    <row r="318" spans="1:13" x14ac:dyDescent="0.25">
      <c r="A318" s="71">
        <v>130345</v>
      </c>
      <c r="B318" s="7">
        <v>202109</v>
      </c>
      <c r="C318" s="7" t="s">
        <v>21</v>
      </c>
      <c r="D318" s="7" t="s">
        <v>51</v>
      </c>
      <c r="E318" s="7" t="s">
        <v>914</v>
      </c>
      <c r="F318" s="7">
        <v>7.5438450000000001</v>
      </c>
      <c r="G318" s="7">
        <v>60</v>
      </c>
      <c r="H318" s="7">
        <v>452.63069999999999</v>
      </c>
      <c r="I318" s="7">
        <v>130345</v>
      </c>
      <c r="J318" s="7" t="str">
        <f t="shared" si="17"/>
        <v>2021</v>
      </c>
      <c r="K318" s="7" t="str">
        <f t="shared" si="18"/>
        <v>09</v>
      </c>
      <c r="M318" s="26">
        <f t="shared" si="14"/>
        <v>1267.3659599999999</v>
      </c>
    </row>
    <row r="319" spans="1:13" x14ac:dyDescent="0.25">
      <c r="A319" s="71">
        <v>131410</v>
      </c>
      <c r="B319" s="7">
        <v>202109</v>
      </c>
      <c r="C319" s="7" t="s">
        <v>21</v>
      </c>
      <c r="D319" s="7" t="s">
        <v>855</v>
      </c>
      <c r="E319" s="7" t="s">
        <v>919</v>
      </c>
      <c r="F319" s="7">
        <v>17.055192099999999</v>
      </c>
      <c r="G319" s="7">
        <v>50</v>
      </c>
      <c r="H319" s="7">
        <v>852.75960500000008</v>
      </c>
      <c r="I319" s="7">
        <v>131410</v>
      </c>
      <c r="J319" s="7" t="str">
        <f t="shared" si="17"/>
        <v>2021</v>
      </c>
      <c r="K319" s="7" t="str">
        <f t="shared" si="18"/>
        <v>09</v>
      </c>
      <c r="M319" s="26">
        <f t="shared" si="14"/>
        <v>2387.7268939999999</v>
      </c>
    </row>
    <row r="320" spans="1:13" x14ac:dyDescent="0.25">
      <c r="A320" s="71">
        <v>131411</v>
      </c>
      <c r="B320" s="7">
        <v>202109</v>
      </c>
      <c r="C320" s="7" t="s">
        <v>21</v>
      </c>
      <c r="D320" s="7" t="s">
        <v>855</v>
      </c>
      <c r="E320" s="7" t="s">
        <v>919</v>
      </c>
      <c r="F320" s="7">
        <v>17.055192099999999</v>
      </c>
      <c r="G320" s="7">
        <v>145</v>
      </c>
      <c r="H320" s="7">
        <v>2473.0028545</v>
      </c>
      <c r="I320" s="7">
        <v>131411</v>
      </c>
      <c r="J320" s="7" t="str">
        <f t="shared" si="17"/>
        <v>2021</v>
      </c>
      <c r="K320" s="7" t="str">
        <f t="shared" si="18"/>
        <v>09</v>
      </c>
      <c r="M320" s="26">
        <f t="shared" si="14"/>
        <v>6924.4079925999995</v>
      </c>
    </row>
    <row r="321" spans="1:13" x14ac:dyDescent="0.25">
      <c r="A321" s="71">
        <v>128406</v>
      </c>
      <c r="B321" s="7">
        <v>202109</v>
      </c>
      <c r="C321" s="7" t="s">
        <v>21</v>
      </c>
      <c r="D321" s="7" t="s">
        <v>855</v>
      </c>
      <c r="E321" s="7" t="s">
        <v>990</v>
      </c>
      <c r="F321" s="7">
        <v>5.5275829999999999</v>
      </c>
      <c r="G321" s="7">
        <v>30</v>
      </c>
      <c r="H321" s="7">
        <v>165.82749000000001</v>
      </c>
      <c r="I321" s="7">
        <v>128406</v>
      </c>
      <c r="J321" s="7" t="str">
        <f t="shared" si="17"/>
        <v>2021</v>
      </c>
      <c r="K321" s="7" t="str">
        <f t="shared" si="18"/>
        <v>09</v>
      </c>
      <c r="M321" s="26">
        <f t="shared" si="14"/>
        <v>464.31697200000002</v>
      </c>
    </row>
    <row r="322" spans="1:13" x14ac:dyDescent="0.25">
      <c r="A322" s="71">
        <v>128413</v>
      </c>
      <c r="B322" s="7">
        <v>202109</v>
      </c>
      <c r="C322" s="7" t="s">
        <v>21</v>
      </c>
      <c r="D322" s="7" t="s">
        <v>855</v>
      </c>
      <c r="E322" s="7" t="s">
        <v>990</v>
      </c>
      <c r="F322" s="7">
        <v>5.5275829999999999</v>
      </c>
      <c r="G322" s="7">
        <v>40</v>
      </c>
      <c r="H322" s="7">
        <v>221.10332</v>
      </c>
      <c r="I322" s="7">
        <v>128413</v>
      </c>
      <c r="J322" s="7" t="str">
        <f t="shared" si="17"/>
        <v>2021</v>
      </c>
      <c r="K322" s="7" t="str">
        <f t="shared" si="18"/>
        <v>09</v>
      </c>
      <c r="M322" s="26">
        <f t="shared" si="14"/>
        <v>619.08929599999999</v>
      </c>
    </row>
    <row r="323" spans="1:13" x14ac:dyDescent="0.25">
      <c r="A323" s="71">
        <v>130231</v>
      </c>
      <c r="B323" s="7">
        <v>202109</v>
      </c>
      <c r="C323" s="7" t="s">
        <v>21</v>
      </c>
      <c r="D323" s="7" t="s">
        <v>855</v>
      </c>
      <c r="E323" s="7" t="s">
        <v>990</v>
      </c>
      <c r="F323" s="7">
        <v>5.4821730999999998</v>
      </c>
      <c r="G323" s="7">
        <v>40</v>
      </c>
      <c r="H323" s="7">
        <v>219.286924</v>
      </c>
      <c r="I323" s="7">
        <v>130231</v>
      </c>
      <c r="J323" s="7" t="str">
        <f t="shared" si="17"/>
        <v>2021</v>
      </c>
      <c r="K323" s="7" t="str">
        <f t="shared" si="18"/>
        <v>09</v>
      </c>
      <c r="M323" s="26">
        <f t="shared" ref="M323:M327" si="19">H323*1.4/0.5</f>
        <v>614.00338719999991</v>
      </c>
    </row>
    <row r="324" spans="1:13" x14ac:dyDescent="0.25">
      <c r="A324" s="71">
        <v>128491</v>
      </c>
      <c r="B324" s="7">
        <v>202109</v>
      </c>
      <c r="C324" s="7" t="s">
        <v>21</v>
      </c>
      <c r="D324" s="7" t="s">
        <v>855</v>
      </c>
      <c r="E324" s="7" t="s">
        <v>923</v>
      </c>
      <c r="F324" s="7">
        <v>12.1890293</v>
      </c>
      <c r="G324" s="7">
        <v>20</v>
      </c>
      <c r="H324" s="7">
        <v>243.780586</v>
      </c>
      <c r="I324" s="7">
        <v>128491</v>
      </c>
      <c r="J324" s="7" t="str">
        <f t="shared" si="17"/>
        <v>2021</v>
      </c>
      <c r="K324" s="7" t="str">
        <f t="shared" si="18"/>
        <v>09</v>
      </c>
      <c r="M324" s="26">
        <f t="shared" si="19"/>
        <v>682.58564079999996</v>
      </c>
    </row>
    <row r="325" spans="1:13" x14ac:dyDescent="0.25">
      <c r="A325" s="71">
        <v>128468</v>
      </c>
      <c r="B325" s="7">
        <v>202109</v>
      </c>
      <c r="C325" s="7" t="s">
        <v>21</v>
      </c>
      <c r="D325" s="7" t="s">
        <v>855</v>
      </c>
      <c r="E325" s="7" t="s">
        <v>925</v>
      </c>
      <c r="F325" s="7">
        <v>1.275596</v>
      </c>
      <c r="G325" s="7">
        <v>50</v>
      </c>
      <c r="H325" s="7">
        <v>63.779800000000002</v>
      </c>
      <c r="I325" s="7">
        <v>128468</v>
      </c>
      <c r="J325" s="7" t="str">
        <f t="shared" si="17"/>
        <v>2021</v>
      </c>
      <c r="K325" s="7" t="str">
        <f t="shared" si="18"/>
        <v>09</v>
      </c>
      <c r="M325" s="26">
        <f t="shared" si="19"/>
        <v>178.58344</v>
      </c>
    </row>
    <row r="326" spans="1:13" x14ac:dyDescent="0.25">
      <c r="A326" s="71">
        <v>130274</v>
      </c>
      <c r="B326" s="7">
        <v>202109</v>
      </c>
      <c r="C326" s="7" t="s">
        <v>21</v>
      </c>
      <c r="D326" s="7" t="s">
        <v>855</v>
      </c>
      <c r="E326" s="7" t="s">
        <v>925</v>
      </c>
      <c r="F326" s="7">
        <v>1.2885449</v>
      </c>
      <c r="G326" s="7">
        <v>50</v>
      </c>
      <c r="H326" s="7">
        <v>64.427244999999999</v>
      </c>
      <c r="I326" s="7">
        <v>130274</v>
      </c>
      <c r="J326" s="7" t="str">
        <f t="shared" si="17"/>
        <v>2021</v>
      </c>
      <c r="K326" s="7" t="str">
        <f t="shared" si="18"/>
        <v>09</v>
      </c>
      <c r="M326" s="26">
        <f t="shared" si="19"/>
        <v>180.39628599999998</v>
      </c>
    </row>
    <row r="327" spans="1:13" x14ac:dyDescent="0.25">
      <c r="A327" s="71">
        <v>130309</v>
      </c>
      <c r="B327" s="7">
        <v>202109</v>
      </c>
      <c r="C327" s="7" t="s">
        <v>21</v>
      </c>
      <c r="D327" s="7" t="s">
        <v>855</v>
      </c>
      <c r="E327" s="7" t="s">
        <v>926</v>
      </c>
      <c r="F327" s="7">
        <v>150.79490250000001</v>
      </c>
      <c r="G327" s="7">
        <v>4</v>
      </c>
      <c r="H327" s="7">
        <v>603.17960999999991</v>
      </c>
      <c r="I327" s="7">
        <v>130309</v>
      </c>
      <c r="J327" s="7" t="str">
        <f t="shared" si="17"/>
        <v>2021</v>
      </c>
      <c r="K327" s="7" t="str">
        <f t="shared" si="18"/>
        <v>09</v>
      </c>
      <c r="M327" s="26">
        <f t="shared" si="19"/>
        <v>1688.9029079999996</v>
      </c>
    </row>
  </sheetData>
  <autoFilter ref="A1:M234" xr:uid="{C2F063D4-58EB-48A9-9255-3B949160E05C}"/>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A8B3-313B-4CE7-ACF4-4AA2F69078B8}">
  <dimension ref="A1"/>
  <sheetViews>
    <sheetView workbookViewId="0">
      <selection activeCell="N23" sqref="N23"/>
    </sheetView>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Importações Fontes Cutting</vt:lpstr>
      <vt:lpstr>Planilha3</vt:lpstr>
      <vt:lpstr>Planilha5</vt:lpstr>
      <vt:lpstr>Lista de OEM</vt:lpstr>
      <vt:lpstr>planilha de vendas</vt:lpstr>
      <vt:lpstr>Market Share (2)</vt:lpstr>
      <vt:lpstr>Robotica</vt:lpstr>
      <vt:lpstr>Robotica Consumiveis</vt:lpstr>
      <vt:lpstr>SAW</vt:lpstr>
      <vt:lpstr>Vendas ESAB SAW</vt:lpstr>
      <vt:lpstr>MarketShare SAW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Neri</dc:creator>
  <cp:lastModifiedBy>Carlos Neri</cp:lastModifiedBy>
  <dcterms:created xsi:type="dcterms:W3CDTF">2015-06-05T18:19:34Z</dcterms:created>
  <dcterms:modified xsi:type="dcterms:W3CDTF">2022-08-03T22:47:03Z</dcterms:modified>
</cp:coreProperties>
</file>