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 Henrique de Oliveira Siqueira\Senai\1des\SOP\Aula6\"/>
    </mc:Choice>
  </mc:AlternateContent>
  <xr:revisionPtr revIDLastSave="0" documentId="13_ncr:1_{669FD434-9868-47F7-8BB1-B25DC718F7B9}" xr6:coauthVersionLast="47" xr6:coauthVersionMax="47" xr10:uidLastSave="{00000000-0000-0000-0000-000000000000}"/>
  <bookViews>
    <workbookView xWindow="-120" yWindow="-120" windowWidth="29040" windowHeight="15840" activeTab="3" xr2:uid="{B947D170-83ED-4A96-AA42-11982024B67F}"/>
  </bookViews>
  <sheets>
    <sheet name="Ex1" sheetId="1" r:id="rId1"/>
    <sheet name="Ex2" sheetId="2" r:id="rId2"/>
    <sheet name="Ex3" sheetId="3" r:id="rId3"/>
    <sheet name="Ex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C8" i="4" s="1"/>
  <c r="D8" i="4" s="1"/>
  <c r="B6" i="4"/>
  <c r="C6" i="4" s="1"/>
  <c r="D6" i="4" s="1"/>
  <c r="B4" i="4"/>
  <c r="C4" i="4" s="1"/>
  <c r="D4" i="4" s="1"/>
  <c r="N4" i="4"/>
  <c r="N5" i="4"/>
  <c r="N6" i="4"/>
  <c r="N7" i="4"/>
  <c r="N8" i="4"/>
  <c r="N9" i="4"/>
  <c r="N10" i="4"/>
  <c r="N11" i="4"/>
  <c r="N3" i="4"/>
  <c r="M4" i="4"/>
  <c r="M5" i="4"/>
  <c r="M6" i="4"/>
  <c r="M7" i="4"/>
  <c r="M8" i="4"/>
  <c r="M9" i="4"/>
  <c r="M10" i="4"/>
  <c r="M11" i="4"/>
  <c r="M3" i="4"/>
  <c r="L4" i="4"/>
  <c r="L5" i="4"/>
  <c r="L6" i="4"/>
  <c r="L7" i="4"/>
  <c r="L8" i="4"/>
  <c r="L9" i="4"/>
  <c r="L10" i="4"/>
  <c r="L11" i="4"/>
  <c r="L3" i="4"/>
  <c r="B13" i="4"/>
  <c r="K3" i="4"/>
  <c r="K4" i="4"/>
  <c r="K5" i="4"/>
  <c r="K6" i="4"/>
  <c r="K7" i="4"/>
  <c r="K8" i="4"/>
  <c r="K9" i="4"/>
  <c r="K10" i="4"/>
  <c r="K11" i="4"/>
  <c r="B11" i="4"/>
  <c r="C11" i="4" s="1"/>
  <c r="D11" i="4" s="1"/>
  <c r="B10" i="4"/>
  <c r="C10" i="4" s="1"/>
  <c r="D10" i="4" s="1"/>
  <c r="B9" i="4"/>
  <c r="C9" i="4" s="1"/>
  <c r="D9" i="4" s="1"/>
  <c r="B7" i="4"/>
  <c r="C7" i="4" s="1"/>
  <c r="D7" i="4" s="1"/>
  <c r="B5" i="4"/>
  <c r="B3" i="4"/>
  <c r="D4" i="3"/>
  <c r="D5" i="3"/>
  <c r="D6" i="3"/>
  <c r="D7" i="3"/>
  <c r="D3" i="3"/>
  <c r="B4" i="3"/>
  <c r="B5" i="3"/>
  <c r="B6" i="3"/>
  <c r="B7" i="3"/>
  <c r="B3" i="3"/>
  <c r="B4" i="2"/>
  <c r="C4" i="2" s="1"/>
  <c r="B5" i="2"/>
  <c r="C5" i="2" s="1"/>
  <c r="B6" i="2"/>
  <c r="C6" i="2" s="1"/>
  <c r="B7" i="2"/>
  <c r="C7" i="2" s="1"/>
  <c r="B3" i="2"/>
  <c r="C3" i="2" s="1"/>
  <c r="E3" i="1"/>
  <c r="C3" i="1" s="1"/>
  <c r="C3" i="4" l="1"/>
  <c r="D3" i="4" s="1"/>
  <c r="E3" i="4" s="1"/>
  <c r="F3" i="4" s="1"/>
  <c r="E11" i="4"/>
  <c r="F11" i="4" s="1"/>
  <c r="E9" i="4"/>
  <c r="F9" i="4" s="1"/>
  <c r="E7" i="4"/>
  <c r="F7" i="4" s="1"/>
  <c r="E8" i="4"/>
  <c r="F8" i="4" s="1"/>
  <c r="E7" i="3"/>
  <c r="E5" i="3"/>
  <c r="E6" i="3"/>
  <c r="E3" i="3"/>
  <c r="E4" i="3"/>
  <c r="C5" i="4"/>
  <c r="D5" i="4" s="1"/>
  <c r="E6" i="4"/>
  <c r="F6" i="4" s="1"/>
  <c r="E10" i="4"/>
  <c r="F10" i="4" s="1"/>
  <c r="E4" i="4"/>
  <c r="F4" i="4" s="1"/>
  <c r="C7" i="1"/>
  <c r="C6" i="1"/>
  <c r="C5" i="1"/>
  <c r="C4" i="1"/>
  <c r="E5" i="4" l="1"/>
  <c r="F5" i="4" s="1"/>
</calcChain>
</file>

<file path=xl/sharedStrings.xml><?xml version="1.0" encoding="utf-8"?>
<sst xmlns="http://schemas.openxmlformats.org/spreadsheetml/2006/main" count="112" uniqueCount="66">
  <si>
    <t>Reajuste salarial</t>
  </si>
  <si>
    <t>Salário atual</t>
  </si>
  <si>
    <t>Funcionários</t>
  </si>
  <si>
    <t>Novo salário</t>
  </si>
  <si>
    <t>Percentual de reajuste</t>
  </si>
  <si>
    <t>Sara Martim</t>
  </si>
  <si>
    <t>Yara Mattos Matos</t>
  </si>
  <si>
    <t>Zélia Custódio</t>
  </si>
  <si>
    <t>João da Silva Matos</t>
  </si>
  <si>
    <t>Norberto de Souza</t>
  </si>
  <si>
    <t xml:space="preserve"> </t>
  </si>
  <si>
    <t>Fase da Vida</t>
  </si>
  <si>
    <t>Nome</t>
  </si>
  <si>
    <t>Ana</t>
  </si>
  <si>
    <t>Maria</t>
  </si>
  <si>
    <t>Marta</t>
  </si>
  <si>
    <t>Fabiana</t>
  </si>
  <si>
    <t>Silva</t>
  </si>
  <si>
    <t>Idade</t>
  </si>
  <si>
    <t>Classificação</t>
  </si>
  <si>
    <t>Critérios</t>
  </si>
  <si>
    <t>Menos de 10 anos</t>
  </si>
  <si>
    <t>Criança</t>
  </si>
  <si>
    <t xml:space="preserve">Entre 10 e 15 </t>
  </si>
  <si>
    <t>Adolescente</t>
  </si>
  <si>
    <t>Jovem</t>
  </si>
  <si>
    <t>Entre 21 e 40</t>
  </si>
  <si>
    <t>Entre 16 e 20</t>
  </si>
  <si>
    <t>Adulto</t>
  </si>
  <si>
    <t>Entre 41 e 60</t>
  </si>
  <si>
    <t>Meia Idade</t>
  </si>
  <si>
    <t>Mais de 60</t>
  </si>
  <si>
    <t>Idoso</t>
  </si>
  <si>
    <t>Doação de Sangue</t>
  </si>
  <si>
    <t>Sexo</t>
  </si>
  <si>
    <t>Dias</t>
  </si>
  <si>
    <t>Status</t>
  </si>
  <si>
    <t>Carlos</t>
  </si>
  <si>
    <t>M</t>
  </si>
  <si>
    <t>Bruno</t>
  </si>
  <si>
    <t>F</t>
  </si>
  <si>
    <t>Silvia</t>
  </si>
  <si>
    <t>Homens</t>
  </si>
  <si>
    <t>Entre 18 e 65</t>
  </si>
  <si>
    <t>Mulheres</t>
  </si>
  <si>
    <t>Entre 15 e 60</t>
  </si>
  <si>
    <t>60 dias</t>
  </si>
  <si>
    <t>desde</t>
  </si>
  <si>
    <t>a última doação</t>
  </si>
  <si>
    <t>Cálculos Trabalistas</t>
  </si>
  <si>
    <t>Salário</t>
  </si>
  <si>
    <t>SalBase</t>
  </si>
  <si>
    <t>IRRF</t>
  </si>
  <si>
    <t>João</t>
  </si>
  <si>
    <t>Mariana</t>
  </si>
  <si>
    <t>Juliana</t>
  </si>
  <si>
    <t>Bárbara</t>
  </si>
  <si>
    <t>Rosalina</t>
  </si>
  <si>
    <t>Marina</t>
  </si>
  <si>
    <t>Teto INSS:</t>
  </si>
  <si>
    <t>INSS % ou fixo</t>
  </si>
  <si>
    <t xml:space="preserve">  </t>
  </si>
  <si>
    <t>INSS</t>
  </si>
  <si>
    <t>Porcentagem</t>
  </si>
  <si>
    <t>Deduzir</t>
  </si>
  <si>
    <t>Sal.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</si>
</sst>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1" applyNumberFormat="1" applyFont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1" xfId="1" applyNumberFormat="1" applyFont="1" applyBorder="1"/>
    <xf numFmtId="10" fontId="0" fillId="0" borderId="1" xfId="1" applyNumberFormat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4" fontId="6" fillId="0" borderId="1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E95F-2555-42BC-900A-888BBE5CF126}">
  <dimension ref="A1:F7"/>
  <sheetViews>
    <sheetView workbookViewId="0">
      <selection activeCell="E11" sqref="E11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13.28515625" bestFit="1" customWidth="1"/>
    <col min="5" max="5" width="11.5703125" customWidth="1"/>
  </cols>
  <sheetData>
    <row r="1" spans="1:6" x14ac:dyDescent="0.25">
      <c r="A1" s="8" t="s">
        <v>0</v>
      </c>
      <c r="B1" s="8"/>
      <c r="C1" s="8"/>
    </row>
    <row r="2" spans="1:6" ht="30" x14ac:dyDescent="0.25">
      <c r="A2" s="3" t="s">
        <v>2</v>
      </c>
      <c r="B2" s="3" t="s">
        <v>1</v>
      </c>
      <c r="C2" s="3" t="s">
        <v>3</v>
      </c>
      <c r="D2" s="3"/>
      <c r="E2" s="4" t="s">
        <v>4</v>
      </c>
    </row>
    <row r="3" spans="1:6" x14ac:dyDescent="0.25">
      <c r="A3" t="s">
        <v>5</v>
      </c>
      <c r="B3" s="1">
        <v>4150</v>
      </c>
      <c r="C3" s="2">
        <f ca="1">SUM(B3+(B3*$E$3))</f>
        <v>6474</v>
      </c>
      <c r="E3" s="5">
        <f ca="1">RANDBETWEEN(1,100)/100</f>
        <v>0.56000000000000005</v>
      </c>
    </row>
    <row r="4" spans="1:6" x14ac:dyDescent="0.25">
      <c r="A4" t="s">
        <v>6</v>
      </c>
      <c r="B4" s="1">
        <v>2000</v>
      </c>
      <c r="C4" s="2">
        <f t="shared" ref="C4:C7" ca="1" si="0">SUM(B4+(B4*$E$3))</f>
        <v>3120</v>
      </c>
    </row>
    <row r="5" spans="1:6" x14ac:dyDescent="0.25">
      <c r="A5" t="s">
        <v>7</v>
      </c>
      <c r="B5" s="1">
        <v>4800</v>
      </c>
      <c r="C5" s="2">
        <f t="shared" ca="1" si="0"/>
        <v>7488</v>
      </c>
    </row>
    <row r="6" spans="1:6" x14ac:dyDescent="0.25">
      <c r="A6" t="s">
        <v>8</v>
      </c>
      <c r="B6" s="1">
        <v>9800</v>
      </c>
      <c r="C6" s="2">
        <f t="shared" ca="1" si="0"/>
        <v>15288</v>
      </c>
    </row>
    <row r="7" spans="1:6" x14ac:dyDescent="0.25">
      <c r="A7" t="s">
        <v>9</v>
      </c>
      <c r="B7" s="1">
        <v>8600</v>
      </c>
      <c r="C7" s="2">
        <f t="shared" ca="1" si="0"/>
        <v>13416</v>
      </c>
      <c r="F7" t="s">
        <v>10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80A5-76D6-4358-B83F-11ABBB162871}">
  <dimension ref="A1:F7"/>
  <sheetViews>
    <sheetView workbookViewId="0">
      <selection activeCell="E15" sqref="E15"/>
    </sheetView>
  </sheetViews>
  <sheetFormatPr defaultRowHeight="15" x14ac:dyDescent="0.25"/>
  <cols>
    <col min="1" max="1" width="12" bestFit="1" customWidth="1"/>
    <col min="2" max="2" width="9" customWidth="1"/>
    <col min="3" max="3" width="12.140625" bestFit="1" customWidth="1"/>
    <col min="5" max="5" width="16.85546875" bestFit="1" customWidth="1"/>
    <col min="6" max="6" width="12.140625" bestFit="1" customWidth="1"/>
  </cols>
  <sheetData>
    <row r="1" spans="1:6" x14ac:dyDescent="0.25">
      <c r="A1" s="6" t="s">
        <v>11</v>
      </c>
      <c r="E1" s="9" t="s">
        <v>20</v>
      </c>
      <c r="F1" s="9"/>
    </row>
    <row r="2" spans="1:6" x14ac:dyDescent="0.25">
      <c r="A2" s="6" t="s">
        <v>12</v>
      </c>
      <c r="B2" s="6" t="s">
        <v>18</v>
      </c>
      <c r="C2" s="6" t="s">
        <v>19</v>
      </c>
      <c r="E2" t="s">
        <v>21</v>
      </c>
      <c r="F2" t="s">
        <v>22</v>
      </c>
    </row>
    <row r="3" spans="1:6" x14ac:dyDescent="0.25">
      <c r="A3" t="s">
        <v>13</v>
      </c>
      <c r="B3">
        <f ca="1">RANDBETWEEN(1,110)</f>
        <v>107</v>
      </c>
      <c r="C3" t="str">
        <f ca="1">IF(B3&lt;10,$F$2,IF(B3&lt;15,$F$3,IF(B3&lt;20,$F$4,IF(B3&lt;40,$F$5,IF(B3&lt;60,$F$6,$F$7)))))</f>
        <v>Idoso</v>
      </c>
      <c r="E3" t="s">
        <v>23</v>
      </c>
      <c r="F3" t="s">
        <v>24</v>
      </c>
    </row>
    <row r="4" spans="1:6" x14ac:dyDescent="0.25">
      <c r="A4" t="s">
        <v>14</v>
      </c>
      <c r="B4">
        <f t="shared" ref="B4:B7" ca="1" si="0">RANDBETWEEN(1,110)</f>
        <v>21</v>
      </c>
      <c r="C4" t="str">
        <f t="shared" ref="C4:C7" ca="1" si="1">IF(B4&lt;10,$F$2,IF(B4&lt;15,$F$3,IF(B4&lt;20,$F$4,IF(B4&lt;40,$F$5,IF(B4&lt;60,$F$6,$F$7)))))</f>
        <v>Adulto</v>
      </c>
      <c r="E4" t="s">
        <v>27</v>
      </c>
      <c r="F4" t="s">
        <v>25</v>
      </c>
    </row>
    <row r="5" spans="1:6" x14ac:dyDescent="0.25">
      <c r="A5" t="s">
        <v>15</v>
      </c>
      <c r="B5">
        <f t="shared" ca="1" si="0"/>
        <v>30</v>
      </c>
      <c r="C5" t="str">
        <f t="shared" ca="1" si="1"/>
        <v>Adulto</v>
      </c>
      <c r="E5" t="s">
        <v>26</v>
      </c>
      <c r="F5" t="s">
        <v>28</v>
      </c>
    </row>
    <row r="6" spans="1:6" x14ac:dyDescent="0.25">
      <c r="A6" t="s">
        <v>16</v>
      </c>
      <c r="B6">
        <f t="shared" ca="1" si="0"/>
        <v>9</v>
      </c>
      <c r="C6" t="str">
        <f t="shared" ca="1" si="1"/>
        <v>Criança</v>
      </c>
      <c r="E6" t="s">
        <v>29</v>
      </c>
      <c r="F6" t="s">
        <v>30</v>
      </c>
    </row>
    <row r="7" spans="1:6" x14ac:dyDescent="0.25">
      <c r="A7" t="s">
        <v>41</v>
      </c>
      <c r="B7">
        <f t="shared" ca="1" si="0"/>
        <v>105</v>
      </c>
      <c r="C7" t="str">
        <f t="shared" ca="1" si="1"/>
        <v>Idoso</v>
      </c>
      <c r="E7" t="s">
        <v>31</v>
      </c>
      <c r="F7" t="s">
        <v>32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CCA3-2BF8-4A92-AE13-BBA2036C9961}">
  <dimension ref="A1:I26"/>
  <sheetViews>
    <sheetView workbookViewId="0">
      <selection activeCell="R10" sqref="R10"/>
    </sheetView>
  </sheetViews>
  <sheetFormatPr defaultRowHeight="15" x14ac:dyDescent="0.25"/>
  <cols>
    <col min="1" max="6" width="9.140625" style="3"/>
    <col min="7" max="7" width="9.42578125" style="3" bestFit="1" customWidth="1"/>
    <col min="8" max="8" width="9.140625" style="3"/>
    <col min="9" max="9" width="15" style="3" bestFit="1" customWidth="1"/>
    <col min="10" max="17" width="9.140625" style="3"/>
    <col min="18" max="18" width="10" style="3" bestFit="1" customWidth="1"/>
    <col min="19" max="16384" width="9.140625" style="3"/>
  </cols>
  <sheetData>
    <row r="1" spans="1:9" x14ac:dyDescent="0.25">
      <c r="A1" s="10" t="s">
        <v>33</v>
      </c>
      <c r="B1" s="10"/>
      <c r="C1" s="10"/>
      <c r="D1" s="10"/>
      <c r="E1" s="10"/>
    </row>
    <row r="2" spans="1:9" x14ac:dyDescent="0.25">
      <c r="A2" s="7" t="s">
        <v>12</v>
      </c>
      <c r="B2" s="7" t="s">
        <v>18</v>
      </c>
      <c r="C2" s="7" t="s">
        <v>34</v>
      </c>
      <c r="D2" s="7" t="s">
        <v>35</v>
      </c>
      <c r="E2" s="7" t="s">
        <v>36</v>
      </c>
      <c r="G2" s="11" t="s">
        <v>20</v>
      </c>
      <c r="H2" s="11"/>
      <c r="I2" s="11"/>
    </row>
    <row r="3" spans="1:9" x14ac:dyDescent="0.25">
      <c r="A3" s="3" t="s">
        <v>37</v>
      </c>
      <c r="B3" s="3">
        <f ca="1">RANDBETWEEN(1,110)</f>
        <v>96</v>
      </c>
      <c r="C3" s="3" t="s">
        <v>38</v>
      </c>
      <c r="D3" s="3">
        <f ca="1">RANDBETWEEN(1,500)</f>
        <v>391</v>
      </c>
      <c r="E3" s="3" t="str">
        <f ca="1">IF(OR(C3="m",C3="M",C3="masculino",C3="Masculino"),IF(AND(B3&gt;=18,B3&lt;=65,D3&gt;=60),"APTO","INAPTO"),IF(OR(C3="f",C3="F",C3="feminino",C3="Feminino"),IF(AND(B3&gt;=15,B3&lt;=60,D3&gt;=60),"APTA","INAPTO")))</f>
        <v>INAPTO</v>
      </c>
      <c r="G3" s="3" t="s">
        <v>42</v>
      </c>
      <c r="H3" s="3" t="s">
        <v>18</v>
      </c>
      <c r="I3" s="3" t="s">
        <v>43</v>
      </c>
    </row>
    <row r="4" spans="1:9" x14ac:dyDescent="0.25">
      <c r="A4" s="3" t="s">
        <v>39</v>
      </c>
      <c r="B4" s="3">
        <f t="shared" ref="B4:B7" ca="1" si="0">RANDBETWEEN(1,110)</f>
        <v>38</v>
      </c>
      <c r="C4" s="3" t="s">
        <v>38</v>
      </c>
      <c r="D4" s="3">
        <f t="shared" ref="D4:D7" ca="1" si="1">RANDBETWEEN(1,500)</f>
        <v>36</v>
      </c>
      <c r="E4" s="3" t="str">
        <f t="shared" ref="E4:E7" ca="1" si="2">IF(OR(C4="m",C4="M",C4="masculino",C4="Masculino"),IF(AND(B4&gt;=18,B4&lt;=65,D4&gt;=60),"APTO","INAPTO"),IF(OR(C4="f",C4="F",C4="feminino",C4="Feminino"),IF(AND(B4&gt;=15,B4&lt;=60,D4&gt;=60),"APTA","INAPTO")))</f>
        <v>INAPTO</v>
      </c>
      <c r="G4" s="3" t="s">
        <v>44</v>
      </c>
      <c r="H4" s="3" t="s">
        <v>18</v>
      </c>
      <c r="I4" s="3" t="s">
        <v>45</v>
      </c>
    </row>
    <row r="5" spans="1:9" x14ac:dyDescent="0.25">
      <c r="A5" s="3" t="s">
        <v>15</v>
      </c>
      <c r="B5" s="3">
        <f t="shared" ca="1" si="0"/>
        <v>1</v>
      </c>
      <c r="C5" s="3" t="s">
        <v>40</v>
      </c>
      <c r="D5" s="3">
        <f t="shared" ca="1" si="1"/>
        <v>371</v>
      </c>
      <c r="E5" s="3" t="str">
        <f t="shared" ca="1" si="2"/>
        <v>INAPTO</v>
      </c>
      <c r="G5" s="3" t="s">
        <v>46</v>
      </c>
      <c r="H5" s="3" t="s">
        <v>47</v>
      </c>
      <c r="I5" s="3" t="s">
        <v>48</v>
      </c>
    </row>
    <row r="6" spans="1:9" x14ac:dyDescent="0.25">
      <c r="A6" s="3" t="s">
        <v>16</v>
      </c>
      <c r="B6" s="3">
        <f t="shared" ca="1" si="0"/>
        <v>38</v>
      </c>
      <c r="C6" s="3" t="s">
        <v>40</v>
      </c>
      <c r="D6" s="3">
        <f t="shared" ca="1" si="1"/>
        <v>107</v>
      </c>
      <c r="E6" s="3" t="str">
        <f t="shared" ca="1" si="2"/>
        <v>APTA</v>
      </c>
    </row>
    <row r="7" spans="1:9" x14ac:dyDescent="0.25">
      <c r="A7" s="3" t="s">
        <v>41</v>
      </c>
      <c r="B7" s="3">
        <f t="shared" ca="1" si="0"/>
        <v>2</v>
      </c>
      <c r="C7" s="3" t="s">
        <v>40</v>
      </c>
      <c r="D7" s="3">
        <f t="shared" ca="1" si="1"/>
        <v>116</v>
      </c>
      <c r="E7" s="3" t="str">
        <f t="shared" ca="1" si="2"/>
        <v>INAPTO</v>
      </c>
    </row>
    <row r="14" spans="1:9" x14ac:dyDescent="0.25">
      <c r="E14" s="3" t="s">
        <v>61</v>
      </c>
    </row>
    <row r="15" spans="1:9" x14ac:dyDescent="0.25">
      <c r="E15" s="3" t="s">
        <v>10</v>
      </c>
    </row>
    <row r="16" spans="1:9" x14ac:dyDescent="0.25">
      <c r="E16" s="3" t="s">
        <v>10</v>
      </c>
    </row>
    <row r="17" spans="5:5" x14ac:dyDescent="0.25">
      <c r="E17" s="3" t="s">
        <v>10</v>
      </c>
    </row>
    <row r="18" spans="5:5" x14ac:dyDescent="0.25">
      <c r="E18" s="3" t="s">
        <v>10</v>
      </c>
    </row>
    <row r="19" spans="5:5" x14ac:dyDescent="0.25">
      <c r="E19" s="3" t="s">
        <v>10</v>
      </c>
    </row>
    <row r="20" spans="5:5" x14ac:dyDescent="0.25">
      <c r="E20" s="3" t="s">
        <v>10</v>
      </c>
    </row>
    <row r="21" spans="5:5" x14ac:dyDescent="0.25">
      <c r="E21" s="3" t="s">
        <v>10</v>
      </c>
    </row>
    <row r="22" spans="5:5" x14ac:dyDescent="0.25">
      <c r="E22" s="3" t="s">
        <v>10</v>
      </c>
    </row>
    <row r="23" spans="5:5" x14ac:dyDescent="0.25">
      <c r="E23" s="3" t="s">
        <v>10</v>
      </c>
    </row>
    <row r="24" spans="5:5" x14ac:dyDescent="0.25">
      <c r="E24" s="3" t="s">
        <v>61</v>
      </c>
    </row>
    <row r="25" spans="5:5" x14ac:dyDescent="0.25">
      <c r="E25" s="3" t="s">
        <v>10</v>
      </c>
    </row>
    <row r="26" spans="5:5" x14ac:dyDescent="0.25">
      <c r="E26" s="3" t="s">
        <v>10</v>
      </c>
    </row>
  </sheetData>
  <mergeCells count="2">
    <mergeCell ref="A1:E1"/>
    <mergeCell ref="G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04AE-D0E3-419E-9CCC-F4A14CA377D3}">
  <dimension ref="A1:S21"/>
  <sheetViews>
    <sheetView tabSelected="1" workbookViewId="0">
      <selection activeCell="L28" sqref="L28"/>
    </sheetView>
  </sheetViews>
  <sheetFormatPr defaultRowHeight="15" x14ac:dyDescent="0.25"/>
  <cols>
    <col min="1" max="1" width="10" bestFit="1" customWidth="1"/>
    <col min="2" max="2" width="13.28515625" bestFit="1" customWidth="1"/>
    <col min="3" max="3" width="13.7109375" bestFit="1" customWidth="1"/>
    <col min="4" max="4" width="16.85546875" bestFit="1" customWidth="1"/>
    <col min="5" max="5" width="12.140625" bestFit="1" customWidth="1"/>
    <col min="6" max="6" width="16.85546875" bestFit="1" customWidth="1"/>
    <col min="9" max="9" width="10.140625" customWidth="1"/>
    <col min="10" max="10" width="13.28515625" bestFit="1" customWidth="1"/>
    <col min="11" max="11" width="13.7109375" bestFit="1" customWidth="1"/>
    <col min="12" max="12" width="15.85546875" bestFit="1" customWidth="1"/>
    <col min="13" max="14" width="12.140625" bestFit="1" customWidth="1"/>
    <col min="17" max="17" width="12.140625" bestFit="1" customWidth="1"/>
    <col min="18" max="18" width="12.7109375" bestFit="1" customWidth="1"/>
    <col min="20" max="20" width="12.7109375" bestFit="1" customWidth="1"/>
  </cols>
  <sheetData>
    <row r="1" spans="1:19" x14ac:dyDescent="0.25">
      <c r="A1" s="20" t="s">
        <v>49</v>
      </c>
      <c r="B1" s="20"/>
      <c r="C1" s="20"/>
      <c r="D1" s="20"/>
      <c r="E1" s="20"/>
      <c r="F1" s="20"/>
      <c r="I1" s="20" t="s">
        <v>49</v>
      </c>
      <c r="J1" s="20"/>
      <c r="K1" s="20"/>
      <c r="L1" s="20"/>
      <c r="M1" s="20"/>
      <c r="N1" s="20"/>
      <c r="Q1" s="13" t="s">
        <v>62</v>
      </c>
      <c r="R1" s="13"/>
    </row>
    <row r="2" spans="1:19" x14ac:dyDescent="0.25">
      <c r="A2" s="22" t="s">
        <v>12</v>
      </c>
      <c r="B2" s="22" t="s">
        <v>50</v>
      </c>
      <c r="C2" s="25" t="s">
        <v>60</v>
      </c>
      <c r="D2" s="25" t="s">
        <v>51</v>
      </c>
      <c r="E2" s="25" t="s">
        <v>52</v>
      </c>
      <c r="F2" s="27" t="s">
        <v>65</v>
      </c>
      <c r="I2" s="22" t="s">
        <v>12</v>
      </c>
      <c r="J2" s="22" t="s">
        <v>50</v>
      </c>
      <c r="K2" s="25" t="s">
        <v>60</v>
      </c>
      <c r="L2" s="25" t="s">
        <v>51</v>
      </c>
      <c r="M2" s="25" t="s">
        <v>52</v>
      </c>
      <c r="N2" s="27" t="s">
        <v>65</v>
      </c>
      <c r="Q2" s="13" t="s">
        <v>50</v>
      </c>
      <c r="R2" s="13" t="s">
        <v>63</v>
      </c>
    </row>
    <row r="3" spans="1:19" x14ac:dyDescent="0.25">
      <c r="A3" s="23" t="s">
        <v>53</v>
      </c>
      <c r="B3" s="24">
        <f ca="1">RANDBETWEEN(800,10000)</f>
        <v>4785</v>
      </c>
      <c r="C3" s="26" t="str">
        <f ca="1">IF(B3&lt;1320,"7,5%",IF(B3&lt;2571.29,"9%",IF(B3&lt;3856.94,"12%",IF(B3&lt;7507.29,"14%",$B$13))))</f>
        <v>14%</v>
      </c>
      <c r="D3" s="26">
        <f ca="1">IF(C3=B13,B3-B13,B3-(B3*C3))</f>
        <v>4115.1000000000004</v>
      </c>
      <c r="E3" s="26">
        <f ca="1">IF(D3&lt;2112,"R$ 0,00",IF(D3&lt;2826.65,SUM(D3*0.075),IF(D3&lt;3751.06,SUM(D3*0.15),IF(D3&lt;4664.68,SUM(D3*0.225),SUM(D3*0.275)))))</f>
        <v>925.89750000000015</v>
      </c>
      <c r="F3" s="28">
        <f ca="1">D3-E3</f>
        <v>3189.2025000000003</v>
      </c>
      <c r="I3" s="23" t="s">
        <v>53</v>
      </c>
      <c r="J3" s="24">
        <v>1000</v>
      </c>
      <c r="K3" s="26">
        <f>IF(VLOOKUP(J3,$Q$3:$R$7,2,1) = 0,7507.49*14%,VLOOKUP(J3,$Q$3:$R$7,2,1)*J3)</f>
        <v>75</v>
      </c>
      <c r="L3" s="26">
        <f>J3-K3</f>
        <v>925</v>
      </c>
      <c r="M3" s="26">
        <f>VLOOKUP(J3,$Q$11:$S$15,2,1)*J3-VLOOKUP(J3,$Q$11:$S$15,3,1)</f>
        <v>0</v>
      </c>
      <c r="N3" s="28">
        <f>L3-M3</f>
        <v>925</v>
      </c>
      <c r="Q3" s="14">
        <v>0</v>
      </c>
      <c r="R3" s="15">
        <v>7.4999999999999997E-2</v>
      </c>
    </row>
    <row r="4" spans="1:19" x14ac:dyDescent="0.25">
      <c r="A4" s="23" t="s">
        <v>14</v>
      </c>
      <c r="B4" s="24">
        <f ca="1">RANDBETWEEN(800,10000)</f>
        <v>2601</v>
      </c>
      <c r="C4" s="26" t="str">
        <f t="shared" ref="C4:C11" ca="1" si="0">IF(B4&lt;1320,"7,5%",IF(B4&lt;2571.29,"9%",IF(B4&lt;3856.94,"12%",IF(B4&lt;7507.29,"14%",$B$13))))</f>
        <v>12%</v>
      </c>
      <c r="D4" s="26">
        <f t="shared" ref="D4:D11" ca="1" si="1">IF(C4=B14,B4-B14,B4-(B4*C4))</f>
        <v>2288.88</v>
      </c>
      <c r="E4" s="26">
        <f t="shared" ref="E4:E11" ca="1" si="2">IF(D4&lt;2112,"R$ 0,00",IF(D4&lt;2826.65,SUM(D4*0.075),IF(D4&lt;3751.06,SUM(D4*0.15),IF(D4&lt;4664.68,SUM(D4*0.225),SUM(D4*0.275)))))</f>
        <v>171.666</v>
      </c>
      <c r="F4" s="28">
        <f t="shared" ref="F4:F11" ca="1" si="3">D4-E4</f>
        <v>2117.2139999999999</v>
      </c>
      <c r="I4" s="23" t="s">
        <v>14</v>
      </c>
      <c r="J4" s="24">
        <v>2000</v>
      </c>
      <c r="K4" s="26">
        <f t="shared" ref="K4:K11" si="4">IF(VLOOKUP(J4,$Q$3:$R$7,2,1) = 0,7507.49*14%,VLOOKUP(J4,$Q$3:$R$7,2,1)*J4)</f>
        <v>180</v>
      </c>
      <c r="L4" s="26">
        <f t="shared" ref="L4:L11" si="5">J4-K4</f>
        <v>1820</v>
      </c>
      <c r="M4" s="26">
        <f t="shared" ref="M4:M11" si="6">VLOOKUP(J4,$Q$11:$S$15,2,1)*J4-VLOOKUP(J4,$Q$11:$S$15,3,1)</f>
        <v>7.1999999999999886</v>
      </c>
      <c r="N4" s="28">
        <f t="shared" ref="N4:N11" si="7">L4-M4</f>
        <v>1812.8</v>
      </c>
      <c r="Q4" s="14">
        <v>1320.01</v>
      </c>
      <c r="R4" s="16">
        <v>0.09</v>
      </c>
    </row>
    <row r="5" spans="1:19" x14ac:dyDescent="0.25">
      <c r="A5" s="23" t="s">
        <v>54</v>
      </c>
      <c r="B5" s="24">
        <f t="shared" ref="B4:B11" ca="1" si="8">RANDBETWEEN(800,10000)</f>
        <v>6917</v>
      </c>
      <c r="C5" s="26" t="str">
        <f t="shared" ca="1" si="0"/>
        <v>14%</v>
      </c>
      <c r="D5" s="26">
        <f t="shared" ca="1" si="1"/>
        <v>5948.62</v>
      </c>
      <c r="E5" s="26">
        <f t="shared" ca="1" si="2"/>
        <v>1635.8705</v>
      </c>
      <c r="F5" s="28">
        <f t="shared" ca="1" si="3"/>
        <v>4312.7494999999999</v>
      </c>
      <c r="I5" s="23" t="s">
        <v>54</v>
      </c>
      <c r="J5" s="24">
        <v>3000</v>
      </c>
      <c r="K5" s="26">
        <f t="shared" si="4"/>
        <v>360</v>
      </c>
      <c r="L5" s="26">
        <f t="shared" si="5"/>
        <v>2640</v>
      </c>
      <c r="M5" s="26">
        <f t="shared" si="6"/>
        <v>95.199999999999989</v>
      </c>
      <c r="N5" s="28">
        <f t="shared" si="7"/>
        <v>2544.8000000000002</v>
      </c>
      <c r="Q5" s="14">
        <v>2571.3000000000002</v>
      </c>
      <c r="R5" s="16">
        <v>0.12</v>
      </c>
    </row>
    <row r="6" spans="1:19" x14ac:dyDescent="0.25">
      <c r="A6" s="23" t="s">
        <v>13</v>
      </c>
      <c r="B6" s="24">
        <f ca="1">RANDBETWEEN(800,10000)</f>
        <v>4321</v>
      </c>
      <c r="C6" s="26" t="str">
        <f t="shared" ca="1" si="0"/>
        <v>14%</v>
      </c>
      <c r="D6" s="26">
        <f t="shared" ca="1" si="1"/>
        <v>3716.06</v>
      </c>
      <c r="E6" s="26">
        <f t="shared" ca="1" si="2"/>
        <v>557.40899999999999</v>
      </c>
      <c r="F6" s="28">
        <f t="shared" ca="1" si="3"/>
        <v>3158.6509999999998</v>
      </c>
      <c r="I6" s="23" t="s">
        <v>13</v>
      </c>
      <c r="J6" s="24">
        <v>4000</v>
      </c>
      <c r="K6" s="26">
        <f t="shared" si="4"/>
        <v>560</v>
      </c>
      <c r="L6" s="26">
        <f t="shared" si="5"/>
        <v>3440</v>
      </c>
      <c r="M6" s="26">
        <f t="shared" si="6"/>
        <v>263.87</v>
      </c>
      <c r="N6" s="28">
        <f t="shared" si="7"/>
        <v>3176.13</v>
      </c>
      <c r="Q6" s="14">
        <v>3856.95</v>
      </c>
      <c r="R6" s="16">
        <v>0.14000000000000001</v>
      </c>
    </row>
    <row r="7" spans="1:19" x14ac:dyDescent="0.25">
      <c r="A7" s="23" t="s">
        <v>55</v>
      </c>
      <c r="B7" s="24">
        <f t="shared" ca="1" si="8"/>
        <v>3813</v>
      </c>
      <c r="C7" s="26" t="str">
        <f t="shared" ca="1" si="0"/>
        <v>12%</v>
      </c>
      <c r="D7" s="26">
        <f t="shared" ca="1" si="1"/>
        <v>3355.44</v>
      </c>
      <c r="E7" s="26">
        <f t="shared" ca="1" si="2"/>
        <v>503.31599999999997</v>
      </c>
      <c r="F7" s="28">
        <f t="shared" ca="1" si="3"/>
        <v>2852.1240000000003</v>
      </c>
      <c r="I7" s="23" t="s">
        <v>55</v>
      </c>
      <c r="J7" s="24">
        <v>5000</v>
      </c>
      <c r="K7" s="26">
        <f t="shared" si="4"/>
        <v>700.00000000000011</v>
      </c>
      <c r="L7" s="26">
        <f t="shared" si="5"/>
        <v>4300</v>
      </c>
      <c r="M7" s="26">
        <f t="shared" si="6"/>
        <v>505.64</v>
      </c>
      <c r="N7" s="28">
        <f t="shared" si="7"/>
        <v>3794.36</v>
      </c>
      <c r="Q7" s="14">
        <v>7507.49</v>
      </c>
      <c r="R7" s="16">
        <v>0</v>
      </c>
    </row>
    <row r="8" spans="1:19" x14ac:dyDescent="0.25">
      <c r="A8" s="23" t="s">
        <v>56</v>
      </c>
      <c r="B8" s="24">
        <f ca="1">RANDBETWEEN(800,10000)</f>
        <v>2332</v>
      </c>
      <c r="C8" s="26" t="str">
        <f ca="1">IF(B8&lt;1320,"7,5%",IF(B8&lt;2571.29,"9%",IF(B8&lt;3856.94,"12%",IF(B8&lt;7507.29,"14%",$B$13))))</f>
        <v>9%</v>
      </c>
      <c r="D8" s="26">
        <f t="shared" ca="1" si="1"/>
        <v>2122.12</v>
      </c>
      <c r="E8" s="26">
        <f t="shared" ca="1" si="2"/>
        <v>159.15899999999999</v>
      </c>
      <c r="F8" s="28">
        <f t="shared" ca="1" si="3"/>
        <v>1962.9609999999998</v>
      </c>
      <c r="I8" s="23" t="s">
        <v>56</v>
      </c>
      <c r="J8" s="24">
        <v>6000</v>
      </c>
      <c r="K8" s="26">
        <f t="shared" si="4"/>
        <v>840.00000000000011</v>
      </c>
      <c r="L8" s="26">
        <f t="shared" si="5"/>
        <v>5160</v>
      </c>
      <c r="M8" s="26">
        <f t="shared" si="6"/>
        <v>780.64000000000021</v>
      </c>
      <c r="N8" s="28">
        <f t="shared" si="7"/>
        <v>4379.3599999999997</v>
      </c>
    </row>
    <row r="9" spans="1:19" x14ac:dyDescent="0.25">
      <c r="A9" s="23" t="s">
        <v>57</v>
      </c>
      <c r="B9" s="24">
        <f t="shared" ca="1" si="8"/>
        <v>8822</v>
      </c>
      <c r="C9" s="26">
        <f t="shared" ca="1" si="0"/>
        <v>1051.0486000000001</v>
      </c>
      <c r="D9" s="26">
        <f t="shared" ca="1" si="1"/>
        <v>-9263528.7492000014</v>
      </c>
      <c r="E9" s="26" t="str">
        <f t="shared" ca="1" si="2"/>
        <v>R$ 0,00</v>
      </c>
      <c r="F9" s="28">
        <f t="shared" ca="1" si="3"/>
        <v>-9263528.7492000014</v>
      </c>
      <c r="I9" s="23" t="s">
        <v>57</v>
      </c>
      <c r="J9" s="24">
        <v>7000</v>
      </c>
      <c r="K9" s="26">
        <f t="shared" si="4"/>
        <v>980.00000000000011</v>
      </c>
      <c r="L9" s="26">
        <f t="shared" si="5"/>
        <v>6020</v>
      </c>
      <c r="M9" s="26">
        <f t="shared" si="6"/>
        <v>1055.6400000000003</v>
      </c>
      <c r="N9" s="28">
        <f t="shared" si="7"/>
        <v>4964.3599999999997</v>
      </c>
      <c r="Q9" s="13" t="s">
        <v>52</v>
      </c>
      <c r="R9" s="13"/>
      <c r="S9" s="13"/>
    </row>
    <row r="10" spans="1:19" x14ac:dyDescent="0.25">
      <c r="A10" s="23" t="s">
        <v>58</v>
      </c>
      <c r="B10" s="24">
        <f t="shared" ca="1" si="8"/>
        <v>4389</v>
      </c>
      <c r="C10" s="26" t="str">
        <f t="shared" ca="1" si="0"/>
        <v>14%</v>
      </c>
      <c r="D10" s="26">
        <f t="shared" ca="1" si="1"/>
        <v>3774.54</v>
      </c>
      <c r="E10" s="26">
        <f t="shared" ca="1" si="2"/>
        <v>849.27150000000006</v>
      </c>
      <c r="F10" s="28">
        <f t="shared" ca="1" si="3"/>
        <v>2925.2685000000001</v>
      </c>
      <c r="I10" s="23" t="s">
        <v>58</v>
      </c>
      <c r="J10" s="24">
        <v>8000</v>
      </c>
      <c r="K10" s="26">
        <f t="shared" si="4"/>
        <v>1051.0486000000001</v>
      </c>
      <c r="L10" s="26">
        <f t="shared" si="5"/>
        <v>6948.9513999999999</v>
      </c>
      <c r="M10" s="26">
        <f t="shared" si="6"/>
        <v>1330.6399999999999</v>
      </c>
      <c r="N10" s="28">
        <f t="shared" si="7"/>
        <v>5618.3114000000005</v>
      </c>
      <c r="Q10" s="13" t="s">
        <v>50</v>
      </c>
      <c r="R10" s="13" t="s">
        <v>63</v>
      </c>
      <c r="S10" s="13" t="s">
        <v>64</v>
      </c>
    </row>
    <row r="11" spans="1:19" x14ac:dyDescent="0.25">
      <c r="A11" s="23" t="s">
        <v>17</v>
      </c>
      <c r="B11" s="24">
        <f t="shared" ca="1" si="8"/>
        <v>6895</v>
      </c>
      <c r="C11" s="26" t="str">
        <f t="shared" ca="1" si="0"/>
        <v>14%</v>
      </c>
      <c r="D11" s="26">
        <f t="shared" ca="1" si="1"/>
        <v>5929.7</v>
      </c>
      <c r="E11" s="26">
        <f t="shared" ca="1" si="2"/>
        <v>1630.6675</v>
      </c>
      <c r="F11" s="28">
        <f t="shared" ca="1" si="3"/>
        <v>4299.0324999999993</v>
      </c>
      <c r="I11" s="23" t="s">
        <v>17</v>
      </c>
      <c r="J11" s="24">
        <v>10000</v>
      </c>
      <c r="K11" s="26">
        <f t="shared" si="4"/>
        <v>1051.0486000000001</v>
      </c>
      <c r="L11" s="26">
        <f t="shared" si="5"/>
        <v>8948.9513999999999</v>
      </c>
      <c r="M11" s="26">
        <f t="shared" si="6"/>
        <v>1880.6399999999999</v>
      </c>
      <c r="N11" s="28">
        <f t="shared" si="7"/>
        <v>7068.3114000000005</v>
      </c>
      <c r="Q11" s="14">
        <v>0</v>
      </c>
      <c r="R11" s="17">
        <v>0</v>
      </c>
      <c r="S11" s="13">
        <v>0</v>
      </c>
    </row>
    <row r="12" spans="1:19" x14ac:dyDescent="0.25">
      <c r="Q12" s="14">
        <v>1903.99</v>
      </c>
      <c r="R12" s="18">
        <v>7.4999999999999997E-2</v>
      </c>
      <c r="S12" s="13">
        <v>142.80000000000001</v>
      </c>
    </row>
    <row r="13" spans="1:19" x14ac:dyDescent="0.25">
      <c r="A13" t="s">
        <v>59</v>
      </c>
      <c r="B13" s="1">
        <f>7507.49*14%</f>
        <v>1051.0486000000001</v>
      </c>
      <c r="J13" s="1"/>
      <c r="Q13" s="14">
        <v>2826.66</v>
      </c>
      <c r="R13" s="19">
        <v>0.15</v>
      </c>
      <c r="S13" s="13">
        <v>354.8</v>
      </c>
    </row>
    <row r="14" spans="1:19" x14ac:dyDescent="0.25">
      <c r="A14" s="21"/>
      <c r="Q14" s="14">
        <v>3751.06</v>
      </c>
      <c r="R14" s="18">
        <v>0.22500000000000001</v>
      </c>
      <c r="S14" s="13">
        <v>636.13</v>
      </c>
    </row>
    <row r="15" spans="1:19" x14ac:dyDescent="0.25">
      <c r="Q15" s="14">
        <v>4664.6899999999996</v>
      </c>
      <c r="R15" s="18">
        <v>0.27500000000000002</v>
      </c>
      <c r="S15" s="13">
        <v>869.36</v>
      </c>
    </row>
    <row r="16" spans="1:19" x14ac:dyDescent="0.25">
      <c r="R16" s="12"/>
    </row>
    <row r="17" spans="18:18" x14ac:dyDescent="0.25">
      <c r="R17" s="12"/>
    </row>
    <row r="18" spans="18:18" x14ac:dyDescent="0.25">
      <c r="R18" s="12"/>
    </row>
    <row r="19" spans="18:18" x14ac:dyDescent="0.25">
      <c r="R19" s="12"/>
    </row>
    <row r="20" spans="18:18" x14ac:dyDescent="0.25">
      <c r="R20" s="12"/>
    </row>
    <row r="21" spans="18:18" x14ac:dyDescent="0.25">
      <c r="R21" s="12"/>
    </row>
  </sheetData>
  <mergeCells count="2">
    <mergeCell ref="A1:F1"/>
    <mergeCell ref="I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2023-09-18T10:55:19Z</dcterms:created>
  <dcterms:modified xsi:type="dcterms:W3CDTF">2023-10-16T14:37:00Z</dcterms:modified>
</cp:coreProperties>
</file>