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os\Facultad\4to Año\SIM\"/>
    </mc:Choice>
  </mc:AlternateContent>
  <xr:revisionPtr revIDLastSave="0" documentId="13_ncr:1_{B85778A4-041C-4583-B439-04E845729C08}" xr6:coauthVersionLast="47" xr6:coauthVersionMax="47" xr10:uidLastSave="{00000000-0000-0000-0000-000000000000}"/>
  <bookViews>
    <workbookView xWindow="-120" yWindow="-120" windowWidth="20730" windowHeight="11040" xr2:uid="{FA4E0414-4DB9-B248-82B3-18651835FDC0}"/>
  </bookViews>
  <sheets>
    <sheet name="Hoja1" sheetId="1" r:id="rId1"/>
  </sheets>
  <definedNames>
    <definedName name="_xlchart.v1.0" hidden="1">Hoja1!$A$2:$A$201</definedName>
    <definedName name="_xlchart.v1.1" hidden="1">Hoja1!$E$2:$E$201</definedName>
    <definedName name="_xlchart.v1.2" hidden="1">Hoja1!$A$2:$A$201</definedName>
    <definedName name="_xlchart.v1.3" hidden="1">Hoja1!$D$2:$D$201</definedName>
    <definedName name="HIGH">Hoja1!$D$2:$D$201</definedName>
    <definedName name="LOW">Hoja1!$E$2:$E$201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9" i="1" l="1"/>
  <c r="K29" i="1"/>
  <c r="K30" i="1" s="1"/>
  <c r="K79" i="1"/>
  <c r="K80" i="1" s="1"/>
  <c r="Q99" i="1"/>
  <c r="P82" i="1"/>
  <c r="O82" i="1"/>
  <c r="K78" i="1"/>
  <c r="K74" i="1"/>
  <c r="K84" i="1" s="1"/>
  <c r="K73" i="1"/>
  <c r="K72" i="1"/>
  <c r="K76" i="1" s="1"/>
  <c r="K22" i="1"/>
  <c r="K26" i="1" s="1"/>
  <c r="K23" i="1"/>
  <c r="L48" i="1" s="1"/>
  <c r="P32" i="1"/>
  <c r="O32" i="1"/>
  <c r="K28" i="1"/>
  <c r="K24" i="1"/>
  <c r="K34" i="1" s="1"/>
  <c r="K75" i="1" l="1"/>
  <c r="K77" i="1" s="1"/>
  <c r="L84" i="1" s="1"/>
  <c r="N84" i="1" s="1"/>
  <c r="L98" i="1"/>
  <c r="K25" i="1"/>
  <c r="K27" i="1" s="1"/>
  <c r="L34" i="1" s="1"/>
  <c r="K85" i="1" l="1"/>
  <c r="L85" i="1" s="1"/>
  <c r="K86" i="1" s="1"/>
  <c r="L86" i="1" s="1"/>
  <c r="N86" i="1" s="1"/>
  <c r="N34" i="1"/>
  <c r="K35" i="1"/>
  <c r="L35" i="1" s="1"/>
  <c r="N85" i="1" l="1"/>
  <c r="P84" i="1" s="1"/>
  <c r="K87" i="1"/>
  <c r="L87" i="1" s="1"/>
  <c r="N87" i="1" s="1"/>
  <c r="P85" i="1"/>
  <c r="K36" i="1"/>
  <c r="L36" i="1" s="1"/>
  <c r="N35" i="1"/>
  <c r="P34" i="1" s="1"/>
  <c r="P86" i="1" l="1"/>
  <c r="K88" i="1"/>
  <c r="L88" i="1" s="1"/>
  <c r="K37" i="1"/>
  <c r="L37" i="1" s="1"/>
  <c r="N36" i="1"/>
  <c r="P35" i="1" s="1"/>
  <c r="N88" i="1" l="1"/>
  <c r="P87" i="1" s="1"/>
  <c r="K89" i="1"/>
  <c r="L89" i="1" s="1"/>
  <c r="K38" i="1"/>
  <c r="L38" i="1" s="1"/>
  <c r="N37" i="1"/>
  <c r="P36" i="1" s="1"/>
  <c r="N89" i="1" l="1"/>
  <c r="P88" i="1" s="1"/>
  <c r="K90" i="1"/>
  <c r="L90" i="1" s="1"/>
  <c r="N90" i="1" s="1"/>
  <c r="K39" i="1"/>
  <c r="L39" i="1" s="1"/>
  <c r="N38" i="1"/>
  <c r="P37" i="1" s="1"/>
  <c r="K91" i="1" l="1"/>
  <c r="L91" i="1" s="1"/>
  <c r="P89" i="1"/>
  <c r="K40" i="1"/>
  <c r="L40" i="1" s="1"/>
  <c r="N39" i="1"/>
  <c r="P38" i="1" s="1"/>
  <c r="N91" i="1" l="1"/>
  <c r="P90" i="1" s="1"/>
  <c r="K92" i="1"/>
  <c r="L92" i="1" s="1"/>
  <c r="N92" i="1" s="1"/>
  <c r="K41" i="1"/>
  <c r="N40" i="1"/>
  <c r="P39" i="1" s="1"/>
  <c r="P91" i="1" l="1"/>
  <c r="K93" i="1"/>
  <c r="L93" i="1" s="1"/>
  <c r="N93" i="1" s="1"/>
  <c r="L41" i="1"/>
  <c r="K94" i="1" l="1"/>
  <c r="L94" i="1" s="1"/>
  <c r="N94" i="1" s="1"/>
  <c r="P92" i="1"/>
  <c r="N41" i="1"/>
  <c r="P40" i="1" s="1"/>
  <c r="K42" i="1"/>
  <c r="L42" i="1" s="1"/>
  <c r="K95" i="1" l="1"/>
  <c r="L95" i="1" s="1"/>
  <c r="N95" i="1" s="1"/>
  <c r="P93" i="1"/>
  <c r="K43" i="1"/>
  <c r="L43" i="1" s="1"/>
  <c r="N42" i="1"/>
  <c r="P41" i="1" s="1"/>
  <c r="P94" i="1" l="1"/>
  <c r="K96" i="1"/>
  <c r="L96" i="1" s="1"/>
  <c r="N96" i="1" s="1"/>
  <c r="K44" i="1"/>
  <c r="L44" i="1" s="1"/>
  <c r="N43" i="1"/>
  <c r="P42" i="1" s="1"/>
  <c r="P95" i="1" l="1"/>
  <c r="K97" i="1"/>
  <c r="L97" i="1" s="1"/>
  <c r="K45" i="1"/>
  <c r="L45" i="1" s="1"/>
  <c r="N44" i="1"/>
  <c r="P43" i="1" s="1"/>
  <c r="N97" i="1" l="1"/>
  <c r="M84" i="1" a="1"/>
  <c r="K98" i="1"/>
  <c r="K46" i="1"/>
  <c r="L46" i="1" s="1"/>
  <c r="N45" i="1"/>
  <c r="P44" i="1" s="1"/>
  <c r="M84" i="1" l="1"/>
  <c r="O84" i="1" s="1"/>
  <c r="R84" i="1" s="1"/>
  <c r="O96" i="1"/>
  <c r="N98" i="1"/>
  <c r="P96" i="1" s="1"/>
  <c r="K47" i="1"/>
  <c r="L47" i="1" s="1"/>
  <c r="M34" i="1" s="1" a="1"/>
  <c r="M34" i="1" s="1"/>
  <c r="N46" i="1"/>
  <c r="P45" i="1" s="1"/>
  <c r="R96" i="1" l="1"/>
  <c r="O95" i="1"/>
  <c r="R95" i="1" s="1"/>
  <c r="O91" i="1"/>
  <c r="R91" i="1" s="1"/>
  <c r="O87" i="1"/>
  <c r="R87" i="1" s="1"/>
  <c r="O92" i="1"/>
  <c r="R92" i="1" s="1"/>
  <c r="O88" i="1"/>
  <c r="R88" i="1" s="1"/>
  <c r="O93" i="1"/>
  <c r="R93" i="1" s="1"/>
  <c r="O89" i="1"/>
  <c r="R89" i="1" s="1"/>
  <c r="O85" i="1"/>
  <c r="R85" i="1" s="1"/>
  <c r="O94" i="1"/>
  <c r="R94" i="1" s="1"/>
  <c r="O90" i="1"/>
  <c r="R90" i="1" s="1"/>
  <c r="O86" i="1"/>
  <c r="R86" i="1" s="1"/>
  <c r="K48" i="1"/>
  <c r="N47" i="1"/>
  <c r="Q98" i="1" l="1"/>
  <c r="N48" i="1"/>
  <c r="O37" i="1" l="1"/>
  <c r="R37" i="1" s="1"/>
  <c r="O45" i="1"/>
  <c r="R45" i="1" s="1"/>
  <c r="O38" i="1"/>
  <c r="R38" i="1" s="1"/>
  <c r="O35" i="1"/>
  <c r="R35" i="1" s="1"/>
  <c r="O39" i="1"/>
  <c r="R39" i="1" s="1"/>
  <c r="O40" i="1"/>
  <c r="R40" i="1" s="1"/>
  <c r="O41" i="1"/>
  <c r="R41" i="1" s="1"/>
  <c r="O42" i="1"/>
  <c r="R42" i="1" s="1"/>
  <c r="O46" i="1"/>
  <c r="O43" i="1"/>
  <c r="R43" i="1" s="1"/>
  <c r="O36" i="1"/>
  <c r="R36" i="1" s="1"/>
  <c r="O44" i="1"/>
  <c r="R44" i="1" s="1"/>
  <c r="P46" i="1"/>
  <c r="O34" i="1"/>
  <c r="R34" i="1" s="1"/>
  <c r="R46" i="1" l="1"/>
  <c r="Q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<sst xmlns="http://schemas.openxmlformats.org/spreadsheetml/2006/main" count="259" uniqueCount="235">
  <si>
    <t>Open</t>
  </si>
  <si>
    <t>High</t>
  </si>
  <si>
    <t>Low</t>
  </si>
  <si>
    <t>Close </t>
  </si>
  <si>
    <t>Adj Close 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</si>
  <si>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</si>
  <si>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</si>
  <si>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</si>
  <si>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</si>
  <si>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</si>
  <si>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</si>
  <si>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</si>
  <si>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</si>
  <si>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</si>
  <si>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</si>
  <si>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</si>
  <si>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</si>
  <si>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</si>
  <si>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</si>
  <si>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</si>
  <si>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</si>
  <si>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</si>
  <si>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</si>
  <si>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</si>
  <si>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</si>
  <si>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</si>
  <si>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</si>
  <si>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</si>
  <si>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</si>
  <si>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</si>
  <si>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</si>
  <si>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</si>
  <si>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</si>
  <si>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</si>
  <si>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</si>
  <si>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</si>
  <si>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</si>
  <si>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</si>
  <si>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</si>
  <si>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</si>
  <si>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</si>
  <si>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</si>
  <si>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</si>
  <si>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</si>
  <si>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</si>
  <si>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</si>
  <si>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</si>
  <si>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</si>
  <si>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</si>
  <si>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</si>
  <si>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</si>
  <si>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</si>
  <si>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</si>
  <si>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</si>
  <si>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</si>
  <si>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</si>
  <si>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18, 2024</t>
  </si>
  <si>
    <t>Jun 17, 2024</t>
  </si>
  <si>
    <t>Jun 14, 2024</t>
  </si>
  <si>
    <t>Jun 13, 2024</t>
  </si>
  <si>
    <t>Jun 12, 2024</t>
  </si>
  <si>
    <t>Jun 11, 2024</t>
  </si>
  <si>
    <t>Jun 10, 2024</t>
  </si>
  <si>
    <t>Jun 7, 2024</t>
  </si>
  <si>
    <t>Jun 6, 2024</t>
  </si>
  <si>
    <t>Jun 5, 2024</t>
  </si>
  <si>
    <t>Jun 4, 2024</t>
  </si>
  <si>
    <t>Jun 3, 2024</t>
  </si>
  <si>
    <t>May 31, 2024</t>
  </si>
  <si>
    <t>May 30, 2024</t>
  </si>
  <si>
    <t>May 29, 2024</t>
  </si>
  <si>
    <t>May 28,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</si>
  <si>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</si>
  <si>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</si>
  <si>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</si>
  <si>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</si>
  <si>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</si>
  <si>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</si>
  <si>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</si>
  <si>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</si>
  <si>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</si>
  <si>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</si>
  <si>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</si>
  <si>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9, 2024</t>
  </si>
  <si>
    <t>May 8, 2024</t>
  </si>
  <si>
    <t>May 7, 2024</t>
  </si>
  <si>
    <t>May 6, 2024</t>
  </si>
  <si>
    <t>May 3, 2024</t>
  </si>
  <si>
    <t>May 2, 2024</t>
  </si>
  <si>
    <t>May 1,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</si>
  <si>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</si>
  <si>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</si>
  <si>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</si>
  <si>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</si>
  <si>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</si>
  <si>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</si>
  <si>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</si>
  <si>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</si>
  <si>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</si>
  <si>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</si>
  <si>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</si>
  <si>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</si>
  <si>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</si>
  <si>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</si>
  <si>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</si>
  <si>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9, 2024</t>
  </si>
  <si>
    <t>Apr 8, 2024</t>
  </si>
  <si>
    <t>Apr 5, 2024</t>
  </si>
  <si>
    <t>Apr 4, 2024</t>
  </si>
  <si>
    <t>Apr 3, 2024</t>
  </si>
  <si>
    <t>Apr 2, 2024</t>
  </si>
  <si>
    <t>Apr 1,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</si>
  <si>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</si>
  <si>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</si>
  <si>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</si>
  <si>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</si>
  <si>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</si>
  <si>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</si>
  <si>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</si>
  <si>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</si>
  <si>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</si>
  <si>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</si>
  <si>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</si>
  <si>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</si>
  <si>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</si>
  <si>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</si>
  <si>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8,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</si>
  <si>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</si>
  <si>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</si>
  <si>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</si>
  <si>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</si>
  <si>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</si>
  <si>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</si>
  <si>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</si>
  <si>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</si>
  <si>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</si>
  <si>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</si>
  <si>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</si>
  <si>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</si>
  <si>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</si>
  <si>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</si>
  <si>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</si>
  <si>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</si>
  <si>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</si>
  <si>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</si>
  <si>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9, 2024</t>
  </si>
  <si>
    <t>Feb 8,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</si>
  <si>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</si>
  <si>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</si>
  <si>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</si>
  <si>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</si>
  <si>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</si>
  <si>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</si>
  <si>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</si>
  <si>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</si>
  <si>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</si>
  <si>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</si>
  <si>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</si>
  <si>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</si>
  <si>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</si>
  <si>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</si>
  <si>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</si>
  <si>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</si>
  <si>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</si>
  <si>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</si>
  <si>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</si>
  <si>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</si>
  <si>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</si>
  <si>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</si>
  <si>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</si>
  <si>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</si>
  <si>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</si>
  <si>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</si>
  <si>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</si>
  <si>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</si>
  <si>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</si>
  <si>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</si>
  <si>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</si>
  <si>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</si>
  <si>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</si>
  <si>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</si>
  <si>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</si>
  <si>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</si>
  <si>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</si>
  <si>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</si>
  <si>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</si>
  <si>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</si>
  <si>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</si>
  <si>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</si>
  <si>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</si>
  <si>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</si>
  <si>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</si>
  <si>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</si>
  <si>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</si>
  <si>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</si>
  <si>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</si>
  <si>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27, 2023</t>
  </si>
  <si>
    <t>Nov 24, 2023</t>
  </si>
  <si>
    <t>Nov 22, 2023</t>
  </si>
  <si>
    <t>Nov 21, 2023</t>
  </si>
  <si>
    <t>Nº</t>
  </si>
  <si>
    <t>Date</t>
  </si>
  <si>
    <t>Nov 20, 2023</t>
  </si>
  <si>
    <t>Nov 17, 2023</t>
  </si>
  <si>
    <t>Nov 16, 2023</t>
  </si>
  <si>
    <t>Nov 15, 2023</t>
  </si>
  <si>
    <t>Nov 14, 2023</t>
  </si>
  <si>
    <t>INTERVALOS</t>
  </si>
  <si>
    <t>N</t>
  </si>
  <si>
    <t>Maximo</t>
  </si>
  <si>
    <t>Minimo</t>
  </si>
  <si>
    <t>Rango</t>
  </si>
  <si>
    <t>Intervalos</t>
  </si>
  <si>
    <t>Amplitud</t>
  </si>
  <si>
    <t xml:space="preserve">Media </t>
  </si>
  <si>
    <t>Varianza</t>
  </si>
  <si>
    <t>Desviacion</t>
  </si>
  <si>
    <t>LIMITE INF</t>
  </si>
  <si>
    <t>LIMITE SUP</t>
  </si>
  <si>
    <t>FRECUENCIA OBSERVADA</t>
  </si>
  <si>
    <t>FRECUENCIA ESPERADA</t>
  </si>
  <si>
    <t>CHI CALCULADO</t>
  </si>
  <si>
    <t>CHI TABLA</t>
  </si>
  <si>
    <t>Nivel de Aceptacion</t>
  </si>
  <si>
    <t>Nivel de rechazo</t>
  </si>
  <si>
    <t>α = 0,1</t>
  </si>
  <si>
    <t>Fuente</t>
  </si>
  <si>
    <t>https://finance.yahoo.com/quote/TSLA/history/</t>
  </si>
  <si>
    <t>H0: Los valores de HIGH tienen una distribucion normal.</t>
  </si>
  <si>
    <t>H1: Los valores de HIGH no tienen una distribucion normal.</t>
  </si>
  <si>
    <t>H0: Los valores de LOW tienen una distribucion normal.</t>
  </si>
  <si>
    <t>H1: Los valores de LOW no tienen una distribucion normal.</t>
  </si>
  <si>
    <t>H0 RECHAZADO</t>
  </si>
  <si>
    <t>(1-α) = 0,9</t>
  </si>
  <si>
    <t>(E-O)^2/E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</si>
</sst>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&quot; &quot;%"/>
    <numFmt numFmtId="165" formatCode="0.0000"/>
  </numFmts>
  <fonts count="11" x14ac:knownFonts="1">
    <font>
      <sz val="12"/>
      <color theme="1"/>
      <name val="Calibri"/>
      <family val="2"/>
      <scheme val="minor"/>
    </font>
    <font>
      <sz val="11"/>
      <color rgb="FF232A31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4"/>
      <color rgb="FF232A31"/>
      <name val="Arial"/>
      <family val="2"/>
    </font>
    <font>
      <u/>
      <sz val="12"/>
      <color theme="10"/>
      <name val="Arial"/>
      <family val="2"/>
    </font>
    <font>
      <b/>
      <sz val="12"/>
      <color theme="3" tint="-0.499984740745262"/>
      <name val="Arial"/>
      <family val="2"/>
    </font>
    <font>
      <b/>
      <sz val="12"/>
      <color theme="9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165" fontId="3" fillId="0" borderId="1" xfId="0" applyNumberFormat="1" applyFont="1" applyBorder="1" applyAlignment="1">
      <alignment horizontal="right"/>
    </xf>
    <xf numFmtId="0" fontId="5" fillId="6" borderId="1" xfId="0" applyFont="1" applyFill="1" applyBorder="1" applyAlignment="1">
      <alignment horizontal="center"/>
    </xf>
    <xf numFmtId="0" fontId="3" fillId="0" borderId="7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9A4E4"/>
      <color rgb="FFFC9896"/>
      <color rgb="FFDB20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Distribución Valor más Alto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Distribución Valor más Alto </a:t>
          </a:r>
        </a:p>
      </cx:txPr>
    </cx:title>
    <cx:plotArea>
      <cx:plotAreaRegion>
        <cx:series layoutId="clusteredColumn" uniqueId="{00000002-0DF9-40C2-B008-6AAFE0220A3A}">
          <cx:tx>
            <cx:txData>
              <cx:f/>
              <cx:v>Frecuencia Observada</cx:v>
            </cx:txData>
          </cx:tx>
          <cx:spPr>
            <a:solidFill>
              <a:schemeClr val="tx2"/>
            </a:solidFill>
          </cx:spPr>
          <cx:dataLabels>
            <cx:visibility seriesName="0" categoryName="0" value="1"/>
          </cx:dataLabels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3"/>
        <cx:tickLabels/>
        <cx:spPr>
          <a:ln>
            <a:solidFill>
              <a:schemeClr val="accent1">
                <a:alpha val="94000"/>
              </a:schemeClr>
            </a:solidFill>
          </a:ln>
        </cx:spPr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s-ES" sz="11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Distribución Valor más Bajo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Distribución Valor más Bajo</a:t>
          </a:r>
        </a:p>
      </cx:txPr>
    </cx:title>
    <cx:plotArea>
      <cx:plotAreaRegion>
        <cx:series layoutId="clusteredColumn" uniqueId="{00000002-0F39-4ABA-9CF2-3049E5302F84}">
          <cx:tx>
            <cx:txData>
              <cx:f/>
              <cx:v>Frecuencia Observada</cx:v>
            </cx:txData>
          </cx:tx>
          <cx:spPr>
            <a:solidFill>
              <a:schemeClr val="accent6">
                <a:lumMod val="50000"/>
              </a:schemeClr>
            </a:solidFill>
          </cx:spPr>
          <cx:dataLabels>
            <cx:visibility seriesName="0" categoryName="0" value="1"/>
          </cx:dataLabels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3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/>
          </a:pPr>
          <a:endParaRPr lang="es-ES" sz="11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18390</xdr:colOff>
      <xdr:row>0</xdr:row>
      <xdr:rowOff>190499</xdr:rowOff>
    </xdr:from>
    <xdr:to>
      <xdr:col>18</xdr:col>
      <xdr:colOff>0</xdr:colOff>
      <xdr:row>24</xdr:row>
      <xdr:rowOff>17317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5E3AA447-C3CC-05D0-05BF-DD0CE1423B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53190" y="190499"/>
              <a:ext cx="11116335" cy="52846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2322</xdr:colOff>
      <xdr:row>49</xdr:row>
      <xdr:rowOff>217967</xdr:rowOff>
    </xdr:from>
    <xdr:to>
      <xdr:col>17</xdr:col>
      <xdr:colOff>813954</xdr:colOff>
      <xdr:row>74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AEF3B13F-CAF9-0502-F1A4-6A1D7528ED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37122" y="11390792"/>
              <a:ext cx="10803357" cy="54970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ce.yahoo.com/quote/TSLA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97ED-A6D9-6142-BAA1-314208ED2748}">
  <dimension ref="A1:AB253"/>
  <sheetViews>
    <sheetView tabSelected="1" topLeftCell="A21" zoomScale="62" zoomScaleNormal="62" workbookViewId="0">
      <selection activeCell="M82" sqref="M82:M83"/>
    </sheetView>
  </sheetViews>
  <sheetFormatPr baseColWidth="10" defaultRowHeight="15.75" x14ac:dyDescent="0.25"/>
  <cols>
    <col min="1" max="1" width="10.875" style="8"/>
    <col min="2" max="2" width="18.875" style="8" customWidth="1"/>
    <col min="3" max="5" width="10.875" style="8"/>
    <col min="6" max="6" width="16" style="8" customWidth="1"/>
    <col min="7" max="7" width="10.875" style="8"/>
    <col min="8" max="8" width="11" style="4"/>
    <col min="9" max="9" width="10.875" style="8"/>
    <col min="10" max="10" width="14.875" style="8" bestFit="1" customWidth="1"/>
    <col min="11" max="12" width="14" style="8" bestFit="1" customWidth="1"/>
    <col min="13" max="13" width="29.875" style="8" customWidth="1"/>
    <col min="14" max="14" width="28.25" style="8" customWidth="1"/>
    <col min="15" max="15" width="29.875" style="8" customWidth="1"/>
    <col min="16" max="16" width="28.25" style="4" customWidth="1"/>
    <col min="17" max="17" width="14.875" style="4" bestFit="1" customWidth="1"/>
    <col min="18" max="18" width="15" style="4" customWidth="1"/>
    <col min="19" max="28" width="11" style="4"/>
  </cols>
  <sheetData>
    <row r="1" spans="1:8" x14ac:dyDescent="0.25">
      <c r="A1" s="10" t="s">
        <v>200</v>
      </c>
      <c r="B1" s="1" t="s">
        <v>201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8" ht="18" x14ac:dyDescent="0.25">
      <c r="A2" s="2">
        <v>1</v>
      </c>
      <c r="B2" s="3" t="s">
        <v>5</v>
      </c>
      <c r="C2" s="17">
        <v>208.63</v>
      </c>
      <c r="D2" s="17">
        <v>214.57</v>
      </c>
      <c r="E2" s="17">
        <v>207.03</v>
      </c>
      <c r="F2" s="17">
        <v>214.11</v>
      </c>
      <c r="G2" s="17">
        <v>214.11</v>
      </c>
      <c r="H2" s="11"/>
    </row>
    <row r="3" spans="1:8" ht="18" x14ac:dyDescent="0.25">
      <c r="A3" s="2">
        <v>2</v>
      </c>
      <c r="B3" s="3" t="s">
        <v>6</v>
      </c>
      <c r="C3" s="17">
        <v>209.8</v>
      </c>
      <c r="D3" s="17">
        <v>214.89</v>
      </c>
      <c r="E3" s="17">
        <v>205.97</v>
      </c>
      <c r="F3" s="17">
        <v>206.28</v>
      </c>
      <c r="G3" s="17">
        <v>206.28</v>
      </c>
      <c r="H3" s="11"/>
    </row>
    <row r="4" spans="1:8" ht="18" x14ac:dyDescent="0.25">
      <c r="A4" s="2">
        <v>3</v>
      </c>
      <c r="B4" s="3" t="s">
        <v>7</v>
      </c>
      <c r="C4" s="17">
        <v>209.72</v>
      </c>
      <c r="D4" s="17">
        <v>211.84</v>
      </c>
      <c r="E4" s="17">
        <v>202.59</v>
      </c>
      <c r="F4" s="17">
        <v>205.75</v>
      </c>
      <c r="G4" s="17">
        <v>205.75</v>
      </c>
      <c r="H4" s="11"/>
    </row>
    <row r="5" spans="1:8" ht="18" x14ac:dyDescent="0.25">
      <c r="A5" s="2">
        <v>4</v>
      </c>
      <c r="B5" s="3" t="s">
        <v>8</v>
      </c>
      <c r="C5" s="17">
        <v>213.25</v>
      </c>
      <c r="D5" s="17">
        <v>215.66</v>
      </c>
      <c r="E5" s="17">
        <v>206.94</v>
      </c>
      <c r="F5" s="17">
        <v>209.21</v>
      </c>
      <c r="G5" s="17">
        <v>209.21</v>
      </c>
      <c r="H5" s="11"/>
    </row>
    <row r="6" spans="1:8" ht="18" x14ac:dyDescent="0.25">
      <c r="A6" s="2">
        <v>5</v>
      </c>
      <c r="B6" s="3" t="s">
        <v>9</v>
      </c>
      <c r="C6" s="17">
        <v>218.75</v>
      </c>
      <c r="D6" s="17">
        <v>219.09</v>
      </c>
      <c r="E6" s="17">
        <v>211.01</v>
      </c>
      <c r="F6" s="17">
        <v>213.21</v>
      </c>
      <c r="G6" s="17">
        <v>213.21</v>
      </c>
      <c r="H6" s="11"/>
    </row>
    <row r="7" spans="1:8" ht="18" x14ac:dyDescent="0.25">
      <c r="A7" s="2">
        <v>6</v>
      </c>
      <c r="B7" s="3" t="s">
        <v>10</v>
      </c>
      <c r="C7" s="17">
        <v>214.46</v>
      </c>
      <c r="D7" s="17">
        <v>221.48</v>
      </c>
      <c r="E7" s="17">
        <v>214.21</v>
      </c>
      <c r="F7" s="17">
        <v>220.32</v>
      </c>
      <c r="G7" s="17">
        <v>220.32</v>
      </c>
      <c r="H7" s="11"/>
    </row>
    <row r="8" spans="1:8" ht="18" x14ac:dyDescent="0.25">
      <c r="A8" s="2">
        <v>7</v>
      </c>
      <c r="B8" s="3" t="s">
        <v>11</v>
      </c>
      <c r="C8" s="17">
        <v>223.82</v>
      </c>
      <c r="D8" s="17">
        <v>224.8</v>
      </c>
      <c r="E8" s="17">
        <v>210.32</v>
      </c>
      <c r="F8" s="17">
        <v>210.66</v>
      </c>
      <c r="G8" s="17">
        <v>210.66</v>
      </c>
      <c r="H8" s="11"/>
    </row>
    <row r="9" spans="1:8" ht="18" x14ac:dyDescent="0.25">
      <c r="A9" s="2">
        <v>8</v>
      </c>
      <c r="B9" s="3" t="s">
        <v>12</v>
      </c>
      <c r="C9" s="17">
        <v>222.67</v>
      </c>
      <c r="D9" s="17">
        <v>224.66</v>
      </c>
      <c r="E9" s="17">
        <v>218.86</v>
      </c>
      <c r="F9" s="17">
        <v>223.27</v>
      </c>
      <c r="G9" s="17">
        <v>223.27</v>
      </c>
      <c r="H9" s="11"/>
    </row>
    <row r="10" spans="1:8" ht="18" x14ac:dyDescent="0.25">
      <c r="A10" s="2">
        <v>9</v>
      </c>
      <c r="B10" s="3" t="s">
        <v>13</v>
      </c>
      <c r="C10" s="17">
        <v>224.88</v>
      </c>
      <c r="D10" s="17">
        <v>228.22</v>
      </c>
      <c r="E10" s="17">
        <v>219.56</v>
      </c>
      <c r="F10" s="17">
        <v>221.1</v>
      </c>
      <c r="G10" s="17">
        <v>221.1</v>
      </c>
      <c r="H10" s="11"/>
    </row>
    <row r="11" spans="1:8" ht="18" x14ac:dyDescent="0.25">
      <c r="A11" s="2">
        <v>10</v>
      </c>
      <c r="B11" s="3" t="s">
        <v>14</v>
      </c>
      <c r="C11" s="17">
        <v>217.07</v>
      </c>
      <c r="D11" s="17">
        <v>222.98</v>
      </c>
      <c r="E11" s="17">
        <v>214.09</v>
      </c>
      <c r="F11" s="17">
        <v>222.72</v>
      </c>
      <c r="G11" s="17">
        <v>222.72</v>
      </c>
      <c r="H11" s="11"/>
    </row>
    <row r="12" spans="1:8" ht="18" x14ac:dyDescent="0.25">
      <c r="A12" s="2">
        <v>11</v>
      </c>
      <c r="B12" s="3" t="s">
        <v>15</v>
      </c>
      <c r="C12" s="17">
        <v>211.15</v>
      </c>
      <c r="D12" s="17">
        <v>219.8</v>
      </c>
      <c r="E12" s="17">
        <v>210.8</v>
      </c>
      <c r="F12" s="17">
        <v>216.12</v>
      </c>
      <c r="G12" s="17">
        <v>216.12</v>
      </c>
      <c r="H12" s="11"/>
    </row>
    <row r="13" spans="1:8" ht="18" x14ac:dyDescent="0.25">
      <c r="A13" s="2">
        <v>12</v>
      </c>
      <c r="B13" s="3" t="s">
        <v>16</v>
      </c>
      <c r="C13" s="17">
        <v>205.02</v>
      </c>
      <c r="D13" s="17">
        <v>215.88</v>
      </c>
      <c r="E13" s="17">
        <v>204.82</v>
      </c>
      <c r="F13" s="17">
        <v>214.14</v>
      </c>
      <c r="G13" s="17">
        <v>214.14</v>
      </c>
      <c r="H13" s="11"/>
    </row>
    <row r="14" spans="1:8" ht="18" x14ac:dyDescent="0.25">
      <c r="A14" s="2">
        <v>13</v>
      </c>
      <c r="B14" s="3" t="s">
        <v>17</v>
      </c>
      <c r="C14" s="17">
        <v>207.39</v>
      </c>
      <c r="D14" s="17">
        <v>208.44</v>
      </c>
      <c r="E14" s="17">
        <v>198.75</v>
      </c>
      <c r="F14" s="17">
        <v>201.38</v>
      </c>
      <c r="G14" s="17">
        <v>201.38</v>
      </c>
      <c r="H14" s="11"/>
    </row>
    <row r="15" spans="1:8" ht="18" x14ac:dyDescent="0.25">
      <c r="A15" s="2">
        <v>14</v>
      </c>
      <c r="B15" s="3" t="s">
        <v>18</v>
      </c>
      <c r="C15" s="17">
        <v>198.47</v>
      </c>
      <c r="D15" s="17">
        <v>208.49</v>
      </c>
      <c r="E15" s="17">
        <v>197.06</v>
      </c>
      <c r="F15" s="17">
        <v>207.83</v>
      </c>
      <c r="G15" s="17">
        <v>207.83</v>
      </c>
      <c r="H15" s="11"/>
    </row>
    <row r="16" spans="1:8" ht="18" x14ac:dyDescent="0.25">
      <c r="A16" s="2">
        <v>15</v>
      </c>
      <c r="B16" s="3" t="s">
        <v>19</v>
      </c>
      <c r="C16" s="17">
        <v>199.02</v>
      </c>
      <c r="D16" s="17">
        <v>199.26</v>
      </c>
      <c r="E16" s="17">
        <v>194.67</v>
      </c>
      <c r="F16" s="17">
        <v>197.49</v>
      </c>
      <c r="G16" s="17">
        <v>197.49</v>
      </c>
      <c r="H16" s="11"/>
    </row>
    <row r="17" spans="1:18" ht="18" x14ac:dyDescent="0.25">
      <c r="A17" s="2">
        <v>16</v>
      </c>
      <c r="B17" s="3" t="s">
        <v>20</v>
      </c>
      <c r="C17" s="17">
        <v>197.05</v>
      </c>
      <c r="D17" s="17">
        <v>200.88</v>
      </c>
      <c r="E17" s="17">
        <v>195.11</v>
      </c>
      <c r="F17" s="17">
        <v>200</v>
      </c>
      <c r="G17" s="17">
        <v>200</v>
      </c>
      <c r="H17" s="11"/>
    </row>
    <row r="18" spans="1:18" ht="18" x14ac:dyDescent="0.25">
      <c r="A18" s="2">
        <v>17</v>
      </c>
      <c r="B18" s="3" t="s">
        <v>21</v>
      </c>
      <c r="C18" s="17">
        <v>195.7</v>
      </c>
      <c r="D18" s="17">
        <v>200.7</v>
      </c>
      <c r="E18" s="17">
        <v>192.04</v>
      </c>
      <c r="F18" s="17">
        <v>198.84</v>
      </c>
      <c r="G18" s="17">
        <v>198.84</v>
      </c>
      <c r="H18" s="11"/>
    </row>
    <row r="19" spans="1:18" ht="18" x14ac:dyDescent="0.25">
      <c r="A19" s="2">
        <v>18</v>
      </c>
      <c r="B19" s="3" t="s">
        <v>22</v>
      </c>
      <c r="C19" s="17">
        <v>200.77</v>
      </c>
      <c r="D19" s="17">
        <v>203.49</v>
      </c>
      <c r="E19" s="17">
        <v>191.48</v>
      </c>
      <c r="F19" s="17">
        <v>191.76</v>
      </c>
      <c r="G19" s="17">
        <v>191.76</v>
      </c>
      <c r="H19" s="11"/>
    </row>
    <row r="20" spans="1:18" ht="18" x14ac:dyDescent="0.25">
      <c r="A20" s="2">
        <v>19</v>
      </c>
      <c r="B20" s="3" t="s">
        <v>23</v>
      </c>
      <c r="C20" s="17">
        <v>200.75</v>
      </c>
      <c r="D20" s="17">
        <v>202.9</v>
      </c>
      <c r="E20" s="17">
        <v>192.67</v>
      </c>
      <c r="F20" s="17">
        <v>200.64</v>
      </c>
      <c r="G20" s="17">
        <v>200.64</v>
      </c>
      <c r="H20" s="11"/>
    </row>
    <row r="21" spans="1:18" ht="18" x14ac:dyDescent="0.25">
      <c r="A21" s="2">
        <v>20</v>
      </c>
      <c r="B21" s="3" t="s">
        <v>24</v>
      </c>
      <c r="C21" s="17">
        <v>185.22</v>
      </c>
      <c r="D21" s="17">
        <v>203.88</v>
      </c>
      <c r="E21" s="17">
        <v>182</v>
      </c>
      <c r="F21" s="17">
        <v>198.88</v>
      </c>
      <c r="G21" s="17">
        <v>198.88</v>
      </c>
      <c r="H21" s="11"/>
    </row>
    <row r="22" spans="1:18" ht="18" x14ac:dyDescent="0.25">
      <c r="A22" s="2">
        <v>21</v>
      </c>
      <c r="B22" s="3" t="s">
        <v>25</v>
      </c>
      <c r="C22" s="17">
        <v>214.88</v>
      </c>
      <c r="D22" s="17">
        <v>216.13</v>
      </c>
      <c r="E22" s="17">
        <v>205.78</v>
      </c>
      <c r="F22" s="17">
        <v>207.67</v>
      </c>
      <c r="G22" s="17">
        <v>207.67</v>
      </c>
      <c r="H22" s="11"/>
      <c r="J22" s="9" t="s">
        <v>208</v>
      </c>
      <c r="K22" s="13">
        <f>COUNT(HIGH)</f>
        <v>200</v>
      </c>
    </row>
    <row r="23" spans="1:18" ht="18" x14ac:dyDescent="0.25">
      <c r="A23" s="2">
        <v>22</v>
      </c>
      <c r="B23" s="3" t="s">
        <v>26</v>
      </c>
      <c r="C23" s="17">
        <v>227.69</v>
      </c>
      <c r="D23" s="17">
        <v>231.87</v>
      </c>
      <c r="E23" s="17">
        <v>214.33</v>
      </c>
      <c r="F23" s="17">
        <v>216.86</v>
      </c>
      <c r="G23" s="17">
        <v>216.86</v>
      </c>
      <c r="H23" s="11"/>
      <c r="J23" s="9" t="s">
        <v>209</v>
      </c>
      <c r="K23" s="13">
        <f>MAX(HIGH)</f>
        <v>271</v>
      </c>
    </row>
    <row r="24" spans="1:18" ht="18" x14ac:dyDescent="0.25">
      <c r="A24" s="2">
        <v>23</v>
      </c>
      <c r="B24" s="3" t="s">
        <v>27</v>
      </c>
      <c r="C24" s="17">
        <v>227.9</v>
      </c>
      <c r="D24" s="17">
        <v>234.68</v>
      </c>
      <c r="E24" s="17">
        <v>226.79</v>
      </c>
      <c r="F24" s="17">
        <v>232.07</v>
      </c>
      <c r="G24" s="17">
        <v>232.07</v>
      </c>
      <c r="H24" s="11"/>
      <c r="J24" s="9" t="s">
        <v>210</v>
      </c>
      <c r="K24" s="13">
        <f>MIN(HIGH)</f>
        <v>144.44</v>
      </c>
    </row>
    <row r="25" spans="1:18" ht="18" x14ac:dyDescent="0.25">
      <c r="A25" s="2">
        <v>24</v>
      </c>
      <c r="B25" s="3" t="s">
        <v>28</v>
      </c>
      <c r="C25" s="17">
        <v>232.25</v>
      </c>
      <c r="D25" s="17">
        <v>232.41</v>
      </c>
      <c r="E25" s="17">
        <v>220</v>
      </c>
      <c r="F25" s="17">
        <v>222.62</v>
      </c>
      <c r="G25" s="17">
        <v>222.62</v>
      </c>
      <c r="H25" s="11"/>
      <c r="J25" s="9" t="s">
        <v>211</v>
      </c>
      <c r="K25" s="13">
        <f>K23-K24</f>
        <v>126.56</v>
      </c>
    </row>
    <row r="26" spans="1:18" ht="18" x14ac:dyDescent="0.25">
      <c r="A26" s="2">
        <v>25</v>
      </c>
      <c r="B26" s="3" t="s">
        <v>29</v>
      </c>
      <c r="C26" s="17">
        <v>224.9</v>
      </c>
      <c r="D26" s="17">
        <v>234.27</v>
      </c>
      <c r="E26" s="17">
        <v>224.7</v>
      </c>
      <c r="F26" s="17">
        <v>232.1</v>
      </c>
      <c r="G26" s="17">
        <v>232.1</v>
      </c>
      <c r="H26" s="11"/>
      <c r="J26" s="9" t="s">
        <v>212</v>
      </c>
      <c r="K26" s="13">
        <f>SQRT(K22)</f>
        <v>14.142135623730951</v>
      </c>
      <c r="L26" s="5">
        <v>15</v>
      </c>
      <c r="N26" s="21" t="s">
        <v>228</v>
      </c>
      <c r="O26" s="22"/>
      <c r="P26" s="23"/>
    </row>
    <row r="27" spans="1:18" ht="18" x14ac:dyDescent="0.25">
      <c r="A27" s="2">
        <v>26</v>
      </c>
      <c r="B27" s="3" t="s">
        <v>30</v>
      </c>
      <c r="C27" s="17">
        <v>221.19</v>
      </c>
      <c r="D27" s="17">
        <v>222.28</v>
      </c>
      <c r="E27" s="17">
        <v>215.33</v>
      </c>
      <c r="F27" s="17">
        <v>219.8</v>
      </c>
      <c r="G27" s="17">
        <v>219.8</v>
      </c>
      <c r="H27" s="11"/>
      <c r="J27" s="9" t="s">
        <v>213</v>
      </c>
      <c r="K27" s="13">
        <f>K25/L26</f>
        <v>8.4373333333333331</v>
      </c>
      <c r="N27" s="5" t="s">
        <v>223</v>
      </c>
      <c r="O27" s="16">
        <v>0.9</v>
      </c>
      <c r="P27" s="5" t="s">
        <v>233</v>
      </c>
    </row>
    <row r="28" spans="1:18" ht="18" x14ac:dyDescent="0.25">
      <c r="A28" s="2">
        <v>27</v>
      </c>
      <c r="B28" s="3" t="s">
        <v>31</v>
      </c>
      <c r="C28" s="17">
        <v>216.8</v>
      </c>
      <c r="D28" s="17">
        <v>226</v>
      </c>
      <c r="E28" s="17">
        <v>216.23</v>
      </c>
      <c r="F28" s="17">
        <v>220.25</v>
      </c>
      <c r="G28" s="17">
        <v>220.25</v>
      </c>
      <c r="H28" s="11"/>
      <c r="J28" s="9" t="s">
        <v>214</v>
      </c>
      <c r="K28" s="13">
        <f>AVERAGE(HIGH)</f>
        <v>207.21944999999988</v>
      </c>
      <c r="N28" s="5" t="s">
        <v>224</v>
      </c>
      <c r="O28" s="16">
        <v>0.1</v>
      </c>
      <c r="P28" s="5" t="s">
        <v>225</v>
      </c>
    </row>
    <row r="29" spans="1:18" ht="18" x14ac:dyDescent="0.25">
      <c r="A29" s="2">
        <v>28</v>
      </c>
      <c r="B29" s="3" t="s">
        <v>32</v>
      </c>
      <c r="C29" s="17">
        <v>225.42</v>
      </c>
      <c r="D29" s="17">
        <v>225.99</v>
      </c>
      <c r="E29" s="17">
        <v>214.71</v>
      </c>
      <c r="F29" s="17">
        <v>215.99</v>
      </c>
      <c r="G29" s="17">
        <v>215.99</v>
      </c>
      <c r="H29" s="11"/>
      <c r="J29" s="9" t="s">
        <v>215</v>
      </c>
      <c r="K29" s="13">
        <f>_xlfn.VAR.S(HIGH)</f>
        <v>963.33522130405743</v>
      </c>
      <c r="N29" s="21" t="s">
        <v>229</v>
      </c>
      <c r="O29" s="22"/>
      <c r="P29" s="23"/>
    </row>
    <row r="30" spans="1:18" ht="18" x14ac:dyDescent="0.25">
      <c r="A30" s="2">
        <v>29</v>
      </c>
      <c r="B30" s="3" t="s">
        <v>33</v>
      </c>
      <c r="C30" s="17">
        <v>253.6</v>
      </c>
      <c r="D30" s="17">
        <v>255.76</v>
      </c>
      <c r="E30" s="17">
        <v>245.63</v>
      </c>
      <c r="F30" s="17">
        <v>246.38</v>
      </c>
      <c r="G30" s="17">
        <v>246.38</v>
      </c>
      <c r="H30" s="11"/>
      <c r="J30" s="9" t="s">
        <v>216</v>
      </c>
      <c r="K30" s="13">
        <f>SQRT(K29)</f>
        <v>31.037642006184321</v>
      </c>
    </row>
    <row r="31" spans="1:18" ht="18" x14ac:dyDescent="0.25">
      <c r="A31" s="2">
        <v>30</v>
      </c>
      <c r="B31" s="3" t="s">
        <v>34</v>
      </c>
      <c r="C31" s="17">
        <v>244.21</v>
      </c>
      <c r="D31" s="17">
        <v>253.21</v>
      </c>
      <c r="E31" s="17">
        <v>243.75</v>
      </c>
      <c r="F31" s="17">
        <v>251.51</v>
      </c>
      <c r="G31" s="17">
        <v>251.51</v>
      </c>
      <c r="H31" s="11"/>
    </row>
    <row r="32" spans="1:18" ht="18" x14ac:dyDescent="0.25">
      <c r="A32" s="2">
        <v>31</v>
      </c>
      <c r="B32" s="3" t="s">
        <v>35</v>
      </c>
      <c r="C32" s="17">
        <v>247.79</v>
      </c>
      <c r="D32" s="17">
        <v>249.44</v>
      </c>
      <c r="E32" s="17">
        <v>236.83</v>
      </c>
      <c r="F32" s="17">
        <v>239.2</v>
      </c>
      <c r="G32" s="17">
        <v>239.2</v>
      </c>
      <c r="H32" s="11"/>
      <c r="J32" s="20" t="s">
        <v>207</v>
      </c>
      <c r="K32" s="20" t="s">
        <v>217</v>
      </c>
      <c r="L32" s="20" t="s">
        <v>218</v>
      </c>
      <c r="M32" s="20" t="s">
        <v>219</v>
      </c>
      <c r="N32" s="20" t="s">
        <v>220</v>
      </c>
      <c r="O32" s="20" t="str">
        <f>M32</f>
        <v>FRECUENCIA OBSERVADA</v>
      </c>
      <c r="P32" s="20" t="str">
        <f>N32</f>
        <v>FRECUENCIA ESPERADA</v>
      </c>
      <c r="Q32" s="20" t="s">
        <v>207</v>
      </c>
      <c r="R32" s="20" t="s">
        <v>234</v>
      </c>
    </row>
    <row r="33" spans="1:19" ht="18" x14ac:dyDescent="0.25">
      <c r="A33" s="2">
        <v>32</v>
      </c>
      <c r="B33" s="3" t="s">
        <v>36</v>
      </c>
      <c r="C33" s="17">
        <v>251.09</v>
      </c>
      <c r="D33" s="17">
        <v>257.14</v>
      </c>
      <c r="E33" s="17">
        <v>247.2</v>
      </c>
      <c r="F33" s="17">
        <v>249.23</v>
      </c>
      <c r="G33" s="17">
        <v>249.23</v>
      </c>
      <c r="H33" s="11"/>
      <c r="J33" s="20"/>
      <c r="K33" s="20"/>
      <c r="L33" s="20"/>
      <c r="M33" s="20"/>
      <c r="N33" s="20"/>
      <c r="O33" s="20"/>
      <c r="P33" s="20"/>
      <c r="Q33" s="20"/>
      <c r="R33" s="20"/>
    </row>
    <row r="34" spans="1:19" ht="18" x14ac:dyDescent="0.25">
      <c r="A34" s="2">
        <v>33</v>
      </c>
      <c r="B34" s="3" t="s">
        <v>37</v>
      </c>
      <c r="C34" s="17">
        <v>252.73</v>
      </c>
      <c r="D34" s="17">
        <v>258.47000000000003</v>
      </c>
      <c r="E34" s="17">
        <v>246.18</v>
      </c>
      <c r="F34" s="17">
        <v>248.5</v>
      </c>
      <c r="G34" s="17">
        <v>248.5</v>
      </c>
      <c r="H34" s="11"/>
      <c r="J34" s="5">
        <v>1</v>
      </c>
      <c r="K34" s="6">
        <f>K24</f>
        <v>144.44</v>
      </c>
      <c r="L34" s="6">
        <f>K34+$K$27</f>
        <v>152.87733333333333</v>
      </c>
      <c r="M34" s="7" cm="1">
        <f t="array" ref="M34:M49">FREQUENCY(HIGH,L34:L48)</f>
        <v>4</v>
      </c>
      <c r="N34" s="6">
        <f>((_xlfn.NORM.DIST(L34,$K$28,$K$30,1))-(_xlfn.NORM.DIST(K34,$K$28,$K$30,1)))*$K$22</f>
        <v>3.6867143907672024</v>
      </c>
      <c r="O34" s="5">
        <f>M34+M35</f>
        <v>6</v>
      </c>
      <c r="P34" s="6">
        <f>N34+N35</f>
        <v>9.6033982492135923</v>
      </c>
      <c r="Q34" s="5">
        <v>1</v>
      </c>
      <c r="R34" s="6">
        <f>((P34-O34)^2)/P34</f>
        <v>1.352071277841556</v>
      </c>
    </row>
    <row r="35" spans="1:19" ht="18" x14ac:dyDescent="0.25">
      <c r="A35" s="2">
        <v>34</v>
      </c>
      <c r="B35" s="3" t="s">
        <v>38</v>
      </c>
      <c r="C35" s="17">
        <v>255.31</v>
      </c>
      <c r="D35" s="17">
        <v>258.62</v>
      </c>
      <c r="E35" s="17">
        <v>245.8</v>
      </c>
      <c r="F35" s="17">
        <v>256.56</v>
      </c>
      <c r="G35" s="17">
        <v>256.56</v>
      </c>
      <c r="H35" s="11"/>
      <c r="J35" s="5">
        <v>2</v>
      </c>
      <c r="K35" s="6">
        <f>L34</f>
        <v>152.87733333333333</v>
      </c>
      <c r="L35" s="6">
        <f>K35+$K$27</f>
        <v>161.31466666666665</v>
      </c>
      <c r="M35" s="7">
        <v>2</v>
      </c>
      <c r="N35" s="6">
        <f t="shared" ref="N35:N48" si="0">((_xlfn.NORM.DIST(L35,$K$28,$K$30,1))-(_xlfn.NORM.DIST(K35,$K$28,$K$30,1)))*$K$22</f>
        <v>5.9166838584463903</v>
      </c>
      <c r="O35" s="5">
        <f>M36</f>
        <v>4</v>
      </c>
      <c r="P35" s="6">
        <f>N36</f>
        <v>8.8230549801587337</v>
      </c>
      <c r="Q35" s="5">
        <v>2</v>
      </c>
      <c r="R35" s="6">
        <f t="shared" ref="R35:R46" si="1">((P35-O35)^2)/P35</f>
        <v>2.6364858197013596</v>
      </c>
    </row>
    <row r="36" spans="1:19" ht="18" x14ac:dyDescent="0.25">
      <c r="A36" s="2">
        <v>35</v>
      </c>
      <c r="B36" s="3" t="s">
        <v>39</v>
      </c>
      <c r="C36" s="17">
        <v>255.97</v>
      </c>
      <c r="D36" s="17">
        <v>265.60000000000002</v>
      </c>
      <c r="E36" s="17">
        <v>251.73</v>
      </c>
      <c r="F36" s="17">
        <v>252.64</v>
      </c>
      <c r="G36" s="17">
        <v>252.64</v>
      </c>
      <c r="H36" s="11"/>
      <c r="J36" s="5">
        <v>3</v>
      </c>
      <c r="K36" s="6">
        <f t="shared" ref="K36:K48" si="2">L35</f>
        <v>161.31466666666665</v>
      </c>
      <c r="L36" s="6">
        <f t="shared" ref="L36:L47" si="3">K36+$K$27</f>
        <v>169.75199999999998</v>
      </c>
      <c r="M36" s="7">
        <v>4</v>
      </c>
      <c r="N36" s="6">
        <f t="shared" si="0"/>
        <v>8.8230549801587337</v>
      </c>
      <c r="O36" s="5">
        <f t="shared" ref="O36:O45" si="4">M37</f>
        <v>28</v>
      </c>
      <c r="P36" s="6">
        <f t="shared" ref="P36:P45" si="5">N37</f>
        <v>12.225367764429173</v>
      </c>
      <c r="Q36" s="5">
        <v>3</v>
      </c>
      <c r="R36" s="6">
        <f t="shared" si="1"/>
        <v>20.354317920114454</v>
      </c>
    </row>
    <row r="37" spans="1:19" ht="18" x14ac:dyDescent="0.25">
      <c r="A37" s="2">
        <v>36</v>
      </c>
      <c r="B37" s="3" t="s">
        <v>40</v>
      </c>
      <c r="C37" s="17">
        <v>235.8</v>
      </c>
      <c r="D37" s="17">
        <v>251.84</v>
      </c>
      <c r="E37" s="17">
        <v>233.09</v>
      </c>
      <c r="F37" s="17">
        <v>248.23</v>
      </c>
      <c r="G37" s="17">
        <v>248.23</v>
      </c>
      <c r="H37" s="11"/>
      <c r="J37" s="5">
        <v>4</v>
      </c>
      <c r="K37" s="6">
        <f t="shared" si="2"/>
        <v>169.75199999999998</v>
      </c>
      <c r="L37" s="6">
        <f t="shared" si="3"/>
        <v>178.18933333333331</v>
      </c>
      <c r="M37" s="7">
        <v>28</v>
      </c>
      <c r="N37" s="6">
        <f t="shared" si="0"/>
        <v>12.225367764429173</v>
      </c>
      <c r="O37" s="5">
        <f t="shared" si="4"/>
        <v>33</v>
      </c>
      <c r="P37" s="6">
        <f t="shared" si="5"/>
        <v>15.740106886625115</v>
      </c>
      <c r="Q37" s="5">
        <v>4</v>
      </c>
      <c r="R37" s="6">
        <f t="shared" si="1"/>
        <v>18.92642231916891</v>
      </c>
    </row>
    <row r="38" spans="1:19" ht="18" x14ac:dyDescent="0.25">
      <c r="A38" s="2">
        <v>37</v>
      </c>
      <c r="B38" s="3" t="s">
        <v>41</v>
      </c>
      <c r="C38" s="17">
        <v>263.3</v>
      </c>
      <c r="D38" s="17">
        <v>271</v>
      </c>
      <c r="E38" s="17">
        <v>239.65</v>
      </c>
      <c r="F38" s="17">
        <v>241.03</v>
      </c>
      <c r="G38" s="17">
        <v>241.03</v>
      </c>
      <c r="H38" s="11"/>
      <c r="J38" s="5">
        <v>5</v>
      </c>
      <c r="K38" s="6">
        <f t="shared" si="2"/>
        <v>178.18933333333331</v>
      </c>
      <c r="L38" s="6">
        <f t="shared" si="3"/>
        <v>186.62666666666664</v>
      </c>
      <c r="M38" s="7">
        <v>33</v>
      </c>
      <c r="N38" s="6">
        <f t="shared" si="0"/>
        <v>15.740106886625115</v>
      </c>
      <c r="O38" s="5">
        <f t="shared" si="4"/>
        <v>20</v>
      </c>
      <c r="P38" s="6">
        <f t="shared" si="5"/>
        <v>18.830271699917166</v>
      </c>
      <c r="Q38" s="5">
        <v>5</v>
      </c>
      <c r="R38" s="6">
        <f t="shared" si="1"/>
        <v>7.2663013992554135E-2</v>
      </c>
    </row>
    <row r="39" spans="1:19" ht="18" x14ac:dyDescent="0.25">
      <c r="A39" s="2">
        <v>38</v>
      </c>
      <c r="B39" s="3" t="s">
        <v>42</v>
      </c>
      <c r="C39" s="17">
        <v>262.8</v>
      </c>
      <c r="D39" s="17">
        <v>267.58999999999997</v>
      </c>
      <c r="E39" s="17">
        <v>257.86</v>
      </c>
      <c r="F39" s="17">
        <v>263.26</v>
      </c>
      <c r="G39" s="17">
        <v>263.26</v>
      </c>
      <c r="H39" s="11"/>
      <c r="J39" s="5">
        <v>6</v>
      </c>
      <c r="K39" s="6">
        <f t="shared" si="2"/>
        <v>186.62666666666664</v>
      </c>
      <c r="L39" s="6">
        <f t="shared" si="3"/>
        <v>195.06399999999996</v>
      </c>
      <c r="M39" s="7">
        <v>20</v>
      </c>
      <c r="N39" s="6">
        <f t="shared" si="0"/>
        <v>18.830271699917166</v>
      </c>
      <c r="O39" s="5">
        <f t="shared" si="4"/>
        <v>18</v>
      </c>
      <c r="P39" s="6">
        <f t="shared" si="5"/>
        <v>20.931913000962453</v>
      </c>
      <c r="Q39" s="5">
        <v>6</v>
      </c>
      <c r="R39" s="6">
        <f t="shared" si="1"/>
        <v>0.41067024522877604</v>
      </c>
    </row>
    <row r="40" spans="1:19" ht="18" x14ac:dyDescent="0.25">
      <c r="A40" s="2">
        <v>39</v>
      </c>
      <c r="B40" s="3" t="s">
        <v>43</v>
      </c>
      <c r="C40" s="17">
        <v>251</v>
      </c>
      <c r="D40" s="17">
        <v>265.61</v>
      </c>
      <c r="E40" s="17">
        <v>250.3</v>
      </c>
      <c r="F40" s="17">
        <v>262.33</v>
      </c>
      <c r="G40" s="17">
        <v>262.33</v>
      </c>
      <c r="H40" s="11"/>
      <c r="J40" s="5">
        <v>7</v>
      </c>
      <c r="K40" s="6">
        <f t="shared" si="2"/>
        <v>195.06399999999996</v>
      </c>
      <c r="L40" s="6">
        <f t="shared" si="3"/>
        <v>203.50133333333329</v>
      </c>
      <c r="M40" s="7">
        <v>18</v>
      </c>
      <c r="N40" s="6">
        <f t="shared" si="0"/>
        <v>20.931913000962453</v>
      </c>
      <c r="O40" s="5">
        <f t="shared" si="4"/>
        <v>8</v>
      </c>
      <c r="P40" s="6">
        <f t="shared" si="5"/>
        <v>21.620455285378714</v>
      </c>
      <c r="Q40" s="5">
        <v>7</v>
      </c>
      <c r="R40" s="6">
        <f t="shared" si="1"/>
        <v>8.5806149654239974</v>
      </c>
    </row>
    <row r="41" spans="1:19" ht="18" x14ac:dyDescent="0.25">
      <c r="A41" s="2">
        <v>40</v>
      </c>
      <c r="B41" s="3" t="s">
        <v>44</v>
      </c>
      <c r="C41" s="17">
        <v>247.71</v>
      </c>
      <c r="D41" s="17">
        <v>259.44</v>
      </c>
      <c r="E41" s="17">
        <v>244.57</v>
      </c>
      <c r="F41" s="17">
        <v>252.94</v>
      </c>
      <c r="G41" s="17">
        <v>252.94</v>
      </c>
      <c r="H41" s="11"/>
      <c r="J41" s="5">
        <v>8</v>
      </c>
      <c r="K41" s="6">
        <f t="shared" si="2"/>
        <v>203.50133333333329</v>
      </c>
      <c r="L41" s="6">
        <f>K41+$K$27</f>
        <v>211.93866666666662</v>
      </c>
      <c r="M41" s="7">
        <v>8</v>
      </c>
      <c r="N41" s="6">
        <f t="shared" si="0"/>
        <v>21.620455285378714</v>
      </c>
      <c r="O41" s="5">
        <f t="shared" si="4"/>
        <v>14</v>
      </c>
      <c r="P41" s="6">
        <f t="shared" si="5"/>
        <v>20.75029980946972</v>
      </c>
      <c r="Q41" s="5">
        <v>8</v>
      </c>
      <c r="R41" s="6">
        <f t="shared" si="1"/>
        <v>2.1959464651653819</v>
      </c>
    </row>
    <row r="42" spans="1:19" ht="18" x14ac:dyDescent="0.25">
      <c r="A42" s="2">
        <v>41</v>
      </c>
      <c r="B42" s="3" t="s">
        <v>45</v>
      </c>
      <c r="C42" s="17">
        <v>249.81</v>
      </c>
      <c r="D42" s="17">
        <v>252.37</v>
      </c>
      <c r="E42" s="17">
        <v>242.46</v>
      </c>
      <c r="F42" s="17">
        <v>251.52</v>
      </c>
      <c r="G42" s="17">
        <v>251.52</v>
      </c>
      <c r="H42" s="11"/>
      <c r="J42" s="5">
        <v>9</v>
      </c>
      <c r="K42" s="6">
        <f t="shared" si="2"/>
        <v>211.93866666666662</v>
      </c>
      <c r="L42" s="6">
        <f t="shared" si="3"/>
        <v>220.37599999999995</v>
      </c>
      <c r="M42" s="7">
        <v>14</v>
      </c>
      <c r="N42" s="6">
        <f t="shared" si="0"/>
        <v>20.75029980946972</v>
      </c>
      <c r="O42" s="5">
        <f t="shared" si="4"/>
        <v>10</v>
      </c>
      <c r="P42" s="6">
        <f t="shared" si="5"/>
        <v>18.504931578705296</v>
      </c>
      <c r="Q42" s="5">
        <v>9</v>
      </c>
      <c r="R42" s="6">
        <f t="shared" si="1"/>
        <v>3.9088964393522727</v>
      </c>
    </row>
    <row r="43" spans="1:19" ht="18" x14ac:dyDescent="0.25">
      <c r="A43" s="2">
        <v>42</v>
      </c>
      <c r="B43" s="3" t="s">
        <v>46</v>
      </c>
      <c r="C43" s="17">
        <v>234.56</v>
      </c>
      <c r="D43" s="17">
        <v>248.35</v>
      </c>
      <c r="E43" s="17">
        <v>234.25</v>
      </c>
      <c r="F43" s="17">
        <v>246.39</v>
      </c>
      <c r="G43" s="17">
        <v>246.39</v>
      </c>
      <c r="H43" s="11"/>
      <c r="J43" s="5">
        <v>10</v>
      </c>
      <c r="K43" s="6">
        <f t="shared" si="2"/>
        <v>220.37599999999995</v>
      </c>
      <c r="L43" s="6">
        <f t="shared" si="3"/>
        <v>228.81333333333328</v>
      </c>
      <c r="M43" s="7">
        <v>10</v>
      </c>
      <c r="N43" s="6">
        <f t="shared" si="0"/>
        <v>18.504931578705296</v>
      </c>
      <c r="O43" s="5">
        <f t="shared" si="4"/>
        <v>8</v>
      </c>
      <c r="P43" s="6">
        <f t="shared" si="5"/>
        <v>15.333948180315527</v>
      </c>
      <c r="Q43" s="5">
        <v>10</v>
      </c>
      <c r="R43" s="6">
        <f t="shared" si="1"/>
        <v>3.5076938619500839</v>
      </c>
    </row>
    <row r="44" spans="1:19" ht="18" x14ac:dyDescent="0.25">
      <c r="A44" s="2">
        <v>43</v>
      </c>
      <c r="B44" s="3" t="s">
        <v>47</v>
      </c>
      <c r="C44" s="17">
        <v>218.89</v>
      </c>
      <c r="D44" s="17">
        <v>231.3</v>
      </c>
      <c r="E44" s="17">
        <v>218.06</v>
      </c>
      <c r="F44" s="17">
        <v>231.26</v>
      </c>
      <c r="G44" s="17">
        <v>231.26</v>
      </c>
      <c r="H44" s="11"/>
      <c r="J44" s="5">
        <v>11</v>
      </c>
      <c r="K44" s="6">
        <f t="shared" si="2"/>
        <v>228.81333333333328</v>
      </c>
      <c r="L44" s="6">
        <f t="shared" si="3"/>
        <v>237.2506666666666</v>
      </c>
      <c r="M44" s="7">
        <v>8</v>
      </c>
      <c r="N44" s="6">
        <f t="shared" si="0"/>
        <v>15.333948180315527</v>
      </c>
      <c r="O44" s="5">
        <f t="shared" si="4"/>
        <v>20</v>
      </c>
      <c r="P44" s="6">
        <f t="shared" si="5"/>
        <v>11.806566711961896</v>
      </c>
      <c r="Q44" s="5">
        <v>11</v>
      </c>
      <c r="R44" s="6">
        <f t="shared" si="1"/>
        <v>5.6860178478062844</v>
      </c>
    </row>
    <row r="45" spans="1:19" ht="18" x14ac:dyDescent="0.25">
      <c r="A45" s="2">
        <v>44</v>
      </c>
      <c r="B45" s="3" t="s">
        <v>48</v>
      </c>
      <c r="C45" s="17">
        <v>201.02</v>
      </c>
      <c r="D45" s="17">
        <v>213.23</v>
      </c>
      <c r="E45" s="17">
        <v>200.85</v>
      </c>
      <c r="F45" s="17">
        <v>209.86</v>
      </c>
      <c r="G45" s="17">
        <v>209.86</v>
      </c>
      <c r="H45" s="11"/>
      <c r="J45" s="5">
        <v>12</v>
      </c>
      <c r="K45" s="6">
        <f t="shared" si="2"/>
        <v>237.2506666666666</v>
      </c>
      <c r="L45" s="6">
        <f t="shared" si="3"/>
        <v>245.68799999999993</v>
      </c>
      <c r="M45" s="7">
        <v>20</v>
      </c>
      <c r="N45" s="6">
        <f t="shared" si="0"/>
        <v>11.806566711961896</v>
      </c>
      <c r="O45" s="5">
        <f t="shared" si="4"/>
        <v>12</v>
      </c>
      <c r="P45" s="6">
        <f t="shared" si="5"/>
        <v>8.4468738218377091</v>
      </c>
      <c r="Q45" s="5">
        <v>12</v>
      </c>
      <c r="R45" s="6">
        <f t="shared" si="1"/>
        <v>1.4946009499163473</v>
      </c>
    </row>
    <row r="46" spans="1:19" ht="18" x14ac:dyDescent="0.25">
      <c r="A46" s="2">
        <v>45</v>
      </c>
      <c r="B46" s="3" t="s">
        <v>49</v>
      </c>
      <c r="C46" s="17">
        <v>199.55</v>
      </c>
      <c r="D46" s="17">
        <v>203.2</v>
      </c>
      <c r="E46" s="17">
        <v>195.26</v>
      </c>
      <c r="F46" s="17">
        <v>197.88</v>
      </c>
      <c r="G46" s="17">
        <v>197.88</v>
      </c>
      <c r="H46" s="11"/>
      <c r="J46" s="5">
        <v>13</v>
      </c>
      <c r="K46" s="6">
        <f t="shared" si="2"/>
        <v>245.68799999999993</v>
      </c>
      <c r="L46" s="6">
        <f t="shared" si="3"/>
        <v>254.12533333333326</v>
      </c>
      <c r="M46" s="7">
        <v>12</v>
      </c>
      <c r="N46" s="6">
        <f t="shared" si="0"/>
        <v>8.4468738218377091</v>
      </c>
      <c r="O46" s="5">
        <f>M47+M48</f>
        <v>19</v>
      </c>
      <c r="P46" s="6">
        <f>N47+N48</f>
        <v>9.0838122126196019</v>
      </c>
      <c r="Q46" s="5">
        <v>13</v>
      </c>
      <c r="R46" s="6">
        <f t="shared" si="1"/>
        <v>10.824836305839417</v>
      </c>
    </row>
    <row r="47" spans="1:19" ht="18" x14ac:dyDescent="0.25">
      <c r="A47" s="2">
        <v>46</v>
      </c>
      <c r="B47" s="3" t="s">
        <v>50</v>
      </c>
      <c r="C47" s="17">
        <v>195.17</v>
      </c>
      <c r="D47" s="17">
        <v>198.72</v>
      </c>
      <c r="E47" s="17">
        <v>194.05</v>
      </c>
      <c r="F47" s="17">
        <v>197.42</v>
      </c>
      <c r="G47" s="17">
        <v>197.42</v>
      </c>
      <c r="H47" s="11"/>
      <c r="J47" s="5">
        <v>14</v>
      </c>
      <c r="K47" s="6">
        <f t="shared" si="2"/>
        <v>254.12533333333326</v>
      </c>
      <c r="L47" s="6">
        <f t="shared" si="3"/>
        <v>262.56266666666659</v>
      </c>
      <c r="M47" s="7">
        <v>13</v>
      </c>
      <c r="N47" s="6">
        <f t="shared" si="0"/>
        <v>5.6152701034650088</v>
      </c>
      <c r="P47" s="8"/>
      <c r="Q47" s="8"/>
      <c r="R47" s="8"/>
    </row>
    <row r="48" spans="1:19" ht="18" x14ac:dyDescent="0.25">
      <c r="A48" s="2">
        <v>47</v>
      </c>
      <c r="B48" s="3" t="s">
        <v>51</v>
      </c>
      <c r="C48" s="17">
        <v>186.54</v>
      </c>
      <c r="D48" s="17">
        <v>197.76</v>
      </c>
      <c r="E48" s="17">
        <v>186.36</v>
      </c>
      <c r="F48" s="17">
        <v>196.37</v>
      </c>
      <c r="G48" s="17">
        <v>196.37</v>
      </c>
      <c r="H48" s="11"/>
      <c r="J48" s="5">
        <v>15</v>
      </c>
      <c r="K48" s="6">
        <f t="shared" si="2"/>
        <v>262.56266666666659</v>
      </c>
      <c r="L48" s="6">
        <f>K23</f>
        <v>271</v>
      </c>
      <c r="M48" s="7">
        <v>6</v>
      </c>
      <c r="N48" s="6">
        <f t="shared" si="0"/>
        <v>3.4685421091545932</v>
      </c>
      <c r="P48" s="9" t="s">
        <v>221</v>
      </c>
      <c r="Q48" s="6">
        <f>SUM(R34:R46)</f>
        <v>79.951237431501397</v>
      </c>
      <c r="R48" s="25" t="s">
        <v>232</v>
      </c>
      <c r="S48" s="15"/>
    </row>
    <row r="49" spans="1:19" ht="18" x14ac:dyDescent="0.25">
      <c r="A49" s="2">
        <v>48</v>
      </c>
      <c r="B49" s="3" t="s">
        <v>52</v>
      </c>
      <c r="C49" s="17">
        <v>184.4</v>
      </c>
      <c r="D49" s="17">
        <v>187.97</v>
      </c>
      <c r="E49" s="17">
        <v>182.01</v>
      </c>
      <c r="F49" s="17">
        <v>187.35</v>
      </c>
      <c r="G49" s="17">
        <v>187.35</v>
      </c>
      <c r="H49" s="11"/>
      <c r="M49" s="8">
        <v>0</v>
      </c>
      <c r="P49" s="9" t="s">
        <v>222</v>
      </c>
      <c r="Q49" s="6">
        <f>_xlfn.CHISQ.INV.RT(0.1,Q46-1)</f>
        <v>18.549347786703244</v>
      </c>
      <c r="R49" s="26"/>
      <c r="S49" s="15"/>
    </row>
    <row r="50" spans="1:19" ht="18" x14ac:dyDescent="0.25">
      <c r="A50" s="2">
        <v>49</v>
      </c>
      <c r="B50" s="3" t="s">
        <v>53</v>
      </c>
      <c r="C50" s="17">
        <v>184.97</v>
      </c>
      <c r="D50" s="17">
        <v>188.8</v>
      </c>
      <c r="E50" s="17">
        <v>182.55</v>
      </c>
      <c r="F50" s="17">
        <v>182.58</v>
      </c>
      <c r="G50" s="17">
        <v>182.58</v>
      </c>
      <c r="H50" s="11"/>
      <c r="P50" s="8"/>
      <c r="Q50" s="8"/>
      <c r="R50" s="8"/>
    </row>
    <row r="51" spans="1:19" ht="18" x14ac:dyDescent="0.25">
      <c r="A51" s="2">
        <v>50</v>
      </c>
      <c r="B51" s="3" t="s">
        <v>54</v>
      </c>
      <c r="C51" s="17">
        <v>182.3</v>
      </c>
      <c r="D51" s="17">
        <v>183.95</v>
      </c>
      <c r="E51" s="17">
        <v>180.69</v>
      </c>
      <c r="F51" s="17">
        <v>183.01</v>
      </c>
      <c r="G51" s="17">
        <v>183.01</v>
      </c>
      <c r="H51" s="11"/>
    </row>
    <row r="52" spans="1:19" ht="18" x14ac:dyDescent="0.25">
      <c r="A52" s="2">
        <v>51</v>
      </c>
      <c r="B52" s="3" t="s">
        <v>55</v>
      </c>
      <c r="C52" s="17">
        <v>184.68</v>
      </c>
      <c r="D52" s="17">
        <v>185.21</v>
      </c>
      <c r="E52" s="17">
        <v>179.66</v>
      </c>
      <c r="F52" s="17">
        <v>181.57</v>
      </c>
      <c r="G52" s="17">
        <v>181.57</v>
      </c>
      <c r="H52" s="11"/>
    </row>
    <row r="53" spans="1:19" ht="18" x14ac:dyDescent="0.25">
      <c r="A53" s="2">
        <v>52</v>
      </c>
      <c r="B53" s="3" t="s">
        <v>56</v>
      </c>
      <c r="C53" s="17">
        <v>186.56</v>
      </c>
      <c r="D53" s="17">
        <v>187.2</v>
      </c>
      <c r="E53" s="17">
        <v>182.37</v>
      </c>
      <c r="F53" s="17">
        <v>184.86</v>
      </c>
      <c r="G53" s="17">
        <v>184.86</v>
      </c>
      <c r="H53" s="11"/>
    </row>
    <row r="54" spans="1:19" ht="18" x14ac:dyDescent="0.25">
      <c r="A54" s="2">
        <v>53</v>
      </c>
      <c r="B54" s="3" t="s">
        <v>57</v>
      </c>
      <c r="C54" s="17">
        <v>177.92</v>
      </c>
      <c r="D54" s="17">
        <v>188.81</v>
      </c>
      <c r="E54" s="17">
        <v>177</v>
      </c>
      <c r="F54" s="17">
        <v>187.44</v>
      </c>
      <c r="G54" s="17">
        <v>187.44</v>
      </c>
      <c r="H54" s="11"/>
    </row>
    <row r="55" spans="1:19" ht="18" x14ac:dyDescent="0.25">
      <c r="A55" s="2">
        <v>54</v>
      </c>
      <c r="B55" s="3" t="s">
        <v>58</v>
      </c>
      <c r="C55" s="17">
        <v>185.8</v>
      </c>
      <c r="D55" s="17">
        <v>186</v>
      </c>
      <c r="E55" s="17">
        <v>176.92</v>
      </c>
      <c r="F55" s="17">
        <v>178.01</v>
      </c>
      <c r="G55" s="17">
        <v>178.01</v>
      </c>
      <c r="H55" s="11"/>
    </row>
    <row r="56" spans="1:19" ht="18" x14ac:dyDescent="0.25">
      <c r="A56" s="2">
        <v>55</v>
      </c>
      <c r="B56" s="3" t="s">
        <v>59</v>
      </c>
      <c r="C56" s="17">
        <v>188.39</v>
      </c>
      <c r="D56" s="17">
        <v>191.08</v>
      </c>
      <c r="E56" s="17">
        <v>181.23</v>
      </c>
      <c r="F56" s="17">
        <v>182.47</v>
      </c>
      <c r="G56" s="17">
        <v>182.47</v>
      </c>
      <c r="H56" s="11"/>
    </row>
    <row r="57" spans="1:19" ht="18" x14ac:dyDescent="0.25">
      <c r="A57" s="2">
        <v>56</v>
      </c>
      <c r="B57" s="3" t="s">
        <v>60</v>
      </c>
      <c r="C57" s="17">
        <v>171.12</v>
      </c>
      <c r="D57" s="17">
        <v>180.55</v>
      </c>
      <c r="E57" s="17">
        <v>169.8</v>
      </c>
      <c r="F57" s="17">
        <v>177.29</v>
      </c>
      <c r="G57" s="17">
        <v>177.29</v>
      </c>
      <c r="H57" s="11"/>
    </row>
    <row r="58" spans="1:19" ht="18" x14ac:dyDescent="0.25">
      <c r="A58" s="2">
        <v>57</v>
      </c>
      <c r="B58" s="3" t="s">
        <v>61</v>
      </c>
      <c r="C58" s="17">
        <v>173.92</v>
      </c>
      <c r="D58" s="17">
        <v>174.75</v>
      </c>
      <c r="E58" s="17">
        <v>167.41</v>
      </c>
      <c r="F58" s="17">
        <v>170.66</v>
      </c>
      <c r="G58" s="17">
        <v>170.66</v>
      </c>
      <c r="H58" s="11"/>
    </row>
    <row r="59" spans="1:19" ht="18" x14ac:dyDescent="0.25">
      <c r="A59" s="2">
        <v>58</v>
      </c>
      <c r="B59" s="3" t="s">
        <v>62</v>
      </c>
      <c r="C59" s="17">
        <v>176.06</v>
      </c>
      <c r="D59" s="17">
        <v>178.57</v>
      </c>
      <c r="E59" s="17">
        <v>173.17</v>
      </c>
      <c r="F59" s="17">
        <v>173.79</v>
      </c>
      <c r="G59" s="17">
        <v>173.79</v>
      </c>
      <c r="H59" s="11"/>
    </row>
    <row r="60" spans="1:19" ht="18" x14ac:dyDescent="0.25">
      <c r="A60" s="2">
        <v>59</v>
      </c>
      <c r="B60" s="3" t="s">
        <v>63</v>
      </c>
      <c r="C60" s="17">
        <v>176.13</v>
      </c>
      <c r="D60" s="17">
        <v>179.35</v>
      </c>
      <c r="E60" s="17">
        <v>175.58</v>
      </c>
      <c r="F60" s="17">
        <v>177.48</v>
      </c>
      <c r="G60" s="17">
        <v>177.48</v>
      </c>
      <c r="H60" s="11"/>
    </row>
    <row r="61" spans="1:19" ht="18" x14ac:dyDescent="0.25">
      <c r="A61" s="2">
        <v>60</v>
      </c>
      <c r="B61" s="3" t="s">
        <v>64</v>
      </c>
      <c r="C61" s="17">
        <v>174.6</v>
      </c>
      <c r="D61" s="17">
        <v>179.73</v>
      </c>
      <c r="E61" s="17">
        <v>172.73</v>
      </c>
      <c r="F61" s="17">
        <v>177.94</v>
      </c>
      <c r="G61" s="17">
        <v>177.94</v>
      </c>
      <c r="H61" s="11"/>
    </row>
    <row r="62" spans="1:19" ht="18" x14ac:dyDescent="0.25">
      <c r="A62" s="2">
        <v>61</v>
      </c>
      <c r="B62" s="3" t="s">
        <v>65</v>
      </c>
      <c r="C62" s="17">
        <v>175.35</v>
      </c>
      <c r="D62" s="17">
        <v>176.15</v>
      </c>
      <c r="E62" s="17">
        <v>172.13</v>
      </c>
      <c r="F62" s="17">
        <v>175</v>
      </c>
      <c r="G62" s="17">
        <v>175</v>
      </c>
      <c r="H62" s="11"/>
    </row>
    <row r="63" spans="1:19" ht="18" x14ac:dyDescent="0.25">
      <c r="A63" s="2">
        <v>62</v>
      </c>
      <c r="B63" s="3" t="s">
        <v>66</v>
      </c>
      <c r="C63" s="17">
        <v>174.78</v>
      </c>
      <c r="D63" s="17">
        <v>177.76</v>
      </c>
      <c r="E63" s="17">
        <v>174</v>
      </c>
      <c r="F63" s="17">
        <v>174.77</v>
      </c>
      <c r="G63" s="17">
        <v>174.77</v>
      </c>
      <c r="H63" s="11"/>
    </row>
    <row r="64" spans="1:19" ht="18" x14ac:dyDescent="0.25">
      <c r="A64" s="2">
        <v>63</v>
      </c>
      <c r="B64" s="3" t="s">
        <v>67</v>
      </c>
      <c r="C64" s="17">
        <v>178.13</v>
      </c>
      <c r="D64" s="17">
        <v>182.64</v>
      </c>
      <c r="E64" s="17">
        <v>174.49</v>
      </c>
      <c r="F64" s="17">
        <v>176.29</v>
      </c>
      <c r="G64" s="17">
        <v>176.29</v>
      </c>
      <c r="H64" s="11"/>
    </row>
    <row r="65" spans="1:16" ht="18" x14ac:dyDescent="0.25">
      <c r="A65" s="2">
        <v>64</v>
      </c>
      <c r="B65" s="3" t="s">
        <v>68</v>
      </c>
      <c r="C65" s="17">
        <v>178.5</v>
      </c>
      <c r="D65" s="17">
        <v>180.32</v>
      </c>
      <c r="E65" s="17">
        <v>173.82</v>
      </c>
      <c r="F65" s="17">
        <v>178.08</v>
      </c>
      <c r="G65" s="17">
        <v>178.08</v>
      </c>
      <c r="H65" s="11"/>
    </row>
    <row r="66" spans="1:16" ht="18" x14ac:dyDescent="0.25">
      <c r="A66" s="2">
        <v>65</v>
      </c>
      <c r="B66" s="3" t="s">
        <v>69</v>
      </c>
      <c r="C66" s="17">
        <v>178.58</v>
      </c>
      <c r="D66" s="17">
        <v>182.67</v>
      </c>
      <c r="E66" s="17">
        <v>175.38</v>
      </c>
      <c r="F66" s="17">
        <v>178.79</v>
      </c>
      <c r="G66" s="17">
        <v>178.79</v>
      </c>
      <c r="H66" s="11"/>
    </row>
    <row r="67" spans="1:16" ht="18" x14ac:dyDescent="0.25">
      <c r="A67" s="2">
        <v>66</v>
      </c>
      <c r="B67" s="3" t="s">
        <v>70</v>
      </c>
      <c r="C67" s="17">
        <v>174.19</v>
      </c>
      <c r="D67" s="17">
        <v>178.15</v>
      </c>
      <c r="E67" s="17">
        <v>173.93</v>
      </c>
      <c r="F67" s="17">
        <v>176.19</v>
      </c>
      <c r="G67" s="17">
        <v>176.19</v>
      </c>
      <c r="H67" s="11"/>
    </row>
    <row r="68" spans="1:16" ht="18" x14ac:dyDescent="0.25">
      <c r="A68" s="2">
        <v>67</v>
      </c>
      <c r="B68" s="3" t="s">
        <v>71</v>
      </c>
      <c r="C68" s="17">
        <v>176.4</v>
      </c>
      <c r="D68" s="17">
        <v>178.25</v>
      </c>
      <c r="E68" s="17">
        <v>173.16</v>
      </c>
      <c r="F68" s="17">
        <v>176.75</v>
      </c>
      <c r="G68" s="17">
        <v>176.75</v>
      </c>
      <c r="H68" s="11"/>
    </row>
    <row r="69" spans="1:16" ht="18" x14ac:dyDescent="0.25">
      <c r="A69" s="2">
        <v>68</v>
      </c>
      <c r="B69" s="3" t="s">
        <v>72</v>
      </c>
      <c r="C69" s="17">
        <v>174.84</v>
      </c>
      <c r="D69" s="17">
        <v>180.08</v>
      </c>
      <c r="E69" s="17">
        <v>173.73</v>
      </c>
      <c r="F69" s="17">
        <v>179.24</v>
      </c>
      <c r="G69" s="17">
        <v>179.24</v>
      </c>
      <c r="H69" s="11"/>
    </row>
    <row r="70" spans="1:16" ht="18" x14ac:dyDescent="0.25">
      <c r="A70" s="2">
        <v>69</v>
      </c>
      <c r="B70" s="3" t="s">
        <v>73</v>
      </c>
      <c r="C70" s="17">
        <v>181.8</v>
      </c>
      <c r="D70" s="17">
        <v>181.9</v>
      </c>
      <c r="E70" s="17">
        <v>173.26</v>
      </c>
      <c r="F70" s="17">
        <v>173.74</v>
      </c>
      <c r="G70" s="17">
        <v>173.74</v>
      </c>
      <c r="H70" s="11"/>
    </row>
    <row r="71" spans="1:16" ht="18" x14ac:dyDescent="0.25">
      <c r="A71" s="2">
        <v>70</v>
      </c>
      <c r="B71" s="3" t="s">
        <v>74</v>
      </c>
      <c r="C71" s="17">
        <v>182.85</v>
      </c>
      <c r="D71" s="17">
        <v>183.8</v>
      </c>
      <c r="E71" s="17">
        <v>178.12</v>
      </c>
      <c r="F71" s="17">
        <v>180.11</v>
      </c>
      <c r="G71" s="17">
        <v>180.11</v>
      </c>
      <c r="H71" s="11"/>
    </row>
    <row r="72" spans="1:16" ht="18" x14ac:dyDescent="0.25">
      <c r="A72" s="2">
        <v>71</v>
      </c>
      <c r="B72" s="3" t="s">
        <v>75</v>
      </c>
      <c r="C72" s="17">
        <v>175.51</v>
      </c>
      <c r="D72" s="17">
        <v>186.88</v>
      </c>
      <c r="E72" s="17">
        <v>174.71</v>
      </c>
      <c r="F72" s="17">
        <v>186.6</v>
      </c>
      <c r="G72" s="17">
        <v>186.6</v>
      </c>
      <c r="H72" s="11"/>
      <c r="J72" s="14" t="s">
        <v>208</v>
      </c>
      <c r="K72" s="13">
        <f>COUNT(LOW)</f>
        <v>200</v>
      </c>
    </row>
    <row r="73" spans="1:16" ht="18" x14ac:dyDescent="0.25">
      <c r="A73" s="2">
        <v>72</v>
      </c>
      <c r="B73" s="3" t="s">
        <v>76</v>
      </c>
      <c r="C73" s="17">
        <v>177.56</v>
      </c>
      <c r="D73" s="17">
        <v>177.75</v>
      </c>
      <c r="E73" s="17">
        <v>173.52</v>
      </c>
      <c r="F73" s="17">
        <v>174.95</v>
      </c>
      <c r="G73" s="17">
        <v>174.95</v>
      </c>
      <c r="H73" s="11"/>
      <c r="J73" s="14" t="s">
        <v>209</v>
      </c>
      <c r="K73" s="13">
        <f>MAX(LOW)</f>
        <v>257.86</v>
      </c>
    </row>
    <row r="74" spans="1:16" ht="18" x14ac:dyDescent="0.25">
      <c r="A74" s="2">
        <v>73</v>
      </c>
      <c r="B74" s="3" t="s">
        <v>77</v>
      </c>
      <c r="C74" s="17">
        <v>173.55</v>
      </c>
      <c r="D74" s="17">
        <v>179.63</v>
      </c>
      <c r="E74" s="17">
        <v>172.75</v>
      </c>
      <c r="F74" s="17">
        <v>177.46</v>
      </c>
      <c r="G74" s="17">
        <v>177.46</v>
      </c>
      <c r="H74" s="11"/>
      <c r="J74" s="14" t="s">
        <v>210</v>
      </c>
      <c r="K74" s="13">
        <f>MIN(LOW)</f>
        <v>138.80000000000001</v>
      </c>
    </row>
    <row r="75" spans="1:16" ht="18" x14ac:dyDescent="0.25">
      <c r="A75" s="2">
        <v>74</v>
      </c>
      <c r="B75" s="3" t="s">
        <v>78</v>
      </c>
      <c r="C75" s="17">
        <v>174.1</v>
      </c>
      <c r="D75" s="17">
        <v>175.79</v>
      </c>
      <c r="E75" s="17">
        <v>171.43</v>
      </c>
      <c r="F75" s="17">
        <v>174.84</v>
      </c>
      <c r="G75" s="17">
        <v>174.84</v>
      </c>
      <c r="H75" s="11"/>
      <c r="J75" s="14" t="s">
        <v>211</v>
      </c>
      <c r="K75" s="13">
        <f>K73-K74</f>
        <v>119.06</v>
      </c>
    </row>
    <row r="76" spans="1:16" ht="18" x14ac:dyDescent="0.25">
      <c r="A76" s="2">
        <v>75</v>
      </c>
      <c r="B76" s="3" t="s">
        <v>79</v>
      </c>
      <c r="C76" s="17">
        <v>179.9</v>
      </c>
      <c r="D76" s="17">
        <v>180</v>
      </c>
      <c r="E76" s="17">
        <v>173.11</v>
      </c>
      <c r="F76" s="17">
        <v>173.99</v>
      </c>
      <c r="G76" s="17">
        <v>173.99</v>
      </c>
      <c r="H76" s="11"/>
      <c r="J76" s="14" t="s">
        <v>212</v>
      </c>
      <c r="K76" s="13">
        <f>SQRT(K72)</f>
        <v>14.142135623730951</v>
      </c>
      <c r="L76" s="5">
        <v>15</v>
      </c>
      <c r="N76" s="21" t="s">
        <v>230</v>
      </c>
      <c r="O76" s="22"/>
      <c r="P76" s="23"/>
    </row>
    <row r="77" spans="1:16" ht="18" x14ac:dyDescent="0.25">
      <c r="A77" s="2">
        <v>76</v>
      </c>
      <c r="B77" s="3" t="s">
        <v>80</v>
      </c>
      <c r="C77" s="17">
        <v>174.5</v>
      </c>
      <c r="D77" s="17">
        <v>179.49</v>
      </c>
      <c r="E77" s="17">
        <v>174.07</v>
      </c>
      <c r="F77" s="17">
        <v>177.55</v>
      </c>
      <c r="G77" s="17">
        <v>177.55</v>
      </c>
      <c r="H77" s="11"/>
      <c r="J77" s="14" t="s">
        <v>213</v>
      </c>
      <c r="K77" s="13">
        <f>K75/L76</f>
        <v>7.9373333333333331</v>
      </c>
      <c r="N77" s="5" t="s">
        <v>223</v>
      </c>
      <c r="O77" s="16">
        <v>0.9</v>
      </c>
      <c r="P77" s="5" t="s">
        <v>233</v>
      </c>
    </row>
    <row r="78" spans="1:16" ht="18" x14ac:dyDescent="0.25">
      <c r="A78" s="2">
        <v>77</v>
      </c>
      <c r="B78" s="3" t="s">
        <v>81</v>
      </c>
      <c r="C78" s="17">
        <v>170</v>
      </c>
      <c r="D78" s="17">
        <v>175.4</v>
      </c>
      <c r="E78" s="17">
        <v>169</v>
      </c>
      <c r="F78" s="17">
        <v>171.89</v>
      </c>
      <c r="G78" s="17">
        <v>171.89</v>
      </c>
      <c r="H78" s="11"/>
      <c r="J78" s="14" t="s">
        <v>214</v>
      </c>
      <c r="K78" s="13">
        <f>AVERAGE(LOW)</f>
        <v>199.06484999999998</v>
      </c>
      <c r="N78" s="5" t="s">
        <v>224</v>
      </c>
      <c r="O78" s="16">
        <v>0.1</v>
      </c>
      <c r="P78" s="5" t="s">
        <v>225</v>
      </c>
    </row>
    <row r="79" spans="1:16" ht="18" x14ac:dyDescent="0.25">
      <c r="A79" s="2">
        <v>78</v>
      </c>
      <c r="B79" s="3" t="s">
        <v>82</v>
      </c>
      <c r="C79" s="17">
        <v>173.05</v>
      </c>
      <c r="D79" s="17">
        <v>173.06</v>
      </c>
      <c r="E79" s="17">
        <v>167.75</v>
      </c>
      <c r="F79" s="17">
        <v>168.47</v>
      </c>
      <c r="G79" s="17">
        <v>168.47</v>
      </c>
      <c r="H79" s="11"/>
      <c r="J79" s="14" t="s">
        <v>215</v>
      </c>
      <c r="K79" s="13">
        <f>_xlfn.VAR.S(LOW)</f>
        <v>882.44617786684807</v>
      </c>
      <c r="N79" s="21" t="s">
        <v>231</v>
      </c>
      <c r="O79" s="22"/>
      <c r="P79" s="23"/>
    </row>
    <row r="80" spans="1:16" ht="18" x14ac:dyDescent="0.25">
      <c r="A80" s="2">
        <v>79</v>
      </c>
      <c r="B80" s="3" t="s">
        <v>83</v>
      </c>
      <c r="C80" s="17">
        <v>175.01</v>
      </c>
      <c r="D80" s="17">
        <v>175.62</v>
      </c>
      <c r="E80" s="17">
        <v>171.37</v>
      </c>
      <c r="F80" s="17">
        <v>171.97</v>
      </c>
      <c r="G80" s="17">
        <v>171.97</v>
      </c>
      <c r="H80" s="11"/>
      <c r="J80" s="14" t="s">
        <v>216</v>
      </c>
      <c r="K80" s="13">
        <f>SQRT(K79)</f>
        <v>29.705995655201463</v>
      </c>
    </row>
    <row r="81" spans="1:18" ht="18" x14ac:dyDescent="0.25">
      <c r="A81" s="2">
        <v>80</v>
      </c>
      <c r="B81" s="3" t="s">
        <v>84</v>
      </c>
      <c r="C81" s="17">
        <v>171.59</v>
      </c>
      <c r="D81" s="17">
        <v>176.06</v>
      </c>
      <c r="E81" s="17">
        <v>170.15</v>
      </c>
      <c r="F81" s="17">
        <v>174.72</v>
      </c>
      <c r="G81" s="17">
        <v>174.72</v>
      </c>
      <c r="H81" s="11"/>
    </row>
    <row r="82" spans="1:18" ht="18" x14ac:dyDescent="0.25">
      <c r="A82" s="2">
        <v>81</v>
      </c>
      <c r="B82" s="3" t="s">
        <v>85</v>
      </c>
      <c r="C82" s="17">
        <v>182.4</v>
      </c>
      <c r="D82" s="17">
        <v>183.26</v>
      </c>
      <c r="E82" s="17">
        <v>177.4</v>
      </c>
      <c r="F82" s="17">
        <v>177.81</v>
      </c>
      <c r="G82" s="17">
        <v>177.81</v>
      </c>
      <c r="H82" s="11"/>
      <c r="J82" s="24" t="s">
        <v>207</v>
      </c>
      <c r="K82" s="24" t="s">
        <v>217</v>
      </c>
      <c r="L82" s="24" t="s">
        <v>218</v>
      </c>
      <c r="M82" s="24" t="s">
        <v>219</v>
      </c>
      <c r="N82" s="24" t="s">
        <v>220</v>
      </c>
      <c r="O82" s="24" t="str">
        <f>M82</f>
        <v>FRECUENCIA OBSERVADA</v>
      </c>
      <c r="P82" s="24" t="str">
        <f>N82</f>
        <v>FRECUENCIA ESPERADA</v>
      </c>
      <c r="Q82" s="24" t="s">
        <v>207</v>
      </c>
      <c r="R82" s="24" t="s">
        <v>234</v>
      </c>
    </row>
    <row r="83" spans="1:18" ht="18" x14ac:dyDescent="0.25">
      <c r="A83" s="2">
        <v>82</v>
      </c>
      <c r="B83" s="3" t="s">
        <v>86</v>
      </c>
      <c r="C83" s="17">
        <v>183.8</v>
      </c>
      <c r="D83" s="17">
        <v>187.56</v>
      </c>
      <c r="E83" s="17">
        <v>182.2</v>
      </c>
      <c r="F83" s="17">
        <v>184.76</v>
      </c>
      <c r="G83" s="17">
        <v>184.76</v>
      </c>
      <c r="H83" s="11"/>
      <c r="J83" s="24"/>
      <c r="K83" s="24"/>
      <c r="L83" s="24"/>
      <c r="M83" s="24"/>
      <c r="N83" s="24"/>
      <c r="O83" s="24"/>
      <c r="P83" s="24"/>
      <c r="Q83" s="24"/>
      <c r="R83" s="24"/>
    </row>
    <row r="84" spans="1:18" ht="18" x14ac:dyDescent="0.25">
      <c r="A84" s="2">
        <v>83</v>
      </c>
      <c r="B84" s="3" t="s">
        <v>87</v>
      </c>
      <c r="C84" s="17">
        <v>182.1</v>
      </c>
      <c r="D84" s="17">
        <v>184.78</v>
      </c>
      <c r="E84" s="17">
        <v>178.42</v>
      </c>
      <c r="F84" s="17">
        <v>181.19</v>
      </c>
      <c r="G84" s="17">
        <v>181.19</v>
      </c>
      <c r="H84" s="11"/>
      <c r="J84" s="5">
        <v>1</v>
      </c>
      <c r="K84" s="6">
        <f>K74</f>
        <v>138.80000000000001</v>
      </c>
      <c r="L84" s="6">
        <f>K84+$K$77</f>
        <v>146.73733333333334</v>
      </c>
      <c r="M84" s="5" cm="1">
        <f t="array" ref="M84:M99">FREQUENCY(LOW,L84:L98)</f>
        <v>3</v>
      </c>
      <c r="N84" s="6">
        <f>((_xlfn.NORM.DIST(L84,$K$78,$K$80,1))-(_xlfn.NORM.DIST(K84,$K$78,$K$80,1)))*$K$72</f>
        <v>3.5663667409502309</v>
      </c>
      <c r="O84" s="5">
        <f>M84+M85</f>
        <v>6</v>
      </c>
      <c r="P84" s="6">
        <f>N84+N85</f>
        <v>9.2604866224662228</v>
      </c>
      <c r="Q84" s="5">
        <v>1</v>
      </c>
      <c r="R84" s="6">
        <f>((P84-O84)^2)/P84</f>
        <v>1.1479713160527241</v>
      </c>
    </row>
    <row r="85" spans="1:18" ht="18" x14ac:dyDescent="0.25">
      <c r="A85" s="2">
        <v>84</v>
      </c>
      <c r="B85" s="3" t="s">
        <v>88</v>
      </c>
      <c r="C85" s="17">
        <v>182.86</v>
      </c>
      <c r="D85" s="17">
        <v>184.6</v>
      </c>
      <c r="E85" s="17">
        <v>176.02</v>
      </c>
      <c r="F85" s="17">
        <v>180.01</v>
      </c>
      <c r="G85" s="17">
        <v>180.01</v>
      </c>
      <c r="H85" s="11"/>
      <c r="J85" s="5">
        <v>2</v>
      </c>
      <c r="K85" s="6">
        <f>L84</f>
        <v>146.73733333333334</v>
      </c>
      <c r="L85" s="6">
        <f t="shared" ref="L85:L97" si="6">K85+$K$77</f>
        <v>154.67466666666667</v>
      </c>
      <c r="M85" s="5">
        <v>3</v>
      </c>
      <c r="N85" s="6">
        <f t="shared" ref="N85:N98" si="7">((_xlfn.NORM.DIST(L85,$K$78,$K$80,1))-(_xlfn.NORM.DIST(K85,$K$78,$K$80,1)))*$K$72</f>
        <v>5.6941198815159915</v>
      </c>
      <c r="O85" s="5">
        <f>M86</f>
        <v>6</v>
      </c>
      <c r="P85" s="6">
        <f>N86</f>
        <v>8.4684425358656306</v>
      </c>
      <c r="Q85" s="5">
        <v>2</v>
      </c>
      <c r="R85" s="6">
        <f t="shared" ref="R85:R96" si="8">((P85-O85)^2)/P85</f>
        <v>0.71951938353064659</v>
      </c>
    </row>
    <row r="86" spans="1:18" ht="18" x14ac:dyDescent="0.25">
      <c r="A86" s="2">
        <v>85</v>
      </c>
      <c r="B86" s="3" t="s">
        <v>89</v>
      </c>
      <c r="C86" s="17">
        <v>182</v>
      </c>
      <c r="D86" s="17">
        <v>185.86</v>
      </c>
      <c r="E86" s="17">
        <v>179.01</v>
      </c>
      <c r="F86" s="17">
        <v>179.99</v>
      </c>
      <c r="G86" s="17">
        <v>179.99</v>
      </c>
      <c r="H86" s="11"/>
      <c r="J86" s="5">
        <v>3</v>
      </c>
      <c r="K86" s="6">
        <f t="shared" ref="K86:K98" si="9">L85</f>
        <v>154.67466666666667</v>
      </c>
      <c r="L86" s="6">
        <f t="shared" si="6"/>
        <v>162.61199999999999</v>
      </c>
      <c r="M86" s="5">
        <v>6</v>
      </c>
      <c r="N86" s="6">
        <f t="shared" si="7"/>
        <v>8.4684425358656306</v>
      </c>
      <c r="O86" s="5">
        <f t="shared" ref="O86:O95" si="10">M87</f>
        <v>19</v>
      </c>
      <c r="P86" s="6">
        <f t="shared" ref="P86:P95" si="11">N87</f>
        <v>11.731602305945113</v>
      </c>
      <c r="Q86" s="5">
        <v>3</v>
      </c>
      <c r="R86" s="6">
        <f t="shared" si="8"/>
        <v>4.5031875153294649</v>
      </c>
    </row>
    <row r="87" spans="1:18" ht="18" x14ac:dyDescent="0.25">
      <c r="A87" s="2">
        <v>86</v>
      </c>
      <c r="B87" s="3" t="s">
        <v>90</v>
      </c>
      <c r="C87" s="17">
        <v>186.98</v>
      </c>
      <c r="D87" s="17">
        <v>190.95</v>
      </c>
      <c r="E87" s="17">
        <v>182.84</v>
      </c>
      <c r="F87" s="17">
        <v>183.28</v>
      </c>
      <c r="G87" s="17">
        <v>183.28</v>
      </c>
      <c r="H87" s="11"/>
      <c r="J87" s="5">
        <v>4</v>
      </c>
      <c r="K87" s="6">
        <f t="shared" si="9"/>
        <v>162.61199999999999</v>
      </c>
      <c r="L87" s="6">
        <f t="shared" si="6"/>
        <v>170.54933333333332</v>
      </c>
      <c r="M87" s="5">
        <v>19</v>
      </c>
      <c r="N87" s="6">
        <f t="shared" si="7"/>
        <v>11.731602305945113</v>
      </c>
      <c r="O87" s="5">
        <f t="shared" si="10"/>
        <v>39</v>
      </c>
      <c r="P87" s="6">
        <f t="shared" si="11"/>
        <v>15.138693404791482</v>
      </c>
      <c r="Q87" s="5">
        <v>4</v>
      </c>
      <c r="R87" s="6">
        <f t="shared" si="8"/>
        <v>37.609715528708385</v>
      </c>
    </row>
    <row r="88" spans="1:18" ht="18" x14ac:dyDescent="0.25">
      <c r="A88" s="2">
        <v>87</v>
      </c>
      <c r="B88" s="3" t="s">
        <v>91</v>
      </c>
      <c r="C88" s="17">
        <v>188.42</v>
      </c>
      <c r="D88" s="17">
        <v>198.87</v>
      </c>
      <c r="E88" s="17">
        <v>184.54</v>
      </c>
      <c r="F88" s="17">
        <v>194.05</v>
      </c>
      <c r="G88" s="17">
        <v>194.05</v>
      </c>
      <c r="H88" s="11"/>
      <c r="J88" s="5">
        <v>5</v>
      </c>
      <c r="K88" s="6">
        <f t="shared" si="9"/>
        <v>170.54933333333332</v>
      </c>
      <c r="L88" s="6">
        <f t="shared" si="6"/>
        <v>178.48666666666665</v>
      </c>
      <c r="M88" s="5">
        <v>39</v>
      </c>
      <c r="N88" s="6">
        <f t="shared" si="7"/>
        <v>15.138693404791482</v>
      </c>
      <c r="O88" s="5">
        <f t="shared" si="10"/>
        <v>22</v>
      </c>
      <c r="P88" s="6">
        <f t="shared" si="11"/>
        <v>18.196885504232618</v>
      </c>
      <c r="Q88" s="5">
        <v>5</v>
      </c>
      <c r="R88" s="6">
        <f t="shared" si="8"/>
        <v>0.79484370358607326</v>
      </c>
    </row>
    <row r="89" spans="1:18" ht="18" x14ac:dyDescent="0.25">
      <c r="A89" s="2">
        <v>88</v>
      </c>
      <c r="B89" s="3" t="s">
        <v>92</v>
      </c>
      <c r="C89" s="17">
        <v>168.85</v>
      </c>
      <c r="D89" s="17">
        <v>172.12</v>
      </c>
      <c r="E89" s="17">
        <v>166.37</v>
      </c>
      <c r="F89" s="17">
        <v>168.29</v>
      </c>
      <c r="G89" s="17">
        <v>168.29</v>
      </c>
      <c r="H89" s="11"/>
      <c r="J89" s="5">
        <v>6</v>
      </c>
      <c r="K89" s="6">
        <f t="shared" si="9"/>
        <v>178.48666666666665</v>
      </c>
      <c r="L89" s="6">
        <f t="shared" si="6"/>
        <v>186.42399999999998</v>
      </c>
      <c r="M89" s="5">
        <v>22</v>
      </c>
      <c r="N89" s="6">
        <f t="shared" si="7"/>
        <v>18.196885504232618</v>
      </c>
      <c r="O89" s="5">
        <f t="shared" si="10"/>
        <v>14</v>
      </c>
      <c r="P89" s="6">
        <f t="shared" si="11"/>
        <v>20.374341463274924</v>
      </c>
      <c r="Q89" s="5">
        <v>6</v>
      </c>
      <c r="R89" s="6">
        <f t="shared" si="8"/>
        <v>1.9942842895642119</v>
      </c>
    </row>
    <row r="90" spans="1:18" ht="18" x14ac:dyDescent="0.25">
      <c r="A90" s="2">
        <v>89</v>
      </c>
      <c r="B90" s="3" t="s">
        <v>93</v>
      </c>
      <c r="C90" s="17">
        <v>158.96</v>
      </c>
      <c r="D90" s="17">
        <v>170.88</v>
      </c>
      <c r="E90" s="17">
        <v>158.36000000000001</v>
      </c>
      <c r="F90" s="17">
        <v>170.18</v>
      </c>
      <c r="G90" s="17">
        <v>170.18</v>
      </c>
      <c r="H90" s="11"/>
      <c r="J90" s="5">
        <v>7</v>
      </c>
      <c r="K90" s="6">
        <f t="shared" si="9"/>
        <v>186.42399999999998</v>
      </c>
      <c r="L90" s="6">
        <f>K90+$K$77</f>
        <v>194.36133333333331</v>
      </c>
      <c r="M90" s="5">
        <v>14</v>
      </c>
      <c r="N90" s="6">
        <f t="shared" si="7"/>
        <v>20.374341463274924</v>
      </c>
      <c r="O90" s="5">
        <f t="shared" si="10"/>
        <v>11</v>
      </c>
      <c r="P90" s="6">
        <f t="shared" si="11"/>
        <v>21.249469681127376</v>
      </c>
      <c r="Q90" s="5">
        <v>7</v>
      </c>
      <c r="R90" s="6">
        <f t="shared" si="8"/>
        <v>4.9437294351703498</v>
      </c>
    </row>
    <row r="91" spans="1:18" ht="18" x14ac:dyDescent="0.25">
      <c r="A91" s="2">
        <v>90</v>
      </c>
      <c r="B91" s="3" t="s">
        <v>94</v>
      </c>
      <c r="C91" s="17">
        <v>162.84</v>
      </c>
      <c r="D91" s="17">
        <v>167.97</v>
      </c>
      <c r="E91" s="17">
        <v>157.51</v>
      </c>
      <c r="F91" s="17">
        <v>162.13</v>
      </c>
      <c r="G91" s="17">
        <v>162.13</v>
      </c>
      <c r="H91" s="11"/>
      <c r="J91" s="5">
        <v>8</v>
      </c>
      <c r="K91" s="6">
        <f t="shared" si="9"/>
        <v>194.36133333333331</v>
      </c>
      <c r="L91" s="6">
        <f t="shared" si="6"/>
        <v>202.29866666666663</v>
      </c>
      <c r="M91" s="5">
        <v>11</v>
      </c>
      <c r="N91" s="6">
        <f t="shared" si="7"/>
        <v>21.249469681127376</v>
      </c>
      <c r="O91" s="5">
        <f t="shared" si="10"/>
        <v>11</v>
      </c>
      <c r="P91" s="6">
        <f t="shared" si="11"/>
        <v>20.643848549140031</v>
      </c>
      <c r="Q91" s="5">
        <v>8</v>
      </c>
      <c r="R91" s="6">
        <f t="shared" si="8"/>
        <v>4.5051587458301023</v>
      </c>
    </row>
    <row r="92" spans="1:18" ht="18" x14ac:dyDescent="0.25">
      <c r="A92" s="2">
        <v>91</v>
      </c>
      <c r="B92" s="3" t="s">
        <v>95</v>
      </c>
      <c r="C92" s="17">
        <v>143.33000000000001</v>
      </c>
      <c r="D92" s="17">
        <v>147.26</v>
      </c>
      <c r="E92" s="17">
        <v>141.11000000000001</v>
      </c>
      <c r="F92" s="17">
        <v>144.68</v>
      </c>
      <c r="G92" s="17">
        <v>144.68</v>
      </c>
      <c r="H92" s="11"/>
      <c r="J92" s="5">
        <v>9</v>
      </c>
      <c r="K92" s="6">
        <f t="shared" si="9"/>
        <v>202.29866666666663</v>
      </c>
      <c r="L92" s="6">
        <f t="shared" si="6"/>
        <v>210.23599999999996</v>
      </c>
      <c r="M92" s="5">
        <v>11</v>
      </c>
      <c r="N92" s="6">
        <f t="shared" si="7"/>
        <v>20.643848549140031</v>
      </c>
      <c r="O92" s="5">
        <f t="shared" si="10"/>
        <v>13</v>
      </c>
      <c r="P92" s="6">
        <f t="shared" si="11"/>
        <v>18.681478629341974</v>
      </c>
      <c r="Q92" s="5">
        <v>9</v>
      </c>
      <c r="R92" s="6">
        <f t="shared" si="8"/>
        <v>1.7278717630504039</v>
      </c>
    </row>
    <row r="93" spans="1:18" ht="18" x14ac:dyDescent="0.25">
      <c r="A93" s="2">
        <v>92</v>
      </c>
      <c r="B93" s="3" t="s">
        <v>96</v>
      </c>
      <c r="C93" s="17">
        <v>140.56</v>
      </c>
      <c r="D93" s="17">
        <v>144.44</v>
      </c>
      <c r="E93" s="17">
        <v>138.80000000000001</v>
      </c>
      <c r="F93" s="17">
        <v>142.05000000000001</v>
      </c>
      <c r="G93" s="17">
        <v>142.05000000000001</v>
      </c>
      <c r="H93" s="11"/>
      <c r="J93" s="5">
        <v>10</v>
      </c>
      <c r="K93" s="6">
        <f t="shared" si="9"/>
        <v>210.23599999999996</v>
      </c>
      <c r="L93" s="6">
        <f t="shared" si="6"/>
        <v>218.17333333333329</v>
      </c>
      <c r="M93" s="5">
        <v>13</v>
      </c>
      <c r="N93" s="6">
        <f t="shared" si="7"/>
        <v>18.681478629341974</v>
      </c>
      <c r="O93" s="5">
        <f t="shared" si="10"/>
        <v>5</v>
      </c>
      <c r="P93" s="6">
        <f t="shared" si="11"/>
        <v>15.747431001816658</v>
      </c>
      <c r="Q93" s="5">
        <v>10</v>
      </c>
      <c r="R93" s="6">
        <f t="shared" si="8"/>
        <v>7.3349915376980945</v>
      </c>
    </row>
    <row r="94" spans="1:18" ht="18" x14ac:dyDescent="0.25">
      <c r="A94" s="2">
        <v>93</v>
      </c>
      <c r="B94" s="3" t="s">
        <v>97</v>
      </c>
      <c r="C94" s="17">
        <v>148.97</v>
      </c>
      <c r="D94" s="17">
        <v>150.94</v>
      </c>
      <c r="E94" s="17">
        <v>146.22</v>
      </c>
      <c r="F94" s="17">
        <v>147.05000000000001</v>
      </c>
      <c r="G94" s="17">
        <v>147.05000000000001</v>
      </c>
      <c r="H94" s="11"/>
      <c r="J94" s="5">
        <v>11</v>
      </c>
      <c r="K94" s="6">
        <f t="shared" si="9"/>
        <v>218.17333333333329</v>
      </c>
      <c r="L94" s="6">
        <f t="shared" si="6"/>
        <v>226.11066666666662</v>
      </c>
      <c r="M94" s="5">
        <v>5</v>
      </c>
      <c r="N94" s="6">
        <f t="shared" si="7"/>
        <v>15.747431001816658</v>
      </c>
      <c r="O94" s="5">
        <f t="shared" si="10"/>
        <v>18</v>
      </c>
      <c r="P94" s="6">
        <f t="shared" si="11"/>
        <v>12.364764242872273</v>
      </c>
      <c r="Q94" s="5">
        <v>11</v>
      </c>
      <c r="R94" s="6">
        <f t="shared" si="8"/>
        <v>2.5682561684681322</v>
      </c>
    </row>
    <row r="95" spans="1:18" ht="18" x14ac:dyDescent="0.25">
      <c r="A95" s="2">
        <v>94</v>
      </c>
      <c r="B95" s="3" t="s">
        <v>98</v>
      </c>
      <c r="C95" s="17">
        <v>151.25</v>
      </c>
      <c r="D95" s="17">
        <v>152.19999999999999</v>
      </c>
      <c r="E95" s="17">
        <v>148.69999999999999</v>
      </c>
      <c r="F95" s="17">
        <v>149.93</v>
      </c>
      <c r="G95" s="17">
        <v>149.93</v>
      </c>
      <c r="H95" s="11"/>
      <c r="J95" s="5">
        <v>12</v>
      </c>
      <c r="K95" s="6">
        <f t="shared" si="9"/>
        <v>226.11066666666662</v>
      </c>
      <c r="L95" s="6">
        <f t="shared" si="6"/>
        <v>234.04799999999994</v>
      </c>
      <c r="M95" s="5">
        <v>18</v>
      </c>
      <c r="N95" s="6">
        <f t="shared" si="7"/>
        <v>12.364764242872273</v>
      </c>
      <c r="O95" s="5">
        <f t="shared" si="10"/>
        <v>14</v>
      </c>
      <c r="P95" s="6">
        <f t="shared" si="11"/>
        <v>9.0435575956854706</v>
      </c>
      <c r="Q95" s="5">
        <v>12</v>
      </c>
      <c r="R95" s="6">
        <f t="shared" si="8"/>
        <v>2.7164443911992526</v>
      </c>
    </row>
    <row r="96" spans="1:18" ht="18" x14ac:dyDescent="0.25">
      <c r="A96" s="2">
        <v>95</v>
      </c>
      <c r="B96" s="3" t="s">
        <v>99</v>
      </c>
      <c r="C96" s="17">
        <v>157.63999999999999</v>
      </c>
      <c r="D96" s="17">
        <v>158.33000000000001</v>
      </c>
      <c r="E96" s="17">
        <v>153.78</v>
      </c>
      <c r="F96" s="17">
        <v>155.44999999999999</v>
      </c>
      <c r="G96" s="17">
        <v>155.44999999999999</v>
      </c>
      <c r="H96" s="11"/>
      <c r="J96" s="5">
        <v>13</v>
      </c>
      <c r="K96" s="6">
        <f t="shared" si="9"/>
        <v>234.04799999999994</v>
      </c>
      <c r="L96" s="6">
        <f t="shared" si="6"/>
        <v>241.98533333333327</v>
      </c>
      <c r="M96" s="5">
        <v>14</v>
      </c>
      <c r="N96" s="6">
        <f t="shared" si="7"/>
        <v>9.0435575956854706</v>
      </c>
      <c r="O96" s="5">
        <f>M97+M98</f>
        <v>22</v>
      </c>
      <c r="P96" s="6">
        <f>N97+N98</f>
        <v>10.071260631137346</v>
      </c>
      <c r="Q96" s="5">
        <v>13</v>
      </c>
      <c r="R96" s="6">
        <f t="shared" si="8"/>
        <v>14.128799575528854</v>
      </c>
    </row>
    <row r="97" spans="1:19" ht="18" x14ac:dyDescent="0.25">
      <c r="A97" s="2">
        <v>96</v>
      </c>
      <c r="B97" s="3" t="s">
        <v>100</v>
      </c>
      <c r="C97" s="17">
        <v>156.74</v>
      </c>
      <c r="D97" s="17">
        <v>158.19</v>
      </c>
      <c r="E97" s="17">
        <v>153.75</v>
      </c>
      <c r="F97" s="17">
        <v>157.11000000000001</v>
      </c>
      <c r="G97" s="17">
        <v>157.11000000000001</v>
      </c>
      <c r="H97" s="11"/>
      <c r="J97" s="5">
        <v>14</v>
      </c>
      <c r="K97" s="6">
        <f t="shared" si="9"/>
        <v>241.98533333333327</v>
      </c>
      <c r="L97" s="6">
        <f t="shared" si="6"/>
        <v>249.9226666666666</v>
      </c>
      <c r="M97" s="5">
        <v>13</v>
      </c>
      <c r="N97" s="6">
        <f t="shared" si="7"/>
        <v>6.1612624946610239</v>
      </c>
      <c r="P97" s="8"/>
      <c r="Q97" s="8"/>
      <c r="R97" s="8"/>
    </row>
    <row r="98" spans="1:19" ht="18" x14ac:dyDescent="0.25">
      <c r="A98" s="2">
        <v>97</v>
      </c>
      <c r="B98" s="3" t="s">
        <v>101</v>
      </c>
      <c r="C98" s="17">
        <v>170.24</v>
      </c>
      <c r="D98" s="17">
        <v>170.69</v>
      </c>
      <c r="E98" s="17">
        <v>161.38</v>
      </c>
      <c r="F98" s="17">
        <v>161.47999999999999</v>
      </c>
      <c r="G98" s="17">
        <v>161.47999999999999</v>
      </c>
      <c r="H98" s="11"/>
      <c r="J98" s="5">
        <v>15</v>
      </c>
      <c r="K98" s="6">
        <f t="shared" si="9"/>
        <v>249.9226666666666</v>
      </c>
      <c r="L98" s="6">
        <f>K73</f>
        <v>257.86</v>
      </c>
      <c r="M98" s="5">
        <v>9</v>
      </c>
      <c r="N98" s="6">
        <f t="shared" si="7"/>
        <v>3.9099981364763225</v>
      </c>
      <c r="P98" s="14" t="s">
        <v>221</v>
      </c>
      <c r="Q98" s="6">
        <f>SUM(R84:R96)</f>
        <v>84.694773353716698</v>
      </c>
      <c r="R98" s="18" t="s">
        <v>232</v>
      </c>
      <c r="S98" s="15"/>
    </row>
    <row r="99" spans="1:19" ht="18" x14ac:dyDescent="0.25">
      <c r="A99" s="2">
        <v>98</v>
      </c>
      <c r="B99" s="3" t="s">
        <v>102</v>
      </c>
      <c r="C99" s="17">
        <v>172.34</v>
      </c>
      <c r="D99" s="17">
        <v>173.81</v>
      </c>
      <c r="E99" s="17">
        <v>170.36</v>
      </c>
      <c r="F99" s="17">
        <v>171.05</v>
      </c>
      <c r="G99" s="17">
        <v>171.05</v>
      </c>
      <c r="H99" s="11"/>
      <c r="M99" s="8">
        <v>0</v>
      </c>
      <c r="P99" s="14" t="s">
        <v>222</v>
      </c>
      <c r="Q99" s="6">
        <f>_xlfn.CHISQ.INV.RT(0.1,Q96-1)</f>
        <v>18.549347786703244</v>
      </c>
      <c r="R99" s="19"/>
      <c r="S99" s="15"/>
    </row>
    <row r="100" spans="1:19" ht="18" x14ac:dyDescent="0.25">
      <c r="A100" s="2">
        <v>99</v>
      </c>
      <c r="B100" s="3" t="s">
        <v>103</v>
      </c>
      <c r="C100" s="17">
        <v>172.55</v>
      </c>
      <c r="D100" s="17">
        <v>175.88</v>
      </c>
      <c r="E100" s="17">
        <v>168.51</v>
      </c>
      <c r="F100" s="17">
        <v>174.6</v>
      </c>
      <c r="G100" s="17">
        <v>174.6</v>
      </c>
      <c r="H100" s="11"/>
    </row>
    <row r="101" spans="1:19" ht="18" x14ac:dyDescent="0.25">
      <c r="A101" s="2">
        <v>100</v>
      </c>
      <c r="B101" s="3" t="s">
        <v>104</v>
      </c>
      <c r="C101" s="17">
        <v>173.04</v>
      </c>
      <c r="D101" s="17">
        <v>174.93</v>
      </c>
      <c r="E101" s="17">
        <v>170.01</v>
      </c>
      <c r="F101" s="17">
        <v>171.76</v>
      </c>
      <c r="G101" s="17">
        <v>171.76</v>
      </c>
      <c r="H101" s="11"/>
    </row>
    <row r="102" spans="1:19" ht="18" x14ac:dyDescent="0.25">
      <c r="A102" s="2">
        <v>101</v>
      </c>
      <c r="B102" s="3" t="s">
        <v>105</v>
      </c>
      <c r="C102" s="17">
        <v>172.91</v>
      </c>
      <c r="D102" s="17">
        <v>179.22</v>
      </c>
      <c r="E102" s="17">
        <v>171.92</v>
      </c>
      <c r="F102" s="17">
        <v>176.88</v>
      </c>
      <c r="G102" s="17">
        <v>176.88</v>
      </c>
      <c r="H102" s="11"/>
    </row>
    <row r="103" spans="1:19" ht="18" x14ac:dyDescent="0.25">
      <c r="A103" s="2">
        <v>102</v>
      </c>
      <c r="B103" s="3" t="s">
        <v>106</v>
      </c>
      <c r="C103" s="17">
        <v>169.34</v>
      </c>
      <c r="D103" s="17">
        <v>174.5</v>
      </c>
      <c r="E103" s="17">
        <v>167.79</v>
      </c>
      <c r="F103" s="17">
        <v>172.98</v>
      </c>
      <c r="G103" s="17">
        <v>172.98</v>
      </c>
      <c r="H103" s="11"/>
    </row>
    <row r="104" spans="1:19" ht="18" x14ac:dyDescent="0.25">
      <c r="A104" s="2">
        <v>103</v>
      </c>
      <c r="B104" s="3" t="s">
        <v>107</v>
      </c>
      <c r="C104" s="17">
        <v>169.08</v>
      </c>
      <c r="D104" s="17">
        <v>170.86</v>
      </c>
      <c r="E104" s="17">
        <v>160.51</v>
      </c>
      <c r="F104" s="17">
        <v>164.9</v>
      </c>
      <c r="G104" s="17">
        <v>164.9</v>
      </c>
      <c r="H104" s="11"/>
    </row>
    <row r="105" spans="1:19" ht="18" x14ac:dyDescent="0.25">
      <c r="A105" s="2">
        <v>104</v>
      </c>
      <c r="B105" s="3" t="s">
        <v>108</v>
      </c>
      <c r="C105" s="17">
        <v>170.07</v>
      </c>
      <c r="D105" s="17">
        <v>177.19</v>
      </c>
      <c r="E105" s="17">
        <v>168.01</v>
      </c>
      <c r="F105" s="17">
        <v>171.11</v>
      </c>
      <c r="G105" s="17">
        <v>171.11</v>
      </c>
      <c r="H105" s="11"/>
    </row>
    <row r="106" spans="1:19" ht="18" x14ac:dyDescent="0.25">
      <c r="A106" s="2">
        <v>105</v>
      </c>
      <c r="B106" s="3" t="s">
        <v>109</v>
      </c>
      <c r="C106" s="17">
        <v>164.02</v>
      </c>
      <c r="D106" s="17">
        <v>168.82</v>
      </c>
      <c r="E106" s="17">
        <v>163.28</v>
      </c>
      <c r="F106" s="17">
        <v>168.38</v>
      </c>
      <c r="G106" s="17">
        <v>168.38</v>
      </c>
      <c r="H106" s="11"/>
    </row>
    <row r="107" spans="1:19" ht="18" x14ac:dyDescent="0.25">
      <c r="A107" s="2">
        <v>106</v>
      </c>
      <c r="B107" s="3" t="s">
        <v>110</v>
      </c>
      <c r="C107" s="17">
        <v>164.75</v>
      </c>
      <c r="D107" s="17">
        <v>167.69</v>
      </c>
      <c r="E107" s="17">
        <v>163.43</v>
      </c>
      <c r="F107" s="17">
        <v>166.63</v>
      </c>
      <c r="G107" s="17">
        <v>166.63</v>
      </c>
      <c r="H107" s="11"/>
    </row>
    <row r="108" spans="1:19" ht="18" x14ac:dyDescent="0.25">
      <c r="A108" s="2">
        <v>107</v>
      </c>
      <c r="B108" s="3" t="s">
        <v>111</v>
      </c>
      <c r="C108" s="17">
        <v>176.17</v>
      </c>
      <c r="D108" s="17">
        <v>176.75</v>
      </c>
      <c r="E108" s="17">
        <v>170.21</v>
      </c>
      <c r="F108" s="17">
        <v>175.22</v>
      </c>
      <c r="G108" s="17">
        <v>175.22</v>
      </c>
      <c r="H108" s="11"/>
    </row>
    <row r="109" spans="1:19" ht="18" x14ac:dyDescent="0.25">
      <c r="A109" s="2">
        <v>108</v>
      </c>
      <c r="B109" s="3" t="s">
        <v>112</v>
      </c>
      <c r="C109" s="17">
        <v>177.45</v>
      </c>
      <c r="D109" s="17">
        <v>179.57</v>
      </c>
      <c r="E109" s="17">
        <v>175.3</v>
      </c>
      <c r="F109" s="17">
        <v>175.79</v>
      </c>
      <c r="G109" s="17">
        <v>175.79</v>
      </c>
      <c r="H109" s="11"/>
    </row>
    <row r="110" spans="1:19" ht="18" x14ac:dyDescent="0.25">
      <c r="A110" s="2">
        <v>109</v>
      </c>
      <c r="B110" s="3" t="s">
        <v>113</v>
      </c>
      <c r="C110" s="17">
        <v>181.41</v>
      </c>
      <c r="D110" s="17">
        <v>181.91</v>
      </c>
      <c r="E110" s="17">
        <v>176</v>
      </c>
      <c r="F110" s="17">
        <v>179.83</v>
      </c>
      <c r="G110" s="17">
        <v>179.83</v>
      </c>
      <c r="H110" s="11"/>
    </row>
    <row r="111" spans="1:19" ht="18" x14ac:dyDescent="0.25">
      <c r="A111" s="2">
        <v>110</v>
      </c>
      <c r="B111" s="3" t="s">
        <v>114</v>
      </c>
      <c r="C111" s="17">
        <v>178.58</v>
      </c>
      <c r="D111" s="17">
        <v>184.25</v>
      </c>
      <c r="E111" s="17">
        <v>177.38</v>
      </c>
      <c r="F111" s="17">
        <v>177.67</v>
      </c>
      <c r="G111" s="17">
        <v>177.67</v>
      </c>
      <c r="H111" s="11"/>
    </row>
    <row r="112" spans="1:19" ht="18" x14ac:dyDescent="0.25">
      <c r="A112" s="2">
        <v>111</v>
      </c>
      <c r="B112" s="3" t="s">
        <v>115</v>
      </c>
      <c r="C112" s="17">
        <v>168.76</v>
      </c>
      <c r="D112" s="17">
        <v>175.24</v>
      </c>
      <c r="E112" s="17">
        <v>168.73</v>
      </c>
      <c r="F112" s="17">
        <v>172.63</v>
      </c>
      <c r="G112" s="17">
        <v>172.63</v>
      </c>
      <c r="H112" s="11"/>
    </row>
    <row r="113" spans="1:8" ht="18" x14ac:dyDescent="0.25">
      <c r="A113" s="2">
        <v>112</v>
      </c>
      <c r="B113" s="3" t="s">
        <v>116</v>
      </c>
      <c r="C113" s="17">
        <v>166.69</v>
      </c>
      <c r="D113" s="17">
        <v>171.2</v>
      </c>
      <c r="E113" s="17">
        <v>166.3</v>
      </c>
      <c r="F113" s="17">
        <v>170.83</v>
      </c>
      <c r="G113" s="17">
        <v>170.83</v>
      </c>
      <c r="H113" s="11"/>
    </row>
    <row r="114" spans="1:8" ht="18" x14ac:dyDescent="0.25">
      <c r="A114" s="2">
        <v>113</v>
      </c>
      <c r="B114" s="3" t="s">
        <v>117</v>
      </c>
      <c r="C114" s="17">
        <v>176.39</v>
      </c>
      <c r="D114" s="17">
        <v>178.18</v>
      </c>
      <c r="E114" s="17">
        <v>171.8</v>
      </c>
      <c r="F114" s="17">
        <v>172.82</v>
      </c>
      <c r="G114" s="17">
        <v>172.82</v>
      </c>
      <c r="H114" s="11"/>
    </row>
    <row r="115" spans="1:8" ht="18" x14ac:dyDescent="0.25">
      <c r="A115" s="2">
        <v>114</v>
      </c>
      <c r="B115" s="3" t="s">
        <v>118</v>
      </c>
      <c r="C115" s="17">
        <v>173</v>
      </c>
      <c r="D115" s="17">
        <v>176.25</v>
      </c>
      <c r="E115" s="17">
        <v>170.82</v>
      </c>
      <c r="F115" s="17">
        <v>175.66</v>
      </c>
      <c r="G115" s="17">
        <v>175.66</v>
      </c>
      <c r="H115" s="11"/>
    </row>
    <row r="116" spans="1:8" ht="18" x14ac:dyDescent="0.25">
      <c r="A116" s="2">
        <v>115</v>
      </c>
      <c r="B116" s="3" t="s">
        <v>119</v>
      </c>
      <c r="C116" s="17">
        <v>172.36</v>
      </c>
      <c r="D116" s="17">
        <v>172.82</v>
      </c>
      <c r="E116" s="17">
        <v>167.42</v>
      </c>
      <c r="F116" s="17">
        <v>171.32</v>
      </c>
      <c r="G116" s="17">
        <v>171.32</v>
      </c>
      <c r="H116" s="11"/>
    </row>
    <row r="117" spans="1:8" ht="18" x14ac:dyDescent="0.25">
      <c r="A117" s="2">
        <v>116</v>
      </c>
      <c r="B117" s="3" t="s">
        <v>120</v>
      </c>
      <c r="C117" s="17">
        <v>170.02</v>
      </c>
      <c r="D117" s="17">
        <v>174.72</v>
      </c>
      <c r="E117" s="17">
        <v>165.9</v>
      </c>
      <c r="F117" s="17">
        <v>173.8</v>
      </c>
      <c r="G117" s="17">
        <v>173.8</v>
      </c>
      <c r="H117" s="11"/>
    </row>
    <row r="118" spans="1:8" ht="18" x14ac:dyDescent="0.25">
      <c r="A118" s="2">
        <v>117</v>
      </c>
      <c r="B118" s="3" t="s">
        <v>121</v>
      </c>
      <c r="C118" s="17">
        <v>163.16</v>
      </c>
      <c r="D118" s="17">
        <v>165.18</v>
      </c>
      <c r="E118" s="17">
        <v>160.76</v>
      </c>
      <c r="F118" s="17">
        <v>163.57</v>
      </c>
      <c r="G118" s="17">
        <v>163.57</v>
      </c>
      <c r="H118" s="11"/>
    </row>
    <row r="119" spans="1:8" ht="18" x14ac:dyDescent="0.25">
      <c r="A119" s="2">
        <v>118</v>
      </c>
      <c r="B119" s="3" t="s">
        <v>122</v>
      </c>
      <c r="C119" s="17">
        <v>167.77</v>
      </c>
      <c r="D119" s="17">
        <v>171.17</v>
      </c>
      <c r="E119" s="17">
        <v>160.51</v>
      </c>
      <c r="F119" s="17">
        <v>162.5</v>
      </c>
      <c r="G119" s="17">
        <v>162.5</v>
      </c>
      <c r="H119" s="11"/>
    </row>
    <row r="120" spans="1:8" ht="18" x14ac:dyDescent="0.25">
      <c r="A120" s="2">
        <v>119</v>
      </c>
      <c r="B120" s="3" t="s">
        <v>123</v>
      </c>
      <c r="C120" s="17">
        <v>173.05</v>
      </c>
      <c r="D120" s="17">
        <v>176.05</v>
      </c>
      <c r="E120" s="17">
        <v>169.15</v>
      </c>
      <c r="F120" s="17">
        <v>169.48</v>
      </c>
      <c r="G120" s="17">
        <v>169.48</v>
      </c>
      <c r="H120" s="11"/>
    </row>
    <row r="121" spans="1:8" ht="18" x14ac:dyDescent="0.25">
      <c r="A121" s="2">
        <v>120</v>
      </c>
      <c r="B121" s="3" t="s">
        <v>124</v>
      </c>
      <c r="C121" s="17">
        <v>177.77</v>
      </c>
      <c r="D121" s="17">
        <v>179.43</v>
      </c>
      <c r="E121" s="17">
        <v>172.41</v>
      </c>
      <c r="F121" s="17">
        <v>177.54</v>
      </c>
      <c r="G121" s="17">
        <v>177.54</v>
      </c>
      <c r="H121" s="11"/>
    </row>
    <row r="122" spans="1:8" ht="18" x14ac:dyDescent="0.25">
      <c r="A122" s="2">
        <v>121</v>
      </c>
      <c r="B122" s="3" t="s">
        <v>125</v>
      </c>
      <c r="C122" s="17">
        <v>175.45</v>
      </c>
      <c r="D122" s="17">
        <v>182.87</v>
      </c>
      <c r="E122" s="17">
        <v>174.8</v>
      </c>
      <c r="F122" s="17">
        <v>177.77</v>
      </c>
      <c r="G122" s="17">
        <v>177.77</v>
      </c>
      <c r="H122" s="11"/>
    </row>
    <row r="123" spans="1:8" ht="18" x14ac:dyDescent="0.25">
      <c r="A123" s="2">
        <v>122</v>
      </c>
      <c r="B123" s="3" t="s">
        <v>126</v>
      </c>
      <c r="C123" s="17">
        <v>181.5</v>
      </c>
      <c r="D123" s="17">
        <v>182.73</v>
      </c>
      <c r="E123" s="17">
        <v>174.7</v>
      </c>
      <c r="F123" s="17">
        <v>175.34</v>
      </c>
      <c r="G123" s="17">
        <v>175.34</v>
      </c>
      <c r="H123" s="11"/>
    </row>
    <row r="124" spans="1:8" ht="18" x14ac:dyDescent="0.25">
      <c r="A124" s="2">
        <v>123</v>
      </c>
      <c r="B124" s="3" t="s">
        <v>127</v>
      </c>
      <c r="C124" s="17">
        <v>174.35</v>
      </c>
      <c r="D124" s="17">
        <v>180.04</v>
      </c>
      <c r="E124" s="17">
        <v>173.7</v>
      </c>
      <c r="F124" s="17">
        <v>178.65</v>
      </c>
      <c r="G124" s="17">
        <v>178.65</v>
      </c>
      <c r="H124" s="11"/>
    </row>
    <row r="125" spans="1:8" ht="18" x14ac:dyDescent="0.25">
      <c r="A125" s="2">
        <v>124</v>
      </c>
      <c r="B125" s="3" t="s">
        <v>128</v>
      </c>
      <c r="C125" s="17">
        <v>179.99</v>
      </c>
      <c r="D125" s="17">
        <v>181.58</v>
      </c>
      <c r="E125" s="17">
        <v>173.7</v>
      </c>
      <c r="F125" s="17">
        <v>176.54</v>
      </c>
      <c r="G125" s="17">
        <v>176.54</v>
      </c>
      <c r="H125" s="11"/>
    </row>
    <row r="126" spans="1:8" ht="18" x14ac:dyDescent="0.25">
      <c r="A126" s="2">
        <v>125</v>
      </c>
      <c r="B126" s="3" t="s">
        <v>129</v>
      </c>
      <c r="C126" s="17">
        <v>183.05</v>
      </c>
      <c r="D126" s="17">
        <v>184.59</v>
      </c>
      <c r="E126" s="17">
        <v>177.57</v>
      </c>
      <c r="F126" s="17">
        <v>180.74</v>
      </c>
      <c r="G126" s="17">
        <v>180.74</v>
      </c>
      <c r="H126" s="11"/>
    </row>
    <row r="127" spans="1:8" ht="18" x14ac:dyDescent="0.25">
      <c r="A127" s="2">
        <v>126</v>
      </c>
      <c r="B127" s="3" t="s">
        <v>130</v>
      </c>
      <c r="C127" s="17">
        <v>198.73</v>
      </c>
      <c r="D127" s="17">
        <v>199.75</v>
      </c>
      <c r="E127" s="17">
        <v>186.72</v>
      </c>
      <c r="F127" s="17">
        <v>188.14</v>
      </c>
      <c r="G127" s="17">
        <v>188.14</v>
      </c>
      <c r="H127" s="11"/>
    </row>
    <row r="128" spans="1:8" ht="18" x14ac:dyDescent="0.25">
      <c r="A128" s="2">
        <v>127</v>
      </c>
      <c r="B128" s="3" t="s">
        <v>131</v>
      </c>
      <c r="C128" s="17">
        <v>200.52</v>
      </c>
      <c r="D128" s="17">
        <v>204.52</v>
      </c>
      <c r="E128" s="17">
        <v>198.5</v>
      </c>
      <c r="F128" s="17">
        <v>202.64</v>
      </c>
      <c r="G128" s="17">
        <v>202.64</v>
      </c>
      <c r="H128" s="11"/>
    </row>
    <row r="129" spans="1:8" ht="18" x14ac:dyDescent="0.25">
      <c r="A129" s="2">
        <v>128</v>
      </c>
      <c r="B129" s="3" t="s">
        <v>132</v>
      </c>
      <c r="C129" s="17">
        <v>204.18</v>
      </c>
      <c r="D129" s="17">
        <v>205.28</v>
      </c>
      <c r="E129" s="17">
        <v>198.45</v>
      </c>
      <c r="F129" s="17">
        <v>201.88</v>
      </c>
      <c r="G129" s="17">
        <v>201.88</v>
      </c>
      <c r="H129" s="11"/>
    </row>
    <row r="130" spans="1:8" ht="18" x14ac:dyDescent="0.25">
      <c r="A130" s="2">
        <v>129</v>
      </c>
      <c r="B130" s="3" t="s">
        <v>133</v>
      </c>
      <c r="C130" s="17">
        <v>200.42</v>
      </c>
      <c r="D130" s="17">
        <v>205.3</v>
      </c>
      <c r="E130" s="17">
        <v>198.44</v>
      </c>
      <c r="F130" s="17">
        <v>202.04</v>
      </c>
      <c r="G130" s="17">
        <v>202.04</v>
      </c>
      <c r="H130" s="11"/>
    </row>
    <row r="131" spans="1:8" ht="18" x14ac:dyDescent="0.25">
      <c r="A131" s="2">
        <v>130</v>
      </c>
      <c r="B131" s="3" t="s">
        <v>134</v>
      </c>
      <c r="C131" s="17">
        <v>204.04</v>
      </c>
      <c r="D131" s="17">
        <v>205.6</v>
      </c>
      <c r="E131" s="17">
        <v>198.26</v>
      </c>
      <c r="F131" s="17">
        <v>199.73</v>
      </c>
      <c r="G131" s="17">
        <v>199.73</v>
      </c>
      <c r="H131" s="11"/>
    </row>
    <row r="132" spans="1:8" ht="18" x14ac:dyDescent="0.25">
      <c r="A132" s="2">
        <v>131</v>
      </c>
      <c r="B132" s="3" t="s">
        <v>135</v>
      </c>
      <c r="C132" s="17">
        <v>192.29</v>
      </c>
      <c r="D132" s="17">
        <v>201.78</v>
      </c>
      <c r="E132" s="17">
        <v>192</v>
      </c>
      <c r="F132" s="17">
        <v>199.4</v>
      </c>
      <c r="G132" s="17">
        <v>199.4</v>
      </c>
      <c r="H132" s="11"/>
    </row>
    <row r="133" spans="1:8" ht="18" x14ac:dyDescent="0.25">
      <c r="A133" s="2">
        <v>132</v>
      </c>
      <c r="B133" s="3" t="s">
        <v>136</v>
      </c>
      <c r="C133" s="17">
        <v>195.31</v>
      </c>
      <c r="D133" s="17">
        <v>197.57</v>
      </c>
      <c r="E133" s="17">
        <v>191.5</v>
      </c>
      <c r="F133" s="17">
        <v>191.97</v>
      </c>
      <c r="G133" s="17">
        <v>191.97</v>
      </c>
      <c r="H133" s="11"/>
    </row>
    <row r="134" spans="1:8" ht="18" x14ac:dyDescent="0.25">
      <c r="A134" s="2">
        <v>133</v>
      </c>
      <c r="B134" s="3" t="s">
        <v>137</v>
      </c>
      <c r="C134" s="17">
        <v>194</v>
      </c>
      <c r="D134" s="17">
        <v>198.32</v>
      </c>
      <c r="E134" s="17">
        <v>191.36</v>
      </c>
      <c r="F134" s="17">
        <v>197.41</v>
      </c>
      <c r="G134" s="17">
        <v>197.41</v>
      </c>
      <c r="H134" s="11"/>
    </row>
    <row r="135" spans="1:8" ht="18" x14ac:dyDescent="0.25">
      <c r="A135" s="2">
        <v>134</v>
      </c>
      <c r="B135" s="3" t="s">
        <v>138</v>
      </c>
      <c r="C135" s="17">
        <v>193.36</v>
      </c>
      <c r="D135" s="17">
        <v>199.44</v>
      </c>
      <c r="E135" s="17">
        <v>191.95</v>
      </c>
      <c r="F135" s="17">
        <v>194.77</v>
      </c>
      <c r="G135" s="17">
        <v>194.77</v>
      </c>
      <c r="H135" s="11"/>
    </row>
    <row r="136" spans="1:8" ht="18" x14ac:dyDescent="0.25">
      <c r="A136" s="2">
        <v>135</v>
      </c>
      <c r="B136" s="3" t="s">
        <v>139</v>
      </c>
      <c r="C136" s="17">
        <v>196.13</v>
      </c>
      <c r="D136" s="17">
        <v>198.6</v>
      </c>
      <c r="E136" s="17">
        <v>189.13</v>
      </c>
      <c r="F136" s="17">
        <v>193.76</v>
      </c>
      <c r="G136" s="17">
        <v>193.76</v>
      </c>
      <c r="H136" s="11"/>
    </row>
    <row r="137" spans="1:8" ht="18" x14ac:dyDescent="0.25">
      <c r="A137" s="2">
        <v>136</v>
      </c>
      <c r="B137" s="3" t="s">
        <v>140</v>
      </c>
      <c r="C137" s="17">
        <v>202.06</v>
      </c>
      <c r="D137" s="17">
        <v>203.17</v>
      </c>
      <c r="E137" s="17">
        <v>197.4</v>
      </c>
      <c r="F137" s="17">
        <v>199.95</v>
      </c>
      <c r="G137" s="17">
        <v>199.95</v>
      </c>
      <c r="H137" s="11"/>
    </row>
    <row r="138" spans="1:8" ht="18" x14ac:dyDescent="0.25">
      <c r="A138" s="2">
        <v>137</v>
      </c>
      <c r="B138" s="3" t="s">
        <v>141</v>
      </c>
      <c r="C138" s="17">
        <v>189.16</v>
      </c>
      <c r="D138" s="17">
        <v>200.88</v>
      </c>
      <c r="E138" s="17">
        <v>188.86</v>
      </c>
      <c r="F138" s="17">
        <v>200.45</v>
      </c>
      <c r="G138" s="17">
        <v>200.45</v>
      </c>
      <c r="H138" s="11"/>
    </row>
    <row r="139" spans="1:8" ht="18" x14ac:dyDescent="0.25">
      <c r="A139" s="2">
        <v>138</v>
      </c>
      <c r="B139" s="3" t="s">
        <v>142</v>
      </c>
      <c r="C139" s="17">
        <v>185.3</v>
      </c>
      <c r="D139" s="17">
        <v>188.89</v>
      </c>
      <c r="E139" s="17">
        <v>183.35</v>
      </c>
      <c r="F139" s="17">
        <v>188.71</v>
      </c>
      <c r="G139" s="17">
        <v>188.71</v>
      </c>
      <c r="H139" s="11"/>
    </row>
    <row r="140" spans="1:8" ht="18" x14ac:dyDescent="0.25">
      <c r="A140" s="2">
        <v>139</v>
      </c>
      <c r="B140" s="3" t="s">
        <v>143</v>
      </c>
      <c r="C140" s="17">
        <v>183.99</v>
      </c>
      <c r="D140" s="17">
        <v>187.26</v>
      </c>
      <c r="E140" s="17">
        <v>182.11</v>
      </c>
      <c r="F140" s="17">
        <v>184.02</v>
      </c>
      <c r="G140" s="17">
        <v>184.02</v>
      </c>
      <c r="H140" s="11"/>
    </row>
    <row r="141" spans="1:8" ht="18" x14ac:dyDescent="0.25">
      <c r="A141" s="2">
        <v>140</v>
      </c>
      <c r="B141" s="3" t="s">
        <v>144</v>
      </c>
      <c r="C141" s="17">
        <v>192.11</v>
      </c>
      <c r="D141" s="17">
        <v>194.73</v>
      </c>
      <c r="E141" s="17">
        <v>187.28</v>
      </c>
      <c r="F141" s="17">
        <v>188.13</v>
      </c>
      <c r="G141" s="17">
        <v>188.13</v>
      </c>
      <c r="H141" s="11"/>
    </row>
    <row r="142" spans="1:8" ht="18" x14ac:dyDescent="0.25">
      <c r="A142" s="2">
        <v>141</v>
      </c>
      <c r="B142" s="3" t="s">
        <v>145</v>
      </c>
      <c r="C142" s="17">
        <v>190.18</v>
      </c>
      <c r="D142" s="17">
        <v>194.12</v>
      </c>
      <c r="E142" s="17">
        <v>189.48</v>
      </c>
      <c r="F142" s="17">
        <v>193.57</v>
      </c>
      <c r="G142" s="17">
        <v>193.57</v>
      </c>
      <c r="H142" s="11"/>
    </row>
    <row r="143" spans="1:8" ht="18" x14ac:dyDescent="0.25">
      <c r="A143" s="2">
        <v>142</v>
      </c>
      <c r="B143" s="3" t="s">
        <v>146</v>
      </c>
      <c r="C143" s="17">
        <v>189</v>
      </c>
      <c r="D143" s="17">
        <v>191.62</v>
      </c>
      <c r="E143" s="17">
        <v>185.58</v>
      </c>
      <c r="F143" s="17">
        <v>189.56</v>
      </c>
      <c r="G143" s="17">
        <v>189.56</v>
      </c>
      <c r="H143" s="11"/>
    </row>
    <row r="144" spans="1:8" ht="18" x14ac:dyDescent="0.25">
      <c r="A144" s="2">
        <v>143</v>
      </c>
      <c r="B144" s="3" t="s">
        <v>147</v>
      </c>
      <c r="C144" s="17">
        <v>188.18</v>
      </c>
      <c r="D144" s="17">
        <v>189.79</v>
      </c>
      <c r="E144" s="17">
        <v>182.68</v>
      </c>
      <c r="F144" s="17">
        <v>187.58</v>
      </c>
      <c r="G144" s="17">
        <v>187.58</v>
      </c>
      <c r="H144" s="11"/>
    </row>
    <row r="145" spans="1:8" ht="18" x14ac:dyDescent="0.25">
      <c r="A145" s="2">
        <v>144</v>
      </c>
      <c r="B145" s="3" t="s">
        <v>148</v>
      </c>
      <c r="C145" s="17">
        <v>177.21</v>
      </c>
      <c r="D145" s="17">
        <v>186.49</v>
      </c>
      <c r="E145" s="17">
        <v>177.11</v>
      </c>
      <c r="F145" s="17">
        <v>185.1</v>
      </c>
      <c r="G145" s="17">
        <v>185.1</v>
      </c>
      <c r="H145" s="11"/>
    </row>
    <row r="146" spans="1:8" ht="18" x14ac:dyDescent="0.25">
      <c r="A146" s="2">
        <v>145</v>
      </c>
      <c r="B146" s="3" t="s">
        <v>149</v>
      </c>
      <c r="C146" s="17">
        <v>184.26</v>
      </c>
      <c r="D146" s="17">
        <v>184.68</v>
      </c>
      <c r="E146" s="17">
        <v>175.01</v>
      </c>
      <c r="F146" s="17">
        <v>181.06</v>
      </c>
      <c r="G146" s="17">
        <v>181.06</v>
      </c>
      <c r="H146" s="11"/>
    </row>
    <row r="147" spans="1:8" ht="18" x14ac:dyDescent="0.25">
      <c r="A147" s="2">
        <v>146</v>
      </c>
      <c r="B147" s="3" t="s">
        <v>150</v>
      </c>
      <c r="C147" s="17">
        <v>185.04</v>
      </c>
      <c r="D147" s="17">
        <v>188.69</v>
      </c>
      <c r="E147" s="17">
        <v>182</v>
      </c>
      <c r="F147" s="17">
        <v>187.91</v>
      </c>
      <c r="G147" s="17">
        <v>187.91</v>
      </c>
      <c r="H147" s="11"/>
    </row>
    <row r="148" spans="1:8" ht="18" x14ac:dyDescent="0.25">
      <c r="A148" s="2">
        <v>147</v>
      </c>
      <c r="B148" s="3" t="s">
        <v>151</v>
      </c>
      <c r="C148" s="17">
        <v>188.5</v>
      </c>
      <c r="D148" s="17">
        <v>189.88</v>
      </c>
      <c r="E148" s="17">
        <v>184.28</v>
      </c>
      <c r="F148" s="17">
        <v>188.86</v>
      </c>
      <c r="G148" s="17">
        <v>188.86</v>
      </c>
      <c r="H148" s="11"/>
    </row>
    <row r="149" spans="1:8" ht="18" x14ac:dyDescent="0.25">
      <c r="A149" s="2">
        <v>148</v>
      </c>
      <c r="B149" s="3" t="s">
        <v>152</v>
      </c>
      <c r="C149" s="17">
        <v>187</v>
      </c>
      <c r="D149" s="17">
        <v>193.97</v>
      </c>
      <c r="E149" s="17">
        <v>185.85</v>
      </c>
      <c r="F149" s="17">
        <v>187.29</v>
      </c>
      <c r="G149" s="17">
        <v>187.29</v>
      </c>
      <c r="H149" s="11"/>
    </row>
    <row r="150" spans="1:8" ht="18" x14ac:dyDescent="0.25">
      <c r="A150" s="2">
        <v>149</v>
      </c>
      <c r="B150" s="3" t="s">
        <v>153</v>
      </c>
      <c r="C150" s="17">
        <v>195.33</v>
      </c>
      <c r="D150" s="17">
        <v>196.36</v>
      </c>
      <c r="E150" s="17">
        <v>190.61</v>
      </c>
      <c r="F150" s="17">
        <v>191.59</v>
      </c>
      <c r="G150" s="17">
        <v>191.59</v>
      </c>
      <c r="H150" s="11"/>
    </row>
    <row r="151" spans="1:8" ht="18" x14ac:dyDescent="0.25">
      <c r="A151" s="2">
        <v>150</v>
      </c>
      <c r="B151" s="3" t="s">
        <v>154</v>
      </c>
      <c r="C151" s="17">
        <v>185.63</v>
      </c>
      <c r="D151" s="17">
        <v>191.48</v>
      </c>
      <c r="E151" s="17">
        <v>183.67</v>
      </c>
      <c r="F151" s="17">
        <v>190.93</v>
      </c>
      <c r="G151" s="17">
        <v>190.93</v>
      </c>
      <c r="H151" s="11"/>
    </row>
    <row r="152" spans="1:8" ht="18" x14ac:dyDescent="0.25">
      <c r="A152" s="2">
        <v>151</v>
      </c>
      <c r="B152" s="3" t="s">
        <v>155</v>
      </c>
      <c r="C152" s="17">
        <v>185.5</v>
      </c>
      <c r="D152" s="17">
        <v>186.78</v>
      </c>
      <c r="E152" s="17">
        <v>182.1</v>
      </c>
      <c r="F152" s="17">
        <v>183.25</v>
      </c>
      <c r="G152" s="17">
        <v>183.25</v>
      </c>
      <c r="H152" s="11"/>
    </row>
    <row r="153" spans="1:8" ht="18" x14ac:dyDescent="0.25">
      <c r="A153" s="2">
        <v>152</v>
      </c>
      <c r="B153" s="3" t="s">
        <v>156</v>
      </c>
      <c r="C153" s="17">
        <v>189.7</v>
      </c>
      <c r="D153" s="17">
        <v>193</v>
      </c>
      <c r="E153" s="17">
        <v>180.06</v>
      </c>
      <c r="F153" s="17">
        <v>182.63</v>
      </c>
      <c r="G153" s="17">
        <v>182.63</v>
      </c>
      <c r="H153" s="11"/>
    </row>
    <row r="154" spans="1:8" ht="18" x14ac:dyDescent="0.25">
      <c r="A154" s="2">
        <v>153</v>
      </c>
      <c r="B154" s="3" t="s">
        <v>157</v>
      </c>
      <c r="C154" s="17">
        <v>211.88</v>
      </c>
      <c r="D154" s="17">
        <v>212.73</v>
      </c>
      <c r="E154" s="17">
        <v>206.77</v>
      </c>
      <c r="F154" s="17">
        <v>207.83</v>
      </c>
      <c r="G154" s="17">
        <v>207.83</v>
      </c>
      <c r="H154" s="11"/>
    </row>
    <row r="155" spans="1:8" ht="18" x14ac:dyDescent="0.25">
      <c r="A155" s="2">
        <v>154</v>
      </c>
      <c r="B155" s="3" t="s">
        <v>158</v>
      </c>
      <c r="C155" s="17">
        <v>211.3</v>
      </c>
      <c r="D155" s="17">
        <v>215.65</v>
      </c>
      <c r="E155" s="17">
        <v>207.75</v>
      </c>
      <c r="F155" s="17">
        <v>209.14</v>
      </c>
      <c r="G155" s="17">
        <v>209.14</v>
      </c>
      <c r="H155" s="11"/>
    </row>
    <row r="156" spans="1:8" ht="18" x14ac:dyDescent="0.25">
      <c r="A156" s="2">
        <v>155</v>
      </c>
      <c r="B156" s="3" t="s">
        <v>159</v>
      </c>
      <c r="C156" s="17">
        <v>212.26</v>
      </c>
      <c r="D156" s="17">
        <v>217.8</v>
      </c>
      <c r="E156" s="17">
        <v>206.27</v>
      </c>
      <c r="F156" s="17">
        <v>208.8</v>
      </c>
      <c r="G156" s="17">
        <v>208.8</v>
      </c>
      <c r="H156" s="11"/>
    </row>
    <row r="157" spans="1:8" ht="18" x14ac:dyDescent="0.25">
      <c r="A157" s="2">
        <v>156</v>
      </c>
      <c r="B157" s="3" t="s">
        <v>160</v>
      </c>
      <c r="C157" s="17">
        <v>209.99</v>
      </c>
      <c r="D157" s="17">
        <v>213.19</v>
      </c>
      <c r="E157" s="17">
        <v>207.56</v>
      </c>
      <c r="F157" s="17">
        <v>212.19</v>
      </c>
      <c r="G157" s="17">
        <v>212.19</v>
      </c>
      <c r="H157" s="11"/>
    </row>
    <row r="158" spans="1:8" ht="18" x14ac:dyDescent="0.25">
      <c r="A158" s="2">
        <v>157</v>
      </c>
      <c r="B158" s="3" t="s">
        <v>161</v>
      </c>
      <c r="C158" s="17">
        <v>216.88</v>
      </c>
      <c r="D158" s="17">
        <v>217.45</v>
      </c>
      <c r="E158" s="17">
        <v>208.74</v>
      </c>
      <c r="F158" s="17">
        <v>211.88</v>
      </c>
      <c r="G158" s="17">
        <v>211.88</v>
      </c>
      <c r="H158" s="11"/>
    </row>
    <row r="159" spans="1:8" ht="18" x14ac:dyDescent="0.25">
      <c r="A159" s="2">
        <v>158</v>
      </c>
      <c r="B159" s="3" t="s">
        <v>162</v>
      </c>
      <c r="C159" s="17">
        <v>214.86</v>
      </c>
      <c r="D159" s="17">
        <v>215.67</v>
      </c>
      <c r="E159" s="17">
        <v>212.01</v>
      </c>
      <c r="F159" s="17">
        <v>215.55</v>
      </c>
      <c r="G159" s="17">
        <v>215.55</v>
      </c>
      <c r="H159" s="11"/>
    </row>
    <row r="160" spans="1:8" ht="18" x14ac:dyDescent="0.25">
      <c r="A160" s="2">
        <v>159</v>
      </c>
      <c r="B160" s="3" t="s">
        <v>163</v>
      </c>
      <c r="C160" s="17">
        <v>215.1</v>
      </c>
      <c r="D160" s="17">
        <v>223.49</v>
      </c>
      <c r="E160" s="17">
        <v>212.18</v>
      </c>
      <c r="F160" s="17">
        <v>219.91</v>
      </c>
      <c r="G160" s="17">
        <v>219.91</v>
      </c>
      <c r="H160" s="11"/>
    </row>
    <row r="161" spans="1:8" ht="18" x14ac:dyDescent="0.25">
      <c r="A161" s="2">
        <v>160</v>
      </c>
      <c r="B161" s="3" t="s">
        <v>164</v>
      </c>
      <c r="C161" s="17">
        <v>220.08</v>
      </c>
      <c r="D161" s="17">
        <v>225.34</v>
      </c>
      <c r="E161" s="17">
        <v>217.15</v>
      </c>
      <c r="F161" s="17">
        <v>218.89</v>
      </c>
      <c r="G161" s="17">
        <v>218.89</v>
      </c>
      <c r="H161" s="11"/>
    </row>
    <row r="162" spans="1:8" ht="18" x14ac:dyDescent="0.25">
      <c r="A162" s="2">
        <v>161</v>
      </c>
      <c r="B162" s="3" t="s">
        <v>165</v>
      </c>
      <c r="C162" s="17">
        <v>230.57</v>
      </c>
      <c r="D162" s="17">
        <v>230.93</v>
      </c>
      <c r="E162" s="17">
        <v>225.37</v>
      </c>
      <c r="F162" s="17">
        <v>227.22</v>
      </c>
      <c r="G162" s="17">
        <v>227.22</v>
      </c>
      <c r="H162" s="11"/>
    </row>
    <row r="163" spans="1:8" ht="18" x14ac:dyDescent="0.25">
      <c r="A163" s="2">
        <v>162</v>
      </c>
      <c r="B163" s="3" t="s">
        <v>166</v>
      </c>
      <c r="C163" s="17">
        <v>235.1</v>
      </c>
      <c r="D163" s="17">
        <v>235.5</v>
      </c>
      <c r="E163" s="17">
        <v>231.29</v>
      </c>
      <c r="F163" s="17">
        <v>233.94</v>
      </c>
      <c r="G163" s="17">
        <v>233.94</v>
      </c>
      <c r="H163" s="11"/>
    </row>
    <row r="164" spans="1:8" ht="18" x14ac:dyDescent="0.25">
      <c r="A164" s="2">
        <v>163</v>
      </c>
      <c r="B164" s="3" t="s">
        <v>167</v>
      </c>
      <c r="C164" s="17">
        <v>238.11</v>
      </c>
      <c r="D164" s="17">
        <v>238.96</v>
      </c>
      <c r="E164" s="17">
        <v>232.04</v>
      </c>
      <c r="F164" s="17">
        <v>234.96</v>
      </c>
      <c r="G164" s="17">
        <v>234.96</v>
      </c>
      <c r="H164" s="11"/>
    </row>
    <row r="165" spans="1:8" ht="18" x14ac:dyDescent="0.25">
      <c r="A165" s="2">
        <v>164</v>
      </c>
      <c r="B165" s="3" t="s">
        <v>168</v>
      </c>
      <c r="C165" s="17">
        <v>236.14</v>
      </c>
      <c r="D165" s="17">
        <v>241.25</v>
      </c>
      <c r="E165" s="17">
        <v>235.3</v>
      </c>
      <c r="F165" s="17">
        <v>240.45</v>
      </c>
      <c r="G165" s="17">
        <v>240.45</v>
      </c>
      <c r="H165" s="11"/>
    </row>
    <row r="166" spans="1:8" ht="18" x14ac:dyDescent="0.25">
      <c r="A166" s="2">
        <v>165</v>
      </c>
      <c r="B166" s="3" t="s">
        <v>169</v>
      </c>
      <c r="C166" s="17">
        <v>236.86</v>
      </c>
      <c r="D166" s="17">
        <v>240.12</v>
      </c>
      <c r="E166" s="17">
        <v>234.9</v>
      </c>
      <c r="F166" s="17">
        <v>237.49</v>
      </c>
      <c r="G166" s="17">
        <v>237.49</v>
      </c>
      <c r="H166" s="11"/>
    </row>
    <row r="167" spans="1:8" ht="18" x14ac:dyDescent="0.25">
      <c r="A167" s="2">
        <v>166</v>
      </c>
      <c r="B167" s="3" t="s">
        <v>170</v>
      </c>
      <c r="C167" s="17">
        <v>239.25</v>
      </c>
      <c r="D167" s="17">
        <v>242.7</v>
      </c>
      <c r="E167" s="17">
        <v>237.73</v>
      </c>
      <c r="F167" s="17">
        <v>237.93</v>
      </c>
      <c r="G167" s="17">
        <v>237.93</v>
      </c>
      <c r="H167" s="11"/>
    </row>
    <row r="168" spans="1:8" ht="18" x14ac:dyDescent="0.25">
      <c r="A168" s="2">
        <v>167</v>
      </c>
      <c r="B168" s="3" t="s">
        <v>171</v>
      </c>
      <c r="C168" s="17">
        <v>244.98</v>
      </c>
      <c r="D168" s="17">
        <v>245.68</v>
      </c>
      <c r="E168" s="17">
        <v>236.32</v>
      </c>
      <c r="F168" s="17">
        <v>238.45</v>
      </c>
      <c r="G168" s="17">
        <v>238.45</v>
      </c>
      <c r="H168" s="11"/>
    </row>
    <row r="169" spans="1:8" ht="18" x14ac:dyDescent="0.25">
      <c r="A169" s="2">
        <v>168</v>
      </c>
      <c r="B169" s="3" t="s">
        <v>172</v>
      </c>
      <c r="C169" s="17">
        <v>250.08</v>
      </c>
      <c r="D169" s="17">
        <v>251.25</v>
      </c>
      <c r="E169" s="17">
        <v>244.41</v>
      </c>
      <c r="F169" s="17">
        <v>248.42</v>
      </c>
      <c r="G169" s="17">
        <v>248.42</v>
      </c>
      <c r="H169" s="11"/>
    </row>
    <row r="170" spans="1:8" ht="18" x14ac:dyDescent="0.25">
      <c r="A170" s="2">
        <v>169</v>
      </c>
      <c r="B170" s="3" t="s">
        <v>173</v>
      </c>
      <c r="C170" s="17">
        <v>255.1</v>
      </c>
      <c r="D170" s="17">
        <v>255.19</v>
      </c>
      <c r="E170" s="17">
        <v>247.43</v>
      </c>
      <c r="F170" s="17">
        <v>248.48</v>
      </c>
      <c r="G170" s="17">
        <v>248.48</v>
      </c>
      <c r="H170" s="11"/>
    </row>
    <row r="171" spans="1:8" ht="18" x14ac:dyDescent="0.25">
      <c r="A171" s="2">
        <v>170</v>
      </c>
      <c r="B171" s="3" t="s">
        <v>174</v>
      </c>
      <c r="C171" s="17">
        <v>263.66000000000003</v>
      </c>
      <c r="D171" s="17">
        <v>265.13</v>
      </c>
      <c r="E171" s="17">
        <v>252.71</v>
      </c>
      <c r="F171" s="17">
        <v>253.18</v>
      </c>
      <c r="G171" s="17">
        <v>253.18</v>
      </c>
      <c r="H171" s="11"/>
    </row>
    <row r="172" spans="1:8" ht="18" x14ac:dyDescent="0.25">
      <c r="A172" s="2">
        <v>171</v>
      </c>
      <c r="B172" s="3" t="s">
        <v>175</v>
      </c>
      <c r="C172" s="17">
        <v>258.35000000000002</v>
      </c>
      <c r="D172" s="17">
        <v>263.33999999999997</v>
      </c>
      <c r="E172" s="17">
        <v>257.52</v>
      </c>
      <c r="F172" s="17">
        <v>261.44</v>
      </c>
      <c r="G172" s="17">
        <v>261.44</v>
      </c>
      <c r="H172" s="11"/>
    </row>
    <row r="173" spans="1:8" ht="18" x14ac:dyDescent="0.25">
      <c r="A173" s="2">
        <v>172</v>
      </c>
      <c r="B173" s="3" t="s">
        <v>176</v>
      </c>
      <c r="C173" s="17">
        <v>254.49</v>
      </c>
      <c r="D173" s="17">
        <v>257.97000000000003</v>
      </c>
      <c r="E173" s="17">
        <v>252.91</v>
      </c>
      <c r="F173" s="17">
        <v>256.61</v>
      </c>
      <c r="G173" s="17">
        <v>256.61</v>
      </c>
      <c r="H173" s="11"/>
    </row>
    <row r="174" spans="1:8" ht="18" x14ac:dyDescent="0.25">
      <c r="A174" s="2">
        <v>173</v>
      </c>
      <c r="B174" s="3" t="s">
        <v>177</v>
      </c>
      <c r="C174" s="17">
        <v>256.76</v>
      </c>
      <c r="D174" s="17">
        <v>258.22000000000003</v>
      </c>
      <c r="E174" s="17">
        <v>251.37</v>
      </c>
      <c r="F174" s="17">
        <v>252.54</v>
      </c>
      <c r="G174" s="17">
        <v>252.54</v>
      </c>
      <c r="H174" s="11"/>
    </row>
    <row r="175" spans="1:8" ht="18" x14ac:dyDescent="0.25">
      <c r="A175" s="2">
        <v>174</v>
      </c>
      <c r="B175" s="3" t="s">
        <v>178</v>
      </c>
      <c r="C175" s="17">
        <v>251.9</v>
      </c>
      <c r="D175" s="17">
        <v>254.8</v>
      </c>
      <c r="E175" s="17">
        <v>248.55</v>
      </c>
      <c r="F175" s="17">
        <v>254.5</v>
      </c>
      <c r="G175" s="17">
        <v>254.5</v>
      </c>
      <c r="H175" s="11"/>
    </row>
    <row r="176" spans="1:8" ht="18" x14ac:dyDescent="0.25">
      <c r="A176" s="2">
        <v>175</v>
      </c>
      <c r="B176" s="3" t="s">
        <v>179</v>
      </c>
      <c r="C176" s="17">
        <v>256.41000000000003</v>
      </c>
      <c r="D176" s="17">
        <v>259.83999999999997</v>
      </c>
      <c r="E176" s="17">
        <v>247</v>
      </c>
      <c r="F176" s="17">
        <v>247.14</v>
      </c>
      <c r="G176" s="17">
        <v>247.14</v>
      </c>
      <c r="H176" s="11"/>
    </row>
    <row r="177" spans="1:8" ht="18" x14ac:dyDescent="0.25">
      <c r="A177" s="2">
        <v>176</v>
      </c>
      <c r="B177" s="3" t="s">
        <v>180</v>
      </c>
      <c r="C177" s="17">
        <v>253.48</v>
      </c>
      <c r="D177" s="17">
        <v>258.33999999999997</v>
      </c>
      <c r="E177" s="17">
        <v>253.01</v>
      </c>
      <c r="F177" s="17">
        <v>257.22000000000003</v>
      </c>
      <c r="G177" s="17">
        <v>257.22000000000003</v>
      </c>
      <c r="H177" s="11"/>
    </row>
    <row r="178" spans="1:8" ht="18" x14ac:dyDescent="0.25">
      <c r="A178" s="2">
        <v>177</v>
      </c>
      <c r="B178" s="3" t="s">
        <v>181</v>
      </c>
      <c r="C178" s="17">
        <v>253.78</v>
      </c>
      <c r="D178" s="17">
        <v>258.74</v>
      </c>
      <c r="E178" s="17">
        <v>251.36</v>
      </c>
      <c r="F178" s="17">
        <v>252.08</v>
      </c>
      <c r="G178" s="17">
        <v>252.08</v>
      </c>
      <c r="H178" s="11"/>
    </row>
    <row r="179" spans="1:8" ht="18" x14ac:dyDescent="0.25">
      <c r="A179" s="2">
        <v>178</v>
      </c>
      <c r="B179" s="3" t="s">
        <v>182</v>
      </c>
      <c r="C179" s="17">
        <v>251.21</v>
      </c>
      <c r="D179" s="17">
        <v>254.13</v>
      </c>
      <c r="E179" s="17">
        <v>248.3</v>
      </c>
      <c r="F179" s="17">
        <v>253.5</v>
      </c>
      <c r="G179" s="17">
        <v>253.5</v>
      </c>
      <c r="H179" s="11"/>
    </row>
    <row r="180" spans="1:8" ht="18" x14ac:dyDescent="0.25">
      <c r="A180" s="2">
        <v>179</v>
      </c>
      <c r="B180" s="3" t="s">
        <v>183</v>
      </c>
      <c r="C180" s="17">
        <v>241.22</v>
      </c>
      <c r="D180" s="17">
        <v>253.88</v>
      </c>
      <c r="E180" s="17">
        <v>240.79</v>
      </c>
      <c r="F180" s="17">
        <v>251.05</v>
      </c>
      <c r="G180" s="17">
        <v>251.05</v>
      </c>
      <c r="H180" s="11"/>
    </row>
    <row r="181" spans="1:8" ht="18" x14ac:dyDescent="0.25">
      <c r="A181" s="2">
        <v>180</v>
      </c>
      <c r="B181" s="3" t="s">
        <v>184</v>
      </c>
      <c r="C181" s="17">
        <v>234.19</v>
      </c>
      <c r="D181" s="17">
        <v>240.3</v>
      </c>
      <c r="E181" s="17">
        <v>228.2</v>
      </c>
      <c r="F181" s="17">
        <v>239.29</v>
      </c>
      <c r="G181" s="17">
        <v>239.29</v>
      </c>
      <c r="H181" s="11"/>
    </row>
    <row r="182" spans="1:8" ht="18" x14ac:dyDescent="0.25">
      <c r="A182" s="2">
        <v>181</v>
      </c>
      <c r="B182" s="3" t="s">
        <v>185</v>
      </c>
      <c r="C182" s="17">
        <v>238.55</v>
      </c>
      <c r="D182" s="17">
        <v>238.99</v>
      </c>
      <c r="E182" s="17">
        <v>233.87</v>
      </c>
      <c r="F182" s="17">
        <v>237.01</v>
      </c>
      <c r="G182" s="17">
        <v>237.01</v>
      </c>
      <c r="H182" s="11"/>
    </row>
    <row r="183" spans="1:8" ht="18" x14ac:dyDescent="0.25">
      <c r="A183" s="2">
        <v>182</v>
      </c>
      <c r="B183" s="3" t="s">
        <v>186</v>
      </c>
      <c r="C183" s="17">
        <v>242.74</v>
      </c>
      <c r="D183" s="17">
        <v>243.44</v>
      </c>
      <c r="E183" s="17">
        <v>237.45</v>
      </c>
      <c r="F183" s="17">
        <v>239.74</v>
      </c>
      <c r="G183" s="17">
        <v>239.74</v>
      </c>
      <c r="H183" s="11"/>
    </row>
    <row r="184" spans="1:8" ht="18" x14ac:dyDescent="0.25">
      <c r="A184" s="2">
        <v>183</v>
      </c>
      <c r="B184" s="3" t="s">
        <v>187</v>
      </c>
      <c r="C184" s="17">
        <v>240.27</v>
      </c>
      <c r="D184" s="17">
        <v>245.27</v>
      </c>
      <c r="E184" s="17">
        <v>239.27</v>
      </c>
      <c r="F184" s="17">
        <v>243.84</v>
      </c>
      <c r="G184" s="17">
        <v>243.84</v>
      </c>
      <c r="H184" s="11"/>
    </row>
    <row r="185" spans="1:8" ht="18" x14ac:dyDescent="0.25">
      <c r="A185" s="2">
        <v>184</v>
      </c>
      <c r="B185" s="3" t="s">
        <v>188</v>
      </c>
      <c r="C185" s="17">
        <v>241.55</v>
      </c>
      <c r="D185" s="17">
        <v>244.08</v>
      </c>
      <c r="E185" s="17">
        <v>236.98</v>
      </c>
      <c r="F185" s="17">
        <v>242.64</v>
      </c>
      <c r="G185" s="17">
        <v>242.64</v>
      </c>
      <c r="H185" s="11"/>
    </row>
    <row r="186" spans="1:8" ht="18" x14ac:dyDescent="0.25">
      <c r="A186" s="2">
        <v>185</v>
      </c>
      <c r="B186" s="3" t="s">
        <v>189</v>
      </c>
      <c r="C186" s="17">
        <v>242.92</v>
      </c>
      <c r="D186" s="17">
        <v>246.57</v>
      </c>
      <c r="E186" s="17">
        <v>239.17</v>
      </c>
      <c r="F186" s="17">
        <v>239.37</v>
      </c>
      <c r="G186" s="17">
        <v>239.37</v>
      </c>
      <c r="H186" s="11"/>
    </row>
    <row r="187" spans="1:8" ht="18" x14ac:dyDescent="0.25">
      <c r="A187" s="2">
        <v>186</v>
      </c>
      <c r="B187" s="3" t="s">
        <v>190</v>
      </c>
      <c r="C187" s="17">
        <v>233.87</v>
      </c>
      <c r="D187" s="17">
        <v>246.66</v>
      </c>
      <c r="E187" s="17">
        <v>233.7</v>
      </c>
      <c r="F187" s="17">
        <v>238.72</v>
      </c>
      <c r="G187" s="17">
        <v>238.72</v>
      </c>
      <c r="H187" s="11"/>
    </row>
    <row r="188" spans="1:8" ht="18" x14ac:dyDescent="0.25">
      <c r="A188" s="2">
        <v>187</v>
      </c>
      <c r="B188" s="3" t="s">
        <v>191</v>
      </c>
      <c r="C188" s="17">
        <v>235.75</v>
      </c>
      <c r="D188" s="17">
        <v>239.37</v>
      </c>
      <c r="E188" s="17">
        <v>233.29</v>
      </c>
      <c r="F188" s="17">
        <v>235.58</v>
      </c>
      <c r="G188" s="17">
        <v>235.58</v>
      </c>
      <c r="H188" s="11"/>
    </row>
    <row r="189" spans="1:8" ht="18" x14ac:dyDescent="0.25">
      <c r="A189" s="2">
        <v>188</v>
      </c>
      <c r="B189" s="3" t="s">
        <v>192</v>
      </c>
      <c r="C189" s="17">
        <v>233.14</v>
      </c>
      <c r="D189" s="17">
        <v>240.19</v>
      </c>
      <c r="E189" s="17">
        <v>231.9</v>
      </c>
      <c r="F189" s="17">
        <v>238.83</v>
      </c>
      <c r="G189" s="17">
        <v>238.83</v>
      </c>
      <c r="H189" s="11"/>
    </row>
    <row r="190" spans="1:8" ht="18" x14ac:dyDescent="0.25">
      <c r="A190" s="2">
        <v>189</v>
      </c>
      <c r="B190" s="3" t="s">
        <v>193</v>
      </c>
      <c r="C190" s="17">
        <v>245.14</v>
      </c>
      <c r="D190" s="17">
        <v>245.22</v>
      </c>
      <c r="E190" s="17">
        <v>236.91</v>
      </c>
      <c r="F190" s="17">
        <v>240.08</v>
      </c>
      <c r="G190" s="17">
        <v>240.08</v>
      </c>
      <c r="H190" s="11"/>
    </row>
    <row r="191" spans="1:8" ht="18" x14ac:dyDescent="0.25">
      <c r="A191" s="2">
        <v>190</v>
      </c>
      <c r="B191" s="3" t="s">
        <v>194</v>
      </c>
      <c r="C191" s="17">
        <v>249.21</v>
      </c>
      <c r="D191" s="17">
        <v>252.75</v>
      </c>
      <c r="E191" s="17">
        <v>242.76</v>
      </c>
      <c r="F191" s="17">
        <v>244.14</v>
      </c>
      <c r="G191" s="17">
        <v>244.14</v>
      </c>
      <c r="H191" s="11"/>
    </row>
    <row r="192" spans="1:8" ht="18" x14ac:dyDescent="0.25">
      <c r="A192" s="2">
        <v>191</v>
      </c>
      <c r="B192" s="3" t="s">
        <v>195</v>
      </c>
      <c r="C192" s="17">
        <v>236.68</v>
      </c>
      <c r="D192" s="17">
        <v>247</v>
      </c>
      <c r="E192" s="17">
        <v>234.01</v>
      </c>
      <c r="F192" s="17">
        <v>246.72</v>
      </c>
      <c r="G192" s="17">
        <v>246.72</v>
      </c>
      <c r="H192" s="11"/>
    </row>
    <row r="193" spans="1:8" ht="18" x14ac:dyDescent="0.25">
      <c r="A193" s="2">
        <v>192</v>
      </c>
      <c r="B193" s="3" t="s">
        <v>196</v>
      </c>
      <c r="C193" s="17">
        <v>236.89</v>
      </c>
      <c r="D193" s="17">
        <v>238.33</v>
      </c>
      <c r="E193" s="17">
        <v>232.1</v>
      </c>
      <c r="F193" s="17">
        <v>236.08</v>
      </c>
      <c r="G193" s="17">
        <v>236.08</v>
      </c>
      <c r="H193" s="11"/>
    </row>
    <row r="194" spans="1:8" ht="18" x14ac:dyDescent="0.25">
      <c r="A194" s="2">
        <v>193</v>
      </c>
      <c r="B194" s="3" t="s">
        <v>197</v>
      </c>
      <c r="C194" s="17">
        <v>233.75</v>
      </c>
      <c r="D194" s="17">
        <v>238.75</v>
      </c>
      <c r="E194" s="17">
        <v>232.33</v>
      </c>
      <c r="F194" s="17">
        <v>235.45</v>
      </c>
      <c r="G194" s="17">
        <v>235.45</v>
      </c>
      <c r="H194" s="11"/>
    </row>
    <row r="195" spans="1:8" ht="18" x14ac:dyDescent="0.25">
      <c r="A195" s="2">
        <v>194</v>
      </c>
      <c r="B195" s="3" t="s">
        <v>198</v>
      </c>
      <c r="C195" s="17">
        <v>242.04</v>
      </c>
      <c r="D195" s="17">
        <v>244.01</v>
      </c>
      <c r="E195" s="17">
        <v>231.4</v>
      </c>
      <c r="F195" s="17">
        <v>234.21</v>
      </c>
      <c r="G195" s="17">
        <v>234.21</v>
      </c>
      <c r="H195" s="11"/>
    </row>
    <row r="196" spans="1:8" ht="18" x14ac:dyDescent="0.25">
      <c r="A196" s="2">
        <v>195</v>
      </c>
      <c r="B196" s="3" t="s">
        <v>199</v>
      </c>
      <c r="C196" s="17">
        <v>235.04</v>
      </c>
      <c r="D196" s="17">
        <v>243.62</v>
      </c>
      <c r="E196" s="17">
        <v>233.34</v>
      </c>
      <c r="F196" s="17">
        <v>241.2</v>
      </c>
      <c r="G196" s="17">
        <v>241.2</v>
      </c>
      <c r="H196" s="11"/>
    </row>
    <row r="197" spans="1:8" ht="18" x14ac:dyDescent="0.25">
      <c r="A197" s="2">
        <v>196</v>
      </c>
      <c r="B197" s="3" t="s">
        <v>202</v>
      </c>
      <c r="C197" s="17">
        <v>234.04</v>
      </c>
      <c r="D197" s="17">
        <v>237.1</v>
      </c>
      <c r="E197" s="17">
        <v>231.02</v>
      </c>
      <c r="F197" s="17">
        <v>235.6</v>
      </c>
      <c r="G197" s="17">
        <v>235.6</v>
      </c>
      <c r="H197" s="11"/>
    </row>
    <row r="198" spans="1:8" ht="18" x14ac:dyDescent="0.25">
      <c r="A198" s="2">
        <v>197</v>
      </c>
      <c r="B198" s="3" t="s">
        <v>203</v>
      </c>
      <c r="C198" s="17">
        <v>232</v>
      </c>
      <c r="D198" s="17">
        <v>237.39</v>
      </c>
      <c r="E198" s="17">
        <v>226.54</v>
      </c>
      <c r="F198" s="17">
        <v>234.3</v>
      </c>
      <c r="G198" s="17">
        <v>234.3</v>
      </c>
      <c r="H198" s="11"/>
    </row>
    <row r="199" spans="1:8" ht="18" x14ac:dyDescent="0.25">
      <c r="A199" s="2">
        <v>198</v>
      </c>
      <c r="B199" s="3" t="s">
        <v>204</v>
      </c>
      <c r="C199" s="17">
        <v>239.49</v>
      </c>
      <c r="D199" s="17">
        <v>240.88</v>
      </c>
      <c r="E199" s="17">
        <v>230.96</v>
      </c>
      <c r="F199" s="17">
        <v>233.59</v>
      </c>
      <c r="G199" s="17">
        <v>233.59</v>
      </c>
      <c r="H199" s="11"/>
    </row>
    <row r="200" spans="1:8" ht="18" x14ac:dyDescent="0.25">
      <c r="A200" s="2">
        <v>199</v>
      </c>
      <c r="B200" s="3" t="s">
        <v>205</v>
      </c>
      <c r="C200" s="17">
        <v>239.29</v>
      </c>
      <c r="D200" s="17">
        <v>246.7</v>
      </c>
      <c r="E200" s="17">
        <v>236.45</v>
      </c>
      <c r="F200" s="17">
        <v>242.84</v>
      </c>
      <c r="G200" s="17">
        <v>242.84</v>
      </c>
      <c r="H200" s="11"/>
    </row>
    <row r="201" spans="1:8" ht="18" x14ac:dyDescent="0.25">
      <c r="A201" s="2">
        <v>200</v>
      </c>
      <c r="B201" s="3" t="s">
        <v>206</v>
      </c>
      <c r="C201" s="17">
        <v>235.03</v>
      </c>
      <c r="D201" s="17">
        <v>238.14</v>
      </c>
      <c r="E201" s="17">
        <v>230.72</v>
      </c>
      <c r="F201" s="17">
        <v>237.41</v>
      </c>
      <c r="G201" s="17">
        <v>237.41</v>
      </c>
      <c r="H201" s="11"/>
    </row>
    <row r="202" spans="1:8" ht="18" x14ac:dyDescent="0.25">
      <c r="B202" s="12"/>
      <c r="C202" s="12"/>
      <c r="D202" s="12"/>
      <c r="E202" s="12"/>
      <c r="F202" s="12"/>
      <c r="G202" s="12"/>
      <c r="H202" s="11"/>
    </row>
    <row r="203" spans="1:8" ht="18" x14ac:dyDescent="0.25">
      <c r="B203" s="27" t="s">
        <v>226</v>
      </c>
      <c r="C203" s="27"/>
      <c r="D203" s="27"/>
      <c r="E203" s="27"/>
      <c r="F203" s="27"/>
      <c r="G203" s="12"/>
      <c r="H203" s="11"/>
    </row>
    <row r="204" spans="1:8" ht="18" x14ac:dyDescent="0.25">
      <c r="B204" s="28" t="s">
        <v>227</v>
      </c>
      <c r="C204" s="29"/>
      <c r="D204" s="29"/>
      <c r="E204" s="29"/>
      <c r="F204" s="29"/>
      <c r="G204" s="12"/>
      <c r="H204" s="11"/>
    </row>
    <row r="205" spans="1:8" ht="18" x14ac:dyDescent="0.25">
      <c r="B205" s="12"/>
      <c r="C205" s="12"/>
      <c r="D205" s="12"/>
      <c r="E205" s="12"/>
      <c r="F205" s="12"/>
      <c r="G205" s="12"/>
      <c r="H205" s="11"/>
    </row>
    <row r="206" spans="1:8" ht="18" x14ac:dyDescent="0.25">
      <c r="B206" s="12"/>
      <c r="C206" s="12"/>
      <c r="D206" s="12"/>
      <c r="E206" s="12"/>
      <c r="F206" s="12"/>
      <c r="G206" s="12"/>
      <c r="H206" s="11"/>
    </row>
    <row r="207" spans="1:8" ht="18" x14ac:dyDescent="0.25">
      <c r="B207" s="12"/>
      <c r="C207" s="12"/>
      <c r="D207" s="12"/>
      <c r="E207" s="12"/>
      <c r="F207" s="12"/>
      <c r="G207" s="12"/>
      <c r="H207" s="11"/>
    </row>
    <row r="208" spans="1:8" ht="18" x14ac:dyDescent="0.25">
      <c r="B208" s="12"/>
      <c r="C208" s="12"/>
      <c r="D208" s="12"/>
      <c r="E208" s="12"/>
      <c r="F208" s="12"/>
      <c r="G208" s="12"/>
      <c r="H208" s="11"/>
    </row>
    <row r="209" spans="2:8" ht="18" x14ac:dyDescent="0.25">
      <c r="B209" s="12"/>
      <c r="C209" s="12"/>
      <c r="D209" s="12"/>
      <c r="E209" s="12"/>
      <c r="F209" s="12"/>
      <c r="G209" s="12"/>
      <c r="H209" s="11"/>
    </row>
    <row r="210" spans="2:8" ht="18" x14ac:dyDescent="0.25">
      <c r="B210" s="12"/>
      <c r="C210" s="12"/>
      <c r="D210" s="12"/>
      <c r="E210" s="12"/>
      <c r="F210" s="12"/>
      <c r="G210" s="12"/>
      <c r="H210" s="11"/>
    </row>
    <row r="211" spans="2:8" ht="18" x14ac:dyDescent="0.25">
      <c r="B211" s="12"/>
      <c r="C211" s="12"/>
      <c r="D211" s="12"/>
      <c r="E211" s="12"/>
      <c r="F211" s="12"/>
      <c r="G211" s="12"/>
      <c r="H211" s="11"/>
    </row>
    <row r="212" spans="2:8" ht="18" x14ac:dyDescent="0.25">
      <c r="B212" s="12"/>
      <c r="C212" s="12"/>
      <c r="D212" s="12"/>
      <c r="E212" s="12"/>
      <c r="F212" s="12"/>
      <c r="G212" s="12"/>
      <c r="H212" s="11"/>
    </row>
    <row r="213" spans="2:8" ht="18" x14ac:dyDescent="0.25">
      <c r="B213" s="12"/>
      <c r="C213" s="12"/>
      <c r="D213" s="12"/>
      <c r="E213" s="12"/>
      <c r="F213" s="12"/>
      <c r="G213" s="12"/>
      <c r="H213" s="11"/>
    </row>
    <row r="214" spans="2:8" ht="18" x14ac:dyDescent="0.25">
      <c r="B214" s="12"/>
      <c r="C214" s="12"/>
      <c r="D214" s="12"/>
      <c r="E214" s="12"/>
      <c r="F214" s="12"/>
      <c r="G214" s="12"/>
      <c r="H214" s="11"/>
    </row>
    <row r="215" spans="2:8" ht="18" x14ac:dyDescent="0.25">
      <c r="B215" s="12"/>
      <c r="C215" s="12"/>
      <c r="D215" s="12"/>
      <c r="E215" s="12"/>
      <c r="F215" s="12"/>
      <c r="G215" s="12"/>
      <c r="H215" s="11"/>
    </row>
    <row r="216" spans="2:8" ht="18" x14ac:dyDescent="0.25">
      <c r="B216" s="12"/>
      <c r="C216" s="12"/>
      <c r="D216" s="12"/>
      <c r="E216" s="12"/>
      <c r="F216" s="12"/>
      <c r="G216" s="12"/>
      <c r="H216" s="11"/>
    </row>
    <row r="217" spans="2:8" ht="18" x14ac:dyDescent="0.25">
      <c r="B217" s="12"/>
      <c r="C217" s="12"/>
      <c r="D217" s="12"/>
      <c r="E217" s="12"/>
      <c r="F217" s="12"/>
      <c r="G217" s="12"/>
      <c r="H217" s="11"/>
    </row>
    <row r="218" spans="2:8" ht="18" x14ac:dyDescent="0.25">
      <c r="B218" s="12"/>
      <c r="C218" s="12"/>
      <c r="D218" s="12"/>
      <c r="E218" s="12"/>
      <c r="F218" s="12"/>
      <c r="G218" s="12"/>
      <c r="H218" s="11"/>
    </row>
    <row r="219" spans="2:8" ht="18" x14ac:dyDescent="0.25">
      <c r="B219" s="12"/>
      <c r="C219" s="12"/>
      <c r="D219" s="12"/>
      <c r="E219" s="12"/>
      <c r="F219" s="12"/>
      <c r="G219" s="12"/>
      <c r="H219" s="11"/>
    </row>
    <row r="220" spans="2:8" ht="18" x14ac:dyDescent="0.25">
      <c r="B220" s="12"/>
      <c r="C220" s="12"/>
      <c r="D220" s="12"/>
      <c r="E220" s="12"/>
      <c r="F220" s="12"/>
      <c r="G220" s="12"/>
      <c r="H220" s="11"/>
    </row>
    <row r="221" spans="2:8" ht="18" x14ac:dyDescent="0.25">
      <c r="B221" s="12"/>
      <c r="C221" s="12"/>
      <c r="D221" s="12"/>
      <c r="E221" s="12"/>
      <c r="F221" s="12"/>
      <c r="G221" s="12"/>
      <c r="H221" s="11"/>
    </row>
    <row r="222" spans="2:8" ht="18" x14ac:dyDescent="0.25">
      <c r="B222" s="12"/>
      <c r="C222" s="12"/>
      <c r="D222" s="12"/>
      <c r="E222" s="12"/>
      <c r="F222" s="12"/>
      <c r="G222" s="12"/>
      <c r="H222" s="11"/>
    </row>
    <row r="223" spans="2:8" ht="18" x14ac:dyDescent="0.25">
      <c r="B223" s="12"/>
      <c r="C223" s="12"/>
      <c r="D223" s="12"/>
      <c r="E223" s="12"/>
      <c r="F223" s="12"/>
      <c r="G223" s="12"/>
      <c r="H223" s="11"/>
    </row>
    <row r="224" spans="2:8" ht="18" x14ac:dyDescent="0.25">
      <c r="B224" s="12"/>
      <c r="C224" s="12"/>
      <c r="D224" s="12"/>
      <c r="E224" s="12"/>
      <c r="F224" s="12"/>
      <c r="G224" s="12"/>
      <c r="H224" s="11"/>
    </row>
    <row r="225" spans="2:8" ht="18" x14ac:dyDescent="0.25">
      <c r="B225" s="12"/>
      <c r="C225" s="12"/>
      <c r="D225" s="12"/>
      <c r="E225" s="12"/>
      <c r="F225" s="12"/>
      <c r="G225" s="12"/>
      <c r="H225" s="11"/>
    </row>
    <row r="226" spans="2:8" ht="18" x14ac:dyDescent="0.25">
      <c r="B226" s="12"/>
      <c r="C226" s="12"/>
      <c r="D226" s="12"/>
      <c r="E226" s="12"/>
      <c r="F226" s="12"/>
      <c r="G226" s="12"/>
      <c r="H226" s="11"/>
    </row>
    <row r="227" spans="2:8" ht="18" x14ac:dyDescent="0.25">
      <c r="B227" s="12"/>
      <c r="C227" s="12"/>
      <c r="D227" s="12"/>
      <c r="E227" s="12"/>
      <c r="F227" s="12"/>
      <c r="G227" s="12"/>
      <c r="H227" s="11"/>
    </row>
    <row r="228" spans="2:8" ht="18" x14ac:dyDescent="0.25">
      <c r="B228" s="12"/>
      <c r="C228" s="12"/>
      <c r="D228" s="12"/>
      <c r="E228" s="12"/>
      <c r="F228" s="12"/>
      <c r="G228" s="12"/>
      <c r="H228" s="11"/>
    </row>
    <row r="229" spans="2:8" ht="18" x14ac:dyDescent="0.25">
      <c r="B229" s="12"/>
      <c r="C229" s="12"/>
      <c r="D229" s="12"/>
      <c r="E229" s="12"/>
      <c r="F229" s="12"/>
      <c r="G229" s="12"/>
      <c r="H229" s="11"/>
    </row>
    <row r="230" spans="2:8" ht="18" x14ac:dyDescent="0.25">
      <c r="B230" s="12"/>
      <c r="C230" s="12"/>
      <c r="D230" s="12"/>
      <c r="E230" s="12"/>
      <c r="F230" s="12"/>
      <c r="G230" s="12"/>
      <c r="H230" s="11"/>
    </row>
    <row r="231" spans="2:8" ht="18" x14ac:dyDescent="0.25">
      <c r="B231" s="12"/>
      <c r="C231" s="12"/>
      <c r="D231" s="12"/>
      <c r="E231" s="12"/>
      <c r="F231" s="12"/>
      <c r="G231" s="12"/>
      <c r="H231" s="11"/>
    </row>
    <row r="232" spans="2:8" ht="18" x14ac:dyDescent="0.25">
      <c r="B232" s="12"/>
      <c r="C232" s="12"/>
      <c r="D232" s="12"/>
      <c r="E232" s="12"/>
      <c r="F232" s="12"/>
      <c r="G232" s="12"/>
      <c r="H232" s="11"/>
    </row>
    <row r="233" spans="2:8" ht="18" x14ac:dyDescent="0.25">
      <c r="B233" s="12"/>
      <c r="C233" s="12"/>
      <c r="D233" s="12"/>
      <c r="E233" s="12"/>
      <c r="F233" s="12"/>
      <c r="G233" s="12"/>
      <c r="H233" s="11"/>
    </row>
    <row r="234" spans="2:8" ht="18" x14ac:dyDescent="0.25">
      <c r="B234" s="12"/>
      <c r="C234" s="12"/>
      <c r="D234" s="12"/>
      <c r="E234" s="12"/>
      <c r="F234" s="12"/>
      <c r="G234" s="12"/>
      <c r="H234" s="11"/>
    </row>
    <row r="235" spans="2:8" ht="18" x14ac:dyDescent="0.25">
      <c r="B235" s="12"/>
      <c r="C235" s="12"/>
      <c r="D235" s="12"/>
      <c r="E235" s="12"/>
      <c r="F235" s="12"/>
      <c r="G235" s="12"/>
      <c r="H235" s="11"/>
    </row>
    <row r="236" spans="2:8" ht="18" x14ac:dyDescent="0.25">
      <c r="B236" s="12"/>
      <c r="C236" s="12"/>
      <c r="D236" s="12"/>
      <c r="E236" s="12"/>
      <c r="F236" s="12"/>
      <c r="G236" s="12"/>
      <c r="H236" s="11"/>
    </row>
    <row r="237" spans="2:8" ht="18" x14ac:dyDescent="0.25">
      <c r="B237" s="12"/>
      <c r="C237" s="12"/>
      <c r="D237" s="12"/>
      <c r="E237" s="12"/>
      <c r="F237" s="12"/>
      <c r="G237" s="12"/>
      <c r="H237" s="11"/>
    </row>
    <row r="238" spans="2:8" ht="18" x14ac:dyDescent="0.25">
      <c r="B238" s="12"/>
      <c r="C238" s="12"/>
      <c r="D238" s="12"/>
      <c r="E238" s="12"/>
      <c r="F238" s="12"/>
      <c r="G238" s="12"/>
      <c r="H238" s="11"/>
    </row>
    <row r="239" spans="2:8" ht="18" x14ac:dyDescent="0.25">
      <c r="B239" s="12"/>
      <c r="C239" s="12"/>
      <c r="D239" s="12"/>
      <c r="E239" s="12"/>
      <c r="F239" s="12"/>
      <c r="G239" s="12"/>
      <c r="H239" s="11"/>
    </row>
    <row r="240" spans="2:8" ht="18" x14ac:dyDescent="0.25">
      <c r="B240" s="12"/>
      <c r="C240" s="12"/>
      <c r="D240" s="12"/>
      <c r="E240" s="12"/>
      <c r="F240" s="12"/>
      <c r="G240" s="12"/>
      <c r="H240" s="11"/>
    </row>
    <row r="241" spans="2:8" ht="18" x14ac:dyDescent="0.25">
      <c r="B241" s="12"/>
      <c r="C241" s="12"/>
      <c r="D241" s="12"/>
      <c r="E241" s="12"/>
      <c r="F241" s="12"/>
      <c r="G241" s="12"/>
      <c r="H241" s="11"/>
    </row>
    <row r="242" spans="2:8" ht="18" x14ac:dyDescent="0.25">
      <c r="B242" s="12"/>
      <c r="C242" s="12"/>
      <c r="D242" s="12"/>
      <c r="E242" s="12"/>
      <c r="F242" s="12"/>
      <c r="G242" s="12"/>
      <c r="H242" s="11"/>
    </row>
    <row r="243" spans="2:8" ht="18" x14ac:dyDescent="0.25">
      <c r="B243" s="12"/>
      <c r="C243" s="12"/>
      <c r="D243" s="12"/>
      <c r="E243" s="12"/>
      <c r="F243" s="12"/>
      <c r="G243" s="12"/>
      <c r="H243" s="11"/>
    </row>
    <row r="244" spans="2:8" ht="18" x14ac:dyDescent="0.25">
      <c r="B244" s="12"/>
      <c r="C244" s="12"/>
      <c r="D244" s="12"/>
      <c r="E244" s="12"/>
      <c r="F244" s="12"/>
      <c r="G244" s="12"/>
      <c r="H244" s="11"/>
    </row>
    <row r="245" spans="2:8" ht="18" x14ac:dyDescent="0.25">
      <c r="B245" s="12"/>
      <c r="C245" s="12"/>
      <c r="D245" s="12"/>
      <c r="E245" s="12"/>
      <c r="F245" s="12"/>
      <c r="G245" s="12"/>
      <c r="H245" s="11"/>
    </row>
    <row r="246" spans="2:8" ht="18" x14ac:dyDescent="0.25">
      <c r="B246" s="12"/>
      <c r="C246" s="12"/>
      <c r="D246" s="12"/>
      <c r="E246" s="12"/>
      <c r="F246" s="12"/>
      <c r="G246" s="12"/>
      <c r="H246" s="11"/>
    </row>
    <row r="247" spans="2:8" ht="18" x14ac:dyDescent="0.25">
      <c r="B247" s="12"/>
      <c r="C247" s="12"/>
      <c r="D247" s="12"/>
      <c r="E247" s="12"/>
      <c r="F247" s="12"/>
      <c r="G247" s="12"/>
      <c r="H247" s="11"/>
    </row>
    <row r="248" spans="2:8" ht="18" x14ac:dyDescent="0.25">
      <c r="B248" s="12"/>
      <c r="C248" s="12"/>
      <c r="D248" s="12"/>
      <c r="E248" s="12"/>
      <c r="F248" s="12"/>
      <c r="G248" s="12"/>
      <c r="H248" s="11"/>
    </row>
    <row r="249" spans="2:8" ht="18" x14ac:dyDescent="0.25">
      <c r="B249" s="12"/>
      <c r="C249" s="12"/>
      <c r="D249" s="12"/>
      <c r="E249" s="12"/>
      <c r="F249" s="12"/>
      <c r="G249" s="12"/>
      <c r="H249" s="11"/>
    </row>
    <row r="250" spans="2:8" ht="18" x14ac:dyDescent="0.25">
      <c r="B250" s="12"/>
      <c r="C250" s="12"/>
      <c r="D250" s="12"/>
      <c r="E250" s="12"/>
      <c r="F250" s="12"/>
      <c r="G250" s="12"/>
      <c r="H250" s="11"/>
    </row>
    <row r="251" spans="2:8" ht="18" x14ac:dyDescent="0.25">
      <c r="B251" s="12"/>
      <c r="C251" s="12"/>
      <c r="D251" s="12"/>
      <c r="E251" s="12"/>
      <c r="F251" s="12"/>
      <c r="G251" s="12"/>
      <c r="H251" s="11"/>
    </row>
    <row r="252" spans="2:8" ht="18" x14ac:dyDescent="0.25">
      <c r="B252" s="12"/>
      <c r="C252" s="12"/>
      <c r="D252" s="12"/>
      <c r="E252" s="12"/>
      <c r="F252" s="12"/>
      <c r="G252" s="12"/>
      <c r="H252" s="11"/>
    </row>
    <row r="253" spans="2:8" ht="18" x14ac:dyDescent="0.25">
      <c r="B253" s="12"/>
      <c r="C253" s="12"/>
      <c r="D253" s="12"/>
      <c r="E253" s="12"/>
      <c r="F253" s="12"/>
      <c r="G253" s="12"/>
      <c r="H253" s="11"/>
    </row>
  </sheetData>
  <mergeCells count="26">
    <mergeCell ref="M32:M33"/>
    <mergeCell ref="N32:N33"/>
    <mergeCell ref="O32:O33"/>
    <mergeCell ref="P32:P33"/>
    <mergeCell ref="Q32:Q33"/>
    <mergeCell ref="B203:F203"/>
    <mergeCell ref="B204:F204"/>
    <mergeCell ref="J32:J33"/>
    <mergeCell ref="K32:K33"/>
    <mergeCell ref="L32:L33"/>
    <mergeCell ref="R98:R99"/>
    <mergeCell ref="R32:R33"/>
    <mergeCell ref="N26:P26"/>
    <mergeCell ref="N29:P29"/>
    <mergeCell ref="J82:J83"/>
    <mergeCell ref="K82:K83"/>
    <mergeCell ref="L82:L83"/>
    <mergeCell ref="N76:P76"/>
    <mergeCell ref="N79:P79"/>
    <mergeCell ref="M82:M83"/>
    <mergeCell ref="N82:N83"/>
    <mergeCell ref="O82:O83"/>
    <mergeCell ref="P82:P83"/>
    <mergeCell ref="Q82:Q83"/>
    <mergeCell ref="R82:R83"/>
    <mergeCell ref="R48:R49"/>
  </mergeCells>
  <hyperlinks>
    <hyperlink ref="B204" r:id="rId1" xr:uid="{45A88538-217A-41B9-91B7-225DD21A9EFA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 Jos� Ibarguren</cp:lastModifiedBy>
  <dcterms:created xsi:type="dcterms:W3CDTF">2024-08-31T18:42:56Z</dcterms:created>
  <dcterms:modified xsi:type="dcterms:W3CDTF">2024-09-02T00:40:52Z</dcterms:modified>
</cp:coreProperties>
</file>