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cedc35a23700c/Documentos_personal/Estudio/Estudio/Universidad/ICESI/Maestria Ciencia de Datos/Semestre1/Cursos/Fundamentos de Analitica I/unidad 1/Tarea_Calculo_Metricas/"/>
    </mc:Choice>
  </mc:AlternateContent>
  <xr:revisionPtr revIDLastSave="26" documentId="13_ncr:1_{68696271-5829-465B-BEED-C0C5B8A2A9A7}" xr6:coauthVersionLast="47" xr6:coauthVersionMax="47" xr10:uidLastSave="{3F953C61-9DA7-4B68-8EC5-78CF3ADADF06}"/>
  <bookViews>
    <workbookView xWindow="8904" yWindow="984" windowWidth="12540" windowHeight="9936" activeTab="1" xr2:uid="{8FD55D89-529F-1246-9135-1BDE23699AAF}"/>
  </bookViews>
  <sheets>
    <sheet name="Sheet1" sheetId="1" r:id="rId1"/>
    <sheet name="Parcia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8" i="2"/>
  <c r="I1" i="2"/>
  <c r="C18" i="2"/>
  <c r="B18" i="2"/>
  <c r="D18" i="2" s="1"/>
  <c r="I17" i="2"/>
  <c r="D17" i="2"/>
  <c r="I16" i="2"/>
  <c r="D16" i="2"/>
  <c r="I15" i="2"/>
  <c r="D12" i="2"/>
  <c r="C12" i="2"/>
  <c r="B12" i="2"/>
  <c r="I11" i="2"/>
  <c r="D11" i="2"/>
  <c r="I10" i="2"/>
  <c r="D10" i="2"/>
  <c r="I9" i="2"/>
  <c r="I12" i="2" s="1"/>
  <c r="D3" i="2"/>
  <c r="I4" i="2"/>
  <c r="D4" i="2"/>
  <c r="I3" i="2"/>
  <c r="C5" i="2"/>
  <c r="Q10" i="1"/>
  <c r="P10" i="1"/>
  <c r="P7" i="1"/>
  <c r="P9" i="1" s="1"/>
  <c r="P6" i="1"/>
  <c r="D43" i="1"/>
  <c r="C43" i="1"/>
  <c r="D19" i="1"/>
  <c r="C19" i="1"/>
  <c r="D18" i="1"/>
  <c r="C18" i="1"/>
  <c r="D42" i="1"/>
  <c r="C42" i="1"/>
  <c r="D35" i="1"/>
  <c r="C35" i="1"/>
  <c r="D34" i="1"/>
  <c r="C34" i="1"/>
  <c r="J34" i="1" s="1"/>
  <c r="D27" i="1"/>
  <c r="C27" i="1"/>
  <c r="C28" i="1" s="1"/>
  <c r="D26" i="1"/>
  <c r="E26" i="1" s="1"/>
  <c r="C26" i="1"/>
  <c r="I18" i="2" l="1"/>
  <c r="I2" i="2"/>
  <c r="I5" i="2" s="1"/>
  <c r="B5" i="2"/>
  <c r="D5" i="2" s="1"/>
  <c r="J35" i="1"/>
  <c r="J17" i="1"/>
  <c r="E34" i="1"/>
  <c r="E42" i="1"/>
  <c r="J33" i="1"/>
  <c r="J36" i="1" s="1"/>
  <c r="J42" i="1"/>
  <c r="J26" i="1"/>
  <c r="D36" i="1"/>
  <c r="E19" i="1"/>
  <c r="D44" i="1"/>
  <c r="E27" i="1"/>
  <c r="E28" i="1" s="1"/>
  <c r="J25" i="1"/>
  <c r="C36" i="1"/>
  <c r="D20" i="1"/>
  <c r="J27" i="1"/>
  <c r="P8" i="1"/>
  <c r="J43" i="1"/>
  <c r="C44" i="1"/>
  <c r="J41" i="1"/>
  <c r="E43" i="1"/>
  <c r="E44" i="1" s="1"/>
  <c r="J19" i="1"/>
  <c r="E35" i="1"/>
  <c r="E36" i="1" s="1"/>
  <c r="D28" i="1"/>
  <c r="J18" i="1"/>
  <c r="J20" i="1" s="1"/>
  <c r="E18" i="1"/>
  <c r="C20" i="1"/>
  <c r="J28" i="1" l="1"/>
  <c r="J44" i="1"/>
  <c r="E20" i="1"/>
</calcChain>
</file>

<file path=xl/sharedStrings.xml><?xml version="1.0" encoding="utf-8"?>
<sst xmlns="http://schemas.openxmlformats.org/spreadsheetml/2006/main" count="163" uniqueCount="52">
  <si>
    <t>Predicción</t>
  </si>
  <si>
    <t>REAL</t>
  </si>
  <si>
    <t>Esporadico</t>
  </si>
  <si>
    <t>Fiel</t>
  </si>
  <si>
    <t>Parcial</t>
  </si>
  <si>
    <t>Promocional</t>
  </si>
  <si>
    <t>Total</t>
  </si>
  <si>
    <t>Esporádico</t>
  </si>
  <si>
    <t>Prediccion</t>
  </si>
  <si>
    <t>No esporadico</t>
  </si>
  <si>
    <t xml:space="preserve"> </t>
  </si>
  <si>
    <t>Precisión</t>
  </si>
  <si>
    <t>VP/(VP+FP)</t>
  </si>
  <si>
    <t>Recall</t>
  </si>
  <si>
    <t>VP/(VP+FN)</t>
  </si>
  <si>
    <t>Especificidad</t>
  </si>
  <si>
    <t>VN/(VN+FP)</t>
  </si>
  <si>
    <t>F-Mesure</t>
  </si>
  <si>
    <t>2*(Pr*Re)/(Pr+Re)</t>
  </si>
  <si>
    <t>No Fiel</t>
  </si>
  <si>
    <t>Precision</t>
  </si>
  <si>
    <t>No Parcial</t>
  </si>
  <si>
    <t>No Promocional</t>
  </si>
  <si>
    <t>Medidas Generales</t>
  </si>
  <si>
    <t>Error</t>
  </si>
  <si>
    <t>FP+FN/Total</t>
  </si>
  <si>
    <t>Todos menos la diagonal</t>
  </si>
  <si>
    <t>Accuracy</t>
  </si>
  <si>
    <t>VP+VN/Total</t>
  </si>
  <si>
    <t>La diagonal</t>
  </si>
  <si>
    <t>Kappa</t>
  </si>
  <si>
    <t>(OA - AC)/ (1 - AC)</t>
  </si>
  <si>
    <t>OA</t>
  </si>
  <si>
    <t>AC</t>
  </si>
  <si>
    <t>VP</t>
  </si>
  <si>
    <t>Verdadero Positivo</t>
  </si>
  <si>
    <t>VN</t>
  </si>
  <si>
    <t>Verdadero Negativo</t>
  </si>
  <si>
    <t>FP</t>
  </si>
  <si>
    <t>Falso Positivo</t>
  </si>
  <si>
    <t>FN</t>
  </si>
  <si>
    <t>Falso Negativo</t>
  </si>
  <si>
    <t>Se iba y no se fue</t>
  </si>
  <si>
    <t>No se iba y se fue</t>
  </si>
  <si>
    <t>Notas personales</t>
  </si>
  <si>
    <t>Medidas de rendimiento</t>
  </si>
  <si>
    <t>Especificacion</t>
  </si>
  <si>
    <t>F-Measure</t>
  </si>
  <si>
    <t>+</t>
  </si>
  <si>
    <t>-</t>
  </si>
  <si>
    <t>Acurracy</t>
  </si>
  <si>
    <t>(VP+VN)/Total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</si>
</sst>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4" fontId="0" fillId="4" borderId="3" xfId="1" applyNumberFormat="1" applyFont="1" applyFill="1" applyBorder="1"/>
    <xf numFmtId="0" fontId="0" fillId="4" borderId="3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2" xfId="0" applyBorder="1"/>
    <xf numFmtId="0" fontId="4" fillId="0" borderId="2" xfId="0" applyFont="1" applyBorder="1"/>
    <xf numFmtId="0" fontId="0" fillId="0" borderId="2" xfId="0" applyBorder="1" applyAlignment="1">
      <alignment wrapText="1"/>
    </xf>
    <xf numFmtId="10" fontId="0" fillId="0" borderId="2" xfId="1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10" fontId="0" fillId="0" borderId="2" xfId="0" applyNumberFormat="1" applyBorder="1"/>
    <xf numFmtId="10" fontId="1" fillId="0" borderId="2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6CB1-2F2A-6D45-B432-CF625B5D5F23}">
  <dimension ref="B4:Q59"/>
  <sheetViews>
    <sheetView topLeftCell="C1" zoomScale="55" zoomScaleNormal="55" workbookViewId="0">
      <selection activeCell="P7" sqref="P7"/>
    </sheetView>
  </sheetViews>
  <sheetFormatPr baseColWidth="10" defaultRowHeight="15.6" x14ac:dyDescent="0.3"/>
  <cols>
    <col min="2" max="2" width="17.296875" customWidth="1"/>
    <col min="3" max="3" width="14.09765625" customWidth="1"/>
    <col min="4" max="4" width="13.5" customWidth="1"/>
    <col min="6" max="6" width="5.19921875" customWidth="1"/>
    <col min="7" max="7" width="8.296875" customWidth="1"/>
    <col min="9" max="9" width="16" customWidth="1"/>
    <col min="10" max="10" width="7.3984375" customWidth="1"/>
    <col min="11" max="12" width="2.3984375" customWidth="1"/>
    <col min="13" max="13" width="10.796875" customWidth="1"/>
    <col min="14" max="14" width="16.69921875" customWidth="1"/>
    <col min="15" max="15" width="25.3984375" customWidth="1"/>
  </cols>
  <sheetData>
    <row r="4" spans="2:17" x14ac:dyDescent="0.3">
      <c r="D4" s="1"/>
      <c r="E4" s="24" t="s">
        <v>0</v>
      </c>
      <c r="F4" s="25"/>
      <c r="G4" s="25"/>
      <c r="H4" s="25"/>
      <c r="I4" s="26"/>
      <c r="M4" s="21" t="s">
        <v>23</v>
      </c>
      <c r="N4" s="22"/>
      <c r="O4" s="22"/>
      <c r="P4" s="23"/>
    </row>
    <row r="5" spans="2:17" x14ac:dyDescent="0.3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2" t="s">
        <v>6</v>
      </c>
      <c r="M5" s="13"/>
      <c r="N5" s="13"/>
      <c r="O5" s="13"/>
      <c r="P5" s="13"/>
    </row>
    <row r="6" spans="2:17" ht="21" customHeight="1" x14ac:dyDescent="0.3">
      <c r="D6" s="1" t="s">
        <v>7</v>
      </c>
      <c r="E6" s="1">
        <v>61</v>
      </c>
      <c r="F6" s="1">
        <v>8</v>
      </c>
      <c r="G6" s="1">
        <v>1</v>
      </c>
      <c r="H6" s="1">
        <v>0</v>
      </c>
      <c r="I6" s="1">
        <v>70</v>
      </c>
      <c r="M6" s="14" t="s">
        <v>24</v>
      </c>
      <c r="N6" s="13" t="s">
        <v>25</v>
      </c>
      <c r="O6" s="15" t="s">
        <v>26</v>
      </c>
      <c r="P6" s="16">
        <f>SUM(F6:H6,G7:H7,H8,E7,E8:F8,E9:G9)/I10</f>
        <v>0.14285714285714285</v>
      </c>
    </row>
    <row r="7" spans="2:17" x14ac:dyDescent="0.3">
      <c r="D7" s="1" t="s">
        <v>3</v>
      </c>
      <c r="E7" s="1">
        <v>0</v>
      </c>
      <c r="F7" s="1">
        <v>56</v>
      </c>
      <c r="G7" s="1">
        <v>17</v>
      </c>
      <c r="H7" s="1">
        <v>0</v>
      </c>
      <c r="I7" s="1">
        <v>73</v>
      </c>
      <c r="M7" s="14" t="s">
        <v>27</v>
      </c>
      <c r="N7" s="13" t="s">
        <v>28</v>
      </c>
      <c r="O7" s="13" t="s">
        <v>29</v>
      </c>
      <c r="P7" s="20">
        <f>SUM(E6,F7,G8,H9)/I10</f>
        <v>0.8571428571428571</v>
      </c>
    </row>
    <row r="8" spans="2:17" x14ac:dyDescent="0.3">
      <c r="D8" s="1" t="s">
        <v>4</v>
      </c>
      <c r="E8" s="1">
        <v>0</v>
      </c>
      <c r="F8" s="1">
        <v>0</v>
      </c>
      <c r="G8" s="1">
        <v>15</v>
      </c>
      <c r="H8" s="1">
        <v>0</v>
      </c>
      <c r="I8" s="1">
        <v>15</v>
      </c>
      <c r="M8" s="14" t="s">
        <v>30</v>
      </c>
      <c r="N8" s="13" t="s">
        <v>31</v>
      </c>
      <c r="O8" s="13"/>
      <c r="P8" s="17">
        <f>(P9-P10)/(1-P10)</f>
        <v>0.7952490156202674</v>
      </c>
    </row>
    <row r="9" spans="2:17" x14ac:dyDescent="0.3">
      <c r="D9" s="1" t="s">
        <v>5</v>
      </c>
      <c r="E9" s="1">
        <v>0</v>
      </c>
      <c r="F9" s="1">
        <v>0</v>
      </c>
      <c r="G9" s="1">
        <v>0</v>
      </c>
      <c r="H9" s="1">
        <v>24</v>
      </c>
      <c r="I9" s="1">
        <v>24</v>
      </c>
      <c r="M9" s="13"/>
      <c r="N9" s="13" t="s">
        <v>32</v>
      </c>
      <c r="O9" s="18"/>
      <c r="P9" s="19">
        <f>P7</f>
        <v>0.8571428571428571</v>
      </c>
    </row>
    <row r="10" spans="2:17" x14ac:dyDescent="0.3">
      <c r="D10" s="1" t="s">
        <v>6</v>
      </c>
      <c r="E10" s="1">
        <v>61</v>
      </c>
      <c r="F10" s="1">
        <v>64</v>
      </c>
      <c r="G10" s="1">
        <v>33</v>
      </c>
      <c r="H10" s="1">
        <v>24</v>
      </c>
      <c r="I10" s="1">
        <v>182</v>
      </c>
      <c r="M10" s="13"/>
      <c r="N10" s="13" t="s">
        <v>33</v>
      </c>
      <c r="O10" s="18"/>
      <c r="P10" s="13">
        <f>(E10/I10*I6/I10)+(F10/I10*I7/I10)+(G10/I10*I8/I10)+(H10/I10*I9/I10)</f>
        <v>0.30228837096968963</v>
      </c>
      <c r="Q10">
        <f>((E10*I6)+(F10*I7)+(G10*I8)+(H10*I9))/POWER(I10,2)</f>
        <v>0.30228837096968963</v>
      </c>
    </row>
    <row r="16" spans="2:17" x14ac:dyDescent="0.3">
      <c r="B16" s="3"/>
      <c r="C16" s="27" t="s">
        <v>8</v>
      </c>
      <c r="D16" s="27"/>
      <c r="E16" s="27"/>
    </row>
    <row r="17" spans="2:10" x14ac:dyDescent="0.3">
      <c r="B17" s="3" t="s">
        <v>1</v>
      </c>
      <c r="C17" s="3" t="s">
        <v>2</v>
      </c>
      <c r="D17" s="3" t="s">
        <v>9</v>
      </c>
      <c r="E17" s="3" t="s">
        <v>6</v>
      </c>
      <c r="G17" s="4" t="s">
        <v>10</v>
      </c>
      <c r="H17" s="5" t="s">
        <v>11</v>
      </c>
      <c r="I17" s="6" t="s">
        <v>12</v>
      </c>
      <c r="J17" s="7">
        <f>C18/(C18+C19)</f>
        <v>1</v>
      </c>
    </row>
    <row r="18" spans="2:10" x14ac:dyDescent="0.3">
      <c r="B18" s="3" t="s">
        <v>2</v>
      </c>
      <c r="C18" s="3">
        <f>E6</f>
        <v>61</v>
      </c>
      <c r="D18" s="3">
        <f>SUM(F6:H6)</f>
        <v>9</v>
      </c>
      <c r="E18" s="3">
        <f>SUM(C18:D18)</f>
        <v>70</v>
      </c>
      <c r="H18" s="5" t="s">
        <v>13</v>
      </c>
      <c r="I18" s="8" t="s">
        <v>14</v>
      </c>
      <c r="J18" s="7">
        <f>C18/(C18+D18)</f>
        <v>0.87142857142857144</v>
      </c>
    </row>
    <row r="19" spans="2:10" x14ac:dyDescent="0.3">
      <c r="B19" s="3" t="s">
        <v>9</v>
      </c>
      <c r="C19" s="3">
        <f>SUM(E7:E9)</f>
        <v>0</v>
      </c>
      <c r="D19" s="3">
        <f>SUM(F7:H9)</f>
        <v>112</v>
      </c>
      <c r="E19" s="3">
        <f>SUM(C19:D19)</f>
        <v>112</v>
      </c>
      <c r="H19" s="5" t="s">
        <v>15</v>
      </c>
      <c r="I19" s="8" t="s">
        <v>16</v>
      </c>
      <c r="J19" s="7">
        <f>D19/(D19+C19)</f>
        <v>1</v>
      </c>
    </row>
    <row r="20" spans="2:10" x14ac:dyDescent="0.3">
      <c r="B20" s="3" t="s">
        <v>6</v>
      </c>
      <c r="C20" s="3">
        <f>SUM(C18:C19)</f>
        <v>61</v>
      </c>
      <c r="D20" s="3">
        <f>SUM(D18:D19)</f>
        <v>121</v>
      </c>
      <c r="E20" s="3">
        <f>SUM(C20:D20)</f>
        <v>182</v>
      </c>
      <c r="H20" s="5" t="s">
        <v>17</v>
      </c>
      <c r="I20" s="9" t="s">
        <v>18</v>
      </c>
      <c r="J20" s="7">
        <f>2*(J17*J18)/(J17+J18)</f>
        <v>0.93129770992366412</v>
      </c>
    </row>
    <row r="24" spans="2:10" x14ac:dyDescent="0.3">
      <c r="B24" s="3"/>
      <c r="C24" s="27" t="s">
        <v>8</v>
      </c>
      <c r="D24" s="27"/>
      <c r="E24" s="27"/>
    </row>
    <row r="25" spans="2:10" x14ac:dyDescent="0.3">
      <c r="B25" s="3" t="s">
        <v>1</v>
      </c>
      <c r="C25" s="3" t="s">
        <v>3</v>
      </c>
      <c r="D25" s="3" t="s">
        <v>19</v>
      </c>
      <c r="E25" s="3" t="s">
        <v>6</v>
      </c>
      <c r="H25" s="5" t="s">
        <v>20</v>
      </c>
      <c r="I25" s="6" t="s">
        <v>12</v>
      </c>
      <c r="J25" s="7">
        <f>C26/(C26+C27)</f>
        <v>0.875</v>
      </c>
    </row>
    <row r="26" spans="2:10" x14ac:dyDescent="0.3">
      <c r="B26" s="3" t="s">
        <v>3</v>
      </c>
      <c r="C26" s="3">
        <f>F7</f>
        <v>56</v>
      </c>
      <c r="D26" s="3">
        <f>SUM(E7,G7:H7)</f>
        <v>17</v>
      </c>
      <c r="E26" s="3">
        <f>SUM(C26:D26)</f>
        <v>73</v>
      </c>
      <c r="H26" s="10" t="s">
        <v>13</v>
      </c>
      <c r="I26" s="8" t="s">
        <v>14</v>
      </c>
      <c r="J26" s="7">
        <f>C26/(C26+D26)</f>
        <v>0.76712328767123283</v>
      </c>
    </row>
    <row r="27" spans="2:10" x14ac:dyDescent="0.3">
      <c r="B27" s="3" t="s">
        <v>19</v>
      </c>
      <c r="C27" s="3">
        <f>SUM(F6,F8:F9)</f>
        <v>8</v>
      </c>
      <c r="D27" s="3">
        <f>SUM(E6,G6:H6,E8:E9,G8:H9)</f>
        <v>101</v>
      </c>
      <c r="E27" s="3">
        <f>SUM(C27:D27)</f>
        <v>109</v>
      </c>
      <c r="H27" s="10" t="s">
        <v>15</v>
      </c>
      <c r="I27" s="8" t="s">
        <v>16</v>
      </c>
      <c r="J27" s="7">
        <f>D27/(D27+C27)</f>
        <v>0.92660550458715596</v>
      </c>
    </row>
    <row r="28" spans="2:10" x14ac:dyDescent="0.3">
      <c r="B28" s="3" t="s">
        <v>6</v>
      </c>
      <c r="C28" s="3">
        <f>SUM(C26:C27)</f>
        <v>64</v>
      </c>
      <c r="D28" s="3">
        <f>SUM(D26:D27)</f>
        <v>118</v>
      </c>
      <c r="E28" s="3">
        <f>SUM(E26:E27)</f>
        <v>182</v>
      </c>
      <c r="H28" s="10" t="s">
        <v>17</v>
      </c>
      <c r="I28" s="9" t="s">
        <v>18</v>
      </c>
      <c r="J28" s="7">
        <f>2*(J25*J26)/(J25+J26)</f>
        <v>0.81751824817518248</v>
      </c>
    </row>
    <row r="29" spans="2:10" x14ac:dyDescent="0.3">
      <c r="D29" s="11"/>
      <c r="J29" s="12"/>
    </row>
    <row r="30" spans="2:10" x14ac:dyDescent="0.3">
      <c r="D30" s="11"/>
      <c r="J30" s="12"/>
    </row>
    <row r="32" spans="2:10" x14ac:dyDescent="0.3">
      <c r="B32" s="3"/>
      <c r="C32" s="27" t="s">
        <v>8</v>
      </c>
      <c r="D32" s="27"/>
      <c r="E32" s="27"/>
      <c r="F32" s="11"/>
    </row>
    <row r="33" spans="2:10" x14ac:dyDescent="0.3">
      <c r="B33" s="3" t="s">
        <v>1</v>
      </c>
      <c r="C33" s="3" t="s">
        <v>4</v>
      </c>
      <c r="D33" s="3" t="s">
        <v>21</v>
      </c>
      <c r="E33" s="3" t="s">
        <v>6</v>
      </c>
      <c r="G33" s="4" t="s">
        <v>10</v>
      </c>
      <c r="H33" s="5" t="s">
        <v>11</v>
      </c>
      <c r="I33" s="6" t="s">
        <v>12</v>
      </c>
      <c r="J33" s="7">
        <f>C34/(C34+C35)</f>
        <v>0.45454545454545453</v>
      </c>
    </row>
    <row r="34" spans="2:10" x14ac:dyDescent="0.3">
      <c r="B34" s="3" t="s">
        <v>4</v>
      </c>
      <c r="C34" s="3">
        <f>G8</f>
        <v>15</v>
      </c>
      <c r="D34" s="3">
        <f>SUM(E8:F8,H8)</f>
        <v>0</v>
      </c>
      <c r="E34" s="3">
        <f>SUM(C34:D34)</f>
        <v>15</v>
      </c>
      <c r="H34" s="5" t="s">
        <v>13</v>
      </c>
      <c r="I34" s="8" t="s">
        <v>14</v>
      </c>
      <c r="J34" s="7">
        <f>C34/(C34+D34)</f>
        <v>1</v>
      </c>
    </row>
    <row r="35" spans="2:10" x14ac:dyDescent="0.3">
      <c r="B35" s="3" t="s">
        <v>21</v>
      </c>
      <c r="C35" s="3">
        <f>SUM(G6:G7,G9)</f>
        <v>18</v>
      </c>
      <c r="D35" s="3">
        <f>SUM(E6:F7,H6:H7,H9,E9:F9)</f>
        <v>149</v>
      </c>
      <c r="E35" s="3">
        <f>SUM(C35:D35)</f>
        <v>167</v>
      </c>
      <c r="H35" s="5" t="s">
        <v>15</v>
      </c>
      <c r="I35" s="8" t="s">
        <v>16</v>
      </c>
      <c r="J35" s="7">
        <f>D35/(D35+C35)</f>
        <v>0.89221556886227549</v>
      </c>
    </row>
    <row r="36" spans="2:10" x14ac:dyDescent="0.3">
      <c r="B36" s="3" t="s">
        <v>6</v>
      </c>
      <c r="C36" s="3">
        <f>SUM(C34:C35)</f>
        <v>33</v>
      </c>
      <c r="D36" s="3">
        <f>SUM(D34:D35)</f>
        <v>149</v>
      </c>
      <c r="E36" s="3">
        <f>SUM(E34:E35)</f>
        <v>182</v>
      </c>
      <c r="H36" s="5" t="s">
        <v>17</v>
      </c>
      <c r="I36" s="9" t="s">
        <v>18</v>
      </c>
      <c r="J36" s="7">
        <f>2*(J33*J34)/(J33+J34)</f>
        <v>0.625</v>
      </c>
    </row>
    <row r="40" spans="2:10" x14ac:dyDescent="0.3">
      <c r="B40" s="3"/>
      <c r="C40" s="27" t="s">
        <v>8</v>
      </c>
      <c r="D40" s="27"/>
      <c r="E40" s="27"/>
      <c r="F40" s="11"/>
    </row>
    <row r="41" spans="2:10" x14ac:dyDescent="0.3">
      <c r="B41" s="3" t="s">
        <v>1</v>
      </c>
      <c r="C41" s="3" t="s">
        <v>5</v>
      </c>
      <c r="D41" s="3" t="s">
        <v>22</v>
      </c>
      <c r="E41" s="3" t="s">
        <v>6</v>
      </c>
      <c r="G41" s="4" t="s">
        <v>10</v>
      </c>
      <c r="H41" s="5" t="s">
        <v>11</v>
      </c>
      <c r="I41" s="6" t="s">
        <v>12</v>
      </c>
      <c r="J41" s="7">
        <f>C42/(C42+C43)</f>
        <v>1</v>
      </c>
    </row>
    <row r="42" spans="2:10" x14ac:dyDescent="0.3">
      <c r="B42" s="3" t="s">
        <v>5</v>
      </c>
      <c r="C42" s="3">
        <f>H9</f>
        <v>24</v>
      </c>
      <c r="D42" s="3">
        <f>SUM(E9:G9)</f>
        <v>0</v>
      </c>
      <c r="E42" s="3">
        <f>SUM(C42:D42)</f>
        <v>24</v>
      </c>
      <c r="H42" s="5" t="s">
        <v>13</v>
      </c>
      <c r="I42" s="8" t="s">
        <v>14</v>
      </c>
      <c r="J42" s="7">
        <f>C42/(C42+D42)</f>
        <v>1</v>
      </c>
    </row>
    <row r="43" spans="2:10" x14ac:dyDescent="0.3">
      <c r="B43" s="3" t="s">
        <v>22</v>
      </c>
      <c r="C43" s="3">
        <f>SUM(H6:H8)</f>
        <v>0</v>
      </c>
      <c r="D43" s="3">
        <f>SUM(E6:G8)</f>
        <v>158</v>
      </c>
      <c r="E43" s="3">
        <f>SUM(C43:D43)</f>
        <v>158</v>
      </c>
      <c r="H43" s="5" t="s">
        <v>15</v>
      </c>
      <c r="I43" s="8" t="s">
        <v>16</v>
      </c>
      <c r="J43" s="7">
        <f>D43/(D43+C43)</f>
        <v>1</v>
      </c>
    </row>
    <row r="44" spans="2:10" x14ac:dyDescent="0.3">
      <c r="B44" s="3" t="s">
        <v>6</v>
      </c>
      <c r="C44" s="3">
        <f>SUM(C42:C43)</f>
        <v>24</v>
      </c>
      <c r="D44" s="3">
        <f>SUM(D42:D43)</f>
        <v>158</v>
      </c>
      <c r="E44" s="3">
        <f>SUM(E42:E43)</f>
        <v>182</v>
      </c>
      <c r="H44" s="5" t="s">
        <v>17</v>
      </c>
      <c r="I44" s="9" t="s">
        <v>18</v>
      </c>
      <c r="J44" s="7">
        <f>2*(J41*J42)/(J41+J42)</f>
        <v>1</v>
      </c>
    </row>
    <row r="51" spans="2:6" x14ac:dyDescent="0.3">
      <c r="B51" t="s">
        <v>44</v>
      </c>
    </row>
    <row r="53" spans="2:6" x14ac:dyDescent="0.3">
      <c r="B53" t="s">
        <v>40</v>
      </c>
      <c r="C53" t="s">
        <v>41</v>
      </c>
      <c r="E53" t="s">
        <v>42</v>
      </c>
    </row>
    <row r="54" spans="2:6" x14ac:dyDescent="0.3">
      <c r="B54" t="s">
        <v>38</v>
      </c>
      <c r="C54" t="s">
        <v>39</v>
      </c>
      <c r="E54" t="s">
        <v>43</v>
      </c>
    </row>
    <row r="55" spans="2:6" x14ac:dyDescent="0.3">
      <c r="B55" t="s">
        <v>34</v>
      </c>
      <c r="C55" t="s">
        <v>35</v>
      </c>
    </row>
    <row r="56" spans="2:6" x14ac:dyDescent="0.3">
      <c r="B56" t="s">
        <v>36</v>
      </c>
      <c r="C56" t="s">
        <v>37</v>
      </c>
    </row>
    <row r="59" spans="2:6" x14ac:dyDescent="0.3">
      <c r="B59" t="s">
        <v>45</v>
      </c>
      <c r="C59" t="s">
        <v>20</v>
      </c>
      <c r="D59" t="s">
        <v>13</v>
      </c>
      <c r="E59" t="s">
        <v>46</v>
      </c>
      <c r="F59" t="s">
        <v>47</v>
      </c>
    </row>
  </sheetData>
  <mergeCells count="6">
    <mergeCell ref="C40:E40"/>
    <mergeCell ref="M4:P4"/>
    <mergeCell ref="E4:I4"/>
    <mergeCell ref="C16:E16"/>
    <mergeCell ref="C24:E24"/>
    <mergeCell ref="C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73C1-E4B4-4734-9711-C779EDBDB67C}">
  <dimension ref="A1:I18"/>
  <sheetViews>
    <sheetView tabSelected="1" zoomScale="85" workbookViewId="0">
      <selection activeCell="E14" sqref="E14"/>
    </sheetView>
  </sheetViews>
  <sheetFormatPr baseColWidth="10" defaultRowHeight="15.6" x14ac:dyDescent="0.3"/>
  <sheetData>
    <row r="1" spans="1:9" x14ac:dyDescent="0.3">
      <c r="A1" s="3"/>
      <c r="B1" s="27" t="s">
        <v>8</v>
      </c>
      <c r="C1" s="27"/>
      <c r="D1" s="27"/>
      <c r="G1" t="s">
        <v>50</v>
      </c>
      <c r="H1" t="s">
        <v>51</v>
      </c>
      <c r="I1">
        <f>(B3+C4)/D5</f>
        <v>0.84899999999999998</v>
      </c>
    </row>
    <row r="2" spans="1:9" x14ac:dyDescent="0.3">
      <c r="A2" s="3" t="s">
        <v>1</v>
      </c>
      <c r="B2" s="3" t="s">
        <v>48</v>
      </c>
      <c r="C2" s="3" t="s">
        <v>49</v>
      </c>
      <c r="D2" s="3" t="s">
        <v>6</v>
      </c>
      <c r="F2" s="4" t="s">
        <v>10</v>
      </c>
      <c r="G2" s="5" t="s">
        <v>11</v>
      </c>
      <c r="H2" s="6" t="s">
        <v>12</v>
      </c>
      <c r="I2" s="7">
        <f>B3/(B3+B4)</f>
        <v>0.78048780487804881</v>
      </c>
    </row>
    <row r="3" spans="1:9" x14ac:dyDescent="0.3">
      <c r="A3" s="3" t="s">
        <v>48</v>
      </c>
      <c r="B3" s="3">
        <v>224</v>
      </c>
      <c r="C3" s="3">
        <v>88</v>
      </c>
      <c r="D3" s="3">
        <f>SUM(B3:C3)</f>
        <v>312</v>
      </c>
      <c r="G3" s="5" t="s">
        <v>13</v>
      </c>
      <c r="H3" s="8" t="s">
        <v>14</v>
      </c>
      <c r="I3" s="7">
        <f>B3/(B3+C3)</f>
        <v>0.71794871794871795</v>
      </c>
    </row>
    <row r="4" spans="1:9" x14ac:dyDescent="0.3">
      <c r="A4" s="3" t="s">
        <v>49</v>
      </c>
      <c r="B4" s="3">
        <v>63</v>
      </c>
      <c r="C4" s="3">
        <v>625</v>
      </c>
      <c r="D4" s="3">
        <f>SUM(B4:C4)</f>
        <v>688</v>
      </c>
      <c r="G4" s="5" t="s">
        <v>15</v>
      </c>
      <c r="H4" s="8" t="s">
        <v>16</v>
      </c>
      <c r="I4" s="7">
        <f>C4/(C4+B4)</f>
        <v>0.90843023255813948</v>
      </c>
    </row>
    <row r="5" spans="1:9" x14ac:dyDescent="0.3">
      <c r="A5" s="3" t="s">
        <v>6</v>
      </c>
      <c r="B5" s="3">
        <f>SUM(B3:B4)</f>
        <v>287</v>
      </c>
      <c r="C5" s="3">
        <f>SUM(C3:C4)</f>
        <v>713</v>
      </c>
      <c r="D5" s="3">
        <f>SUM(B5:C5)</f>
        <v>1000</v>
      </c>
      <c r="G5" s="5" t="s">
        <v>17</v>
      </c>
      <c r="H5" s="9" t="s">
        <v>18</v>
      </c>
      <c r="I5" s="7">
        <f>2*(I2*I3)/(I2+I3)</f>
        <v>0.74791318864774625</v>
      </c>
    </row>
    <row r="8" spans="1:9" x14ac:dyDescent="0.3">
      <c r="A8" s="3"/>
      <c r="B8" s="27" t="s">
        <v>8</v>
      </c>
      <c r="C8" s="27"/>
      <c r="D8" s="27"/>
      <c r="G8" t="s">
        <v>50</v>
      </c>
      <c r="H8" t="s">
        <v>51</v>
      </c>
      <c r="I8">
        <f>(B10+C11)/D12</f>
        <v>0.84899999999999998</v>
      </c>
    </row>
    <row r="9" spans="1:9" x14ac:dyDescent="0.3">
      <c r="A9" s="3" t="s">
        <v>1</v>
      </c>
      <c r="B9" s="3" t="s">
        <v>48</v>
      </c>
      <c r="C9" s="3" t="s">
        <v>49</v>
      </c>
      <c r="D9" s="3" t="s">
        <v>6</v>
      </c>
      <c r="F9" s="4" t="s">
        <v>10</v>
      </c>
      <c r="G9" s="5" t="s">
        <v>11</v>
      </c>
      <c r="H9" s="6" t="s">
        <v>12</v>
      </c>
      <c r="I9" s="7">
        <f>B10/(B10+B11)</f>
        <v>0.71794871794871795</v>
      </c>
    </row>
    <row r="10" spans="1:9" x14ac:dyDescent="0.3">
      <c r="A10" s="3" t="s">
        <v>48</v>
      </c>
      <c r="B10" s="3">
        <v>224</v>
      </c>
      <c r="C10" s="3">
        <v>63</v>
      </c>
      <c r="D10" s="3">
        <f>SUM(B10:C10)</f>
        <v>287</v>
      </c>
      <c r="G10" s="5" t="s">
        <v>13</v>
      </c>
      <c r="H10" s="8" t="s">
        <v>14</v>
      </c>
      <c r="I10" s="7">
        <f>B10/(B10+C10)</f>
        <v>0.78048780487804881</v>
      </c>
    </row>
    <row r="11" spans="1:9" x14ac:dyDescent="0.3">
      <c r="A11" s="3" t="s">
        <v>49</v>
      </c>
      <c r="B11" s="3">
        <v>88</v>
      </c>
      <c r="C11" s="3">
        <v>625</v>
      </c>
      <c r="D11" s="3">
        <f>SUM(B11:C11)</f>
        <v>713</v>
      </c>
      <c r="G11" s="5" t="s">
        <v>15</v>
      </c>
      <c r="H11" s="8" t="s">
        <v>16</v>
      </c>
      <c r="I11" s="7">
        <f>C11/(C11+B11)</f>
        <v>0.87657784011220197</v>
      </c>
    </row>
    <row r="12" spans="1:9" x14ac:dyDescent="0.3">
      <c r="A12" s="3" t="s">
        <v>6</v>
      </c>
      <c r="B12" s="3">
        <f>SUM(B10:B11)</f>
        <v>312</v>
      </c>
      <c r="C12" s="3">
        <f>SUM(C10:C11)</f>
        <v>688</v>
      </c>
      <c r="D12" s="3">
        <f>SUM(B12:C12)</f>
        <v>1000</v>
      </c>
      <c r="G12" s="5" t="s">
        <v>17</v>
      </c>
      <c r="H12" s="9" t="s">
        <v>18</v>
      </c>
      <c r="I12" s="7">
        <f>2*(I9*I10)/(I9+I10)</f>
        <v>0.74791318864774625</v>
      </c>
    </row>
    <row r="14" spans="1:9" x14ac:dyDescent="0.3">
      <c r="A14" s="3"/>
      <c r="B14" s="27" t="s">
        <v>8</v>
      </c>
      <c r="C14" s="27"/>
      <c r="D14" s="27"/>
      <c r="G14" t="s">
        <v>50</v>
      </c>
      <c r="H14" t="s">
        <v>51</v>
      </c>
      <c r="I14">
        <f>(B16+C17)/D18</f>
        <v>0.71299999999999997</v>
      </c>
    </row>
    <row r="15" spans="1:9" x14ac:dyDescent="0.3">
      <c r="A15" s="3" t="s">
        <v>1</v>
      </c>
      <c r="B15" s="3" t="s">
        <v>48</v>
      </c>
      <c r="C15" s="3" t="s">
        <v>49</v>
      </c>
      <c r="D15" s="3" t="s">
        <v>6</v>
      </c>
      <c r="F15" s="4" t="s">
        <v>10</v>
      </c>
      <c r="G15" s="5" t="s">
        <v>11</v>
      </c>
      <c r="H15" s="6" t="s">
        <v>12</v>
      </c>
      <c r="I15" s="7" t="e">
        <f>B16/(B16+B17)</f>
        <v>#DIV/0!</v>
      </c>
    </row>
    <row r="16" spans="1:9" x14ac:dyDescent="0.3">
      <c r="A16" s="3" t="s">
        <v>48</v>
      </c>
      <c r="B16" s="3">
        <v>0</v>
      </c>
      <c r="C16" s="3">
        <v>287</v>
      </c>
      <c r="D16" s="3">
        <f>SUM(B16:C16)</f>
        <v>287</v>
      </c>
      <c r="G16" s="5" t="s">
        <v>13</v>
      </c>
      <c r="H16" s="8" t="s">
        <v>14</v>
      </c>
      <c r="I16" s="7">
        <f>B16/(B16+C16)</f>
        <v>0</v>
      </c>
    </row>
    <row r="17" spans="1:9" x14ac:dyDescent="0.3">
      <c r="A17" s="3" t="s">
        <v>49</v>
      </c>
      <c r="B17" s="3">
        <v>0</v>
      </c>
      <c r="C17" s="3">
        <v>713</v>
      </c>
      <c r="D17" s="3">
        <f>SUM(B17:C17)</f>
        <v>713</v>
      </c>
      <c r="G17" s="5" t="s">
        <v>15</v>
      </c>
      <c r="H17" s="8" t="s">
        <v>16</v>
      </c>
      <c r="I17" s="7">
        <f>C17/(C17+B17)</f>
        <v>1</v>
      </c>
    </row>
    <row r="18" spans="1:9" x14ac:dyDescent="0.3">
      <c r="A18" s="3" t="s">
        <v>6</v>
      </c>
      <c r="B18" s="3">
        <f>SUM(B16:B17)</f>
        <v>0</v>
      </c>
      <c r="C18" s="3">
        <f>SUM(C16:C17)</f>
        <v>1000</v>
      </c>
      <c r="D18" s="3">
        <f>SUM(B18:C18)</f>
        <v>1000</v>
      </c>
      <c r="G18" s="5" t="s">
        <v>17</v>
      </c>
      <c r="H18" s="9" t="s">
        <v>18</v>
      </c>
      <c r="I18" s="7" t="e">
        <f>2*(I15*I16)/(I15+I16)</f>
        <v>#DIV/0!</v>
      </c>
    </row>
  </sheetData>
  <mergeCells count="3">
    <mergeCell ref="B1:D1"/>
    <mergeCell ref="B8:D8"/>
    <mergeCell ref="B14:D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Parcial1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Alberto Aristizabal Pinzon</dc:creator>
  <cp:lastModifiedBy>Carlos Enrique Jaramillo Aros</cp:lastModifiedBy>
  <dcterms:created xsi:type="dcterms:W3CDTF">2021-03-05T00:48:26Z</dcterms:created>
  <dcterms:modified xsi:type="dcterms:W3CDTF">2023-11-04T00:54:09Z</dcterms:modified>
</cp:coreProperties>
</file>