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airsign\airsign\input\missions\"/>
    </mc:Choice>
  </mc:AlternateContent>
  <xr:revisionPtr revIDLastSave="0" documentId="13_ncr:1_{B3E6E246-1C31-4053-96DE-B4EF8D49A936}" xr6:coauthVersionLast="45" xr6:coauthVersionMax="45" xr10:uidLastSave="{00000000-0000-0000-0000-000000000000}"/>
  <bookViews>
    <workbookView xWindow="19740" yWindow="10700" windowWidth="28800" windowHeight="15460" xr2:uid="{150A4D7D-4994-4ABB-B464-750D09F1FFB9}"/>
  </bookViews>
  <sheets>
    <sheet name="cas_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E19" i="2" s="1"/>
  <c r="J18" i="2"/>
  <c r="E18" i="2" s="1"/>
  <c r="F17" i="2"/>
  <c r="J17" i="2"/>
  <c r="F16" i="2" l="1"/>
  <c r="F14" i="2"/>
  <c r="F11" i="2"/>
  <c r="F10" i="2" l="1"/>
</calcChain>
</file>

<file path=xl/sharedStrings.xml><?xml version="1.0" encoding="utf-8"?>
<sst xmlns="http://schemas.openxmlformats.org/spreadsheetml/2006/main" count="56" uniqueCount="38">
  <si>
    <t>id</t>
  </si>
  <si>
    <t>name</t>
  </si>
  <si>
    <t>aero_setup</t>
  </si>
  <si>
    <t>lenght</t>
  </si>
  <si>
    <t>speed</t>
  </si>
  <si>
    <t>climb_gradient</t>
  </si>
  <si>
    <t>initial_altitude</t>
  </si>
  <si>
    <t>final_altitude</t>
  </si>
  <si>
    <t>endurance</t>
  </si>
  <si>
    <t>estimated_weight_fraction</t>
  </si>
  <si>
    <t>combat_time</t>
  </si>
  <si>
    <t>dirty</t>
  </si>
  <si>
    <t>Climb to Cruise Altitude and reach Cruise Speed</t>
  </si>
  <si>
    <t>Warmup and Takeoff</t>
  </si>
  <si>
    <t>Cruise out at 10000m</t>
  </si>
  <si>
    <t>class</t>
  </si>
  <si>
    <t>Estimated</t>
  </si>
  <si>
    <t>Gradient</t>
  </si>
  <si>
    <t>Cruise</t>
  </si>
  <si>
    <t>Descend to 3500m</t>
  </si>
  <si>
    <t>Loitering at 3500m</t>
  </si>
  <si>
    <t>Loitering</t>
  </si>
  <si>
    <t>Dash in at 750km/h during 10 minutes</t>
  </si>
  <si>
    <t>Combat</t>
  </si>
  <si>
    <t>Combat for 15 minutes at 500 m</t>
  </si>
  <si>
    <t>clean</t>
  </si>
  <si>
    <t>payload_drop</t>
  </si>
  <si>
    <t>True</t>
  </si>
  <si>
    <t>Cruise in at 10000m</t>
  </si>
  <si>
    <t>Descend to base</t>
  </si>
  <si>
    <t>Landing, taxi and shutdown</t>
  </si>
  <si>
    <t>mission_type</t>
  </si>
  <si>
    <t>mission_range</t>
  </si>
  <si>
    <t>payload</t>
  </si>
  <si>
    <t>CAS mission (A10)</t>
  </si>
  <si>
    <t>CAS</t>
  </si>
  <si>
    <t>Mission field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</si>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</sst>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12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7C2DF-EE96-47AD-81C2-BA1B65858B41}" name="segment_data" displayName="segment_data" ref="A8:M19" totalsRowShown="0">
  <autoFilter ref="A8:M19" xr:uid="{975C4F2D-8097-4243-8E25-DE2F399BB5D9}"/>
  <tableColumns count="13">
    <tableColumn id="1" xr3:uid="{848D68E2-AFA8-4113-A19D-2026FF7488F0}" name="id"/>
    <tableColumn id="2" xr3:uid="{8B9BF658-6C82-4F1B-8EB9-40BCAB51CB77}" name="name" dataDxfId="11"/>
    <tableColumn id="13" xr3:uid="{49AD2142-09E6-42A6-AFD2-B837B0226716}" name="class" dataDxfId="10"/>
    <tableColumn id="3" xr3:uid="{45CAAD28-22FD-4D6E-99A9-025B91F8D8F5}" name="aero_setup" dataDxfId="9"/>
    <tableColumn id="4" xr3:uid="{7A8B78B4-7124-4817-B7B9-EF70EF9BAB57}" name="lenght" dataDxfId="8">
      <calculatedColumnFormula>segment_data[[#This Row],[speed]]*segment_data[[#This Row],[endurance]]</calculatedColumnFormula>
    </tableColumn>
    <tableColumn id="5" xr3:uid="{478E42D4-48EE-42F7-A3E2-F5F221A3E9E2}" name="speed" dataDxfId="7"/>
    <tableColumn id="6" xr3:uid="{A558D4E3-5971-49E5-9F1F-7067C31B7D77}" name="climb_gradient" dataDxfId="6"/>
    <tableColumn id="7" xr3:uid="{8AC7066F-F2C0-4E32-A5FC-7ECB6D706A9E}" name="initial_altitude" dataDxfId="5"/>
    <tableColumn id="8" xr3:uid="{475350FF-8758-441B-8BD4-1A66BAF92401}" name="final_altitude" dataDxfId="4"/>
    <tableColumn id="9" xr3:uid="{81C8C120-19BC-4593-8920-1A587D906A91}" name="endurance" dataDxfId="3">
      <calculatedColumnFormula>3600</calculatedColumnFormula>
    </tableColumn>
    <tableColumn id="10" xr3:uid="{1E9C9AD8-AED8-4407-AF9C-9E96A04688B6}" name="estimated_weight_fraction"/>
    <tableColumn id="11" xr3:uid="{53B58455-1A1B-42E6-8C05-DEB08F80E1C4}" name="combat_time" dataDxfId="2"/>
    <tableColumn id="12" xr3:uid="{9A39DB41-01DC-4222-9E23-01F26DC1815C}" name="payload_drop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0F0607-2169-4FAC-956C-DB6AD97FEEF2}" name="mission_data" displayName="mission_data" ref="A1:B6" totalsRowShown="0" headerRowDxfId="0">
  <autoFilter ref="A1:B6" xr:uid="{446C4DAE-D639-44EC-8AA0-B0F752C74E65}"/>
  <tableColumns count="2">
    <tableColumn id="1" xr3:uid="{9141F7E9-FEB8-4717-B571-9E92C6054186}" name="Mission field"/>
    <tableColumn id="2" xr3:uid="{75ECB5D3-ED08-498A-A656-5C9103E6BCDD}" name="Da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9FA-D2D2-44DF-A7D3-81F6F7F07169}">
  <dimension ref="A1:M19"/>
  <sheetViews>
    <sheetView tabSelected="1" workbookViewId="0">
      <selection activeCell="B5" sqref="B5"/>
    </sheetView>
  </sheetViews>
  <sheetFormatPr baseColWidth="10" defaultRowHeight="14.5" x14ac:dyDescent="0.35"/>
  <cols>
    <col min="1" max="1" width="15.90625" bestFit="1" customWidth="1"/>
    <col min="2" max="2" width="40.7265625" bestFit="1" customWidth="1"/>
    <col min="3" max="3" width="40.7265625" customWidth="1"/>
    <col min="4" max="4" width="12.6328125" bestFit="1" customWidth="1"/>
    <col min="5" max="5" width="10.81640625" bestFit="1" customWidth="1"/>
    <col min="6" max="6" width="8.08984375" bestFit="1" customWidth="1"/>
    <col min="7" max="7" width="15.54296875" bestFit="1" customWidth="1"/>
    <col min="8" max="8" width="15.26953125" bestFit="1" customWidth="1"/>
    <col min="9" max="9" width="14.26953125" bestFit="1" customWidth="1"/>
    <col min="10" max="10" width="12" bestFit="1" customWidth="1"/>
    <col min="11" max="11" width="25.90625" bestFit="1" customWidth="1"/>
    <col min="12" max="12" width="14.26953125" bestFit="1" customWidth="1"/>
  </cols>
  <sheetData>
    <row r="1" spans="1:13" x14ac:dyDescent="0.35">
      <c r="A1" s="4" t="s">
        <v>36</v>
      </c>
      <c r="B1" s="4" t="s">
        <v>37</v>
      </c>
    </row>
    <row r="2" spans="1:13" x14ac:dyDescent="0.35">
      <c r="A2" t="s">
        <v>0</v>
      </c>
      <c r="B2">
        <v>1</v>
      </c>
    </row>
    <row r="3" spans="1:13" x14ac:dyDescent="0.35">
      <c r="A3" t="s">
        <v>1</v>
      </c>
      <c r="B3" t="s">
        <v>34</v>
      </c>
    </row>
    <row r="4" spans="1:13" x14ac:dyDescent="0.35">
      <c r="A4" t="s">
        <v>31</v>
      </c>
      <c r="B4" t="s">
        <v>35</v>
      </c>
    </row>
    <row r="5" spans="1:13" x14ac:dyDescent="0.35">
      <c r="A5" t="s">
        <v>32</v>
      </c>
      <c r="B5">
        <v>460000</v>
      </c>
    </row>
    <row r="6" spans="1:13" x14ac:dyDescent="0.35">
      <c r="A6" t="s">
        <v>33</v>
      </c>
      <c r="B6">
        <v>4000</v>
      </c>
    </row>
    <row r="8" spans="1:13" x14ac:dyDescent="0.35">
      <c r="A8" t="s">
        <v>0</v>
      </c>
      <c r="B8" t="s">
        <v>1</v>
      </c>
      <c r="C8" t="s">
        <v>15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26</v>
      </c>
    </row>
    <row r="9" spans="1:13" x14ac:dyDescent="0.35">
      <c r="A9">
        <v>1</v>
      </c>
      <c r="B9" s="1" t="s">
        <v>13</v>
      </c>
      <c r="C9" s="1" t="s">
        <v>16</v>
      </c>
      <c r="D9" s="1" t="s">
        <v>11</v>
      </c>
      <c r="E9" s="1"/>
      <c r="F9" s="1"/>
      <c r="G9" s="1"/>
      <c r="H9" s="1"/>
      <c r="I9" s="1"/>
      <c r="J9" s="1"/>
      <c r="K9">
        <v>0.97</v>
      </c>
      <c r="L9" s="1"/>
      <c r="M9" s="1"/>
    </row>
    <row r="10" spans="1:13" x14ac:dyDescent="0.35">
      <c r="A10">
        <v>2</v>
      </c>
      <c r="B10" s="1" t="s">
        <v>12</v>
      </c>
      <c r="C10" s="1" t="s">
        <v>17</v>
      </c>
      <c r="D10" s="1" t="s">
        <v>11</v>
      </c>
      <c r="E10" s="1">
        <v>285714.28571428568</v>
      </c>
      <c r="F10" s="1">
        <f>560/3.6</f>
        <v>155.55555555555554</v>
      </c>
      <c r="G10" s="2">
        <v>3.5000000000000003E-2</v>
      </c>
      <c r="H10" s="1">
        <v>0</v>
      </c>
      <c r="I10" s="1">
        <v>10000</v>
      </c>
      <c r="J10" s="1"/>
      <c r="L10" s="1"/>
      <c r="M10" s="1"/>
    </row>
    <row r="11" spans="1:13" x14ac:dyDescent="0.35">
      <c r="A11">
        <v>3</v>
      </c>
      <c r="B11" s="1" t="s">
        <v>14</v>
      </c>
      <c r="C11" s="1" t="s">
        <v>18</v>
      </c>
      <c r="D11" s="1" t="s">
        <v>11</v>
      </c>
      <c r="E11" s="1">
        <v>174285.71428571432</v>
      </c>
      <c r="F11" s="1">
        <f>370/3.6</f>
        <v>102.77777777777777</v>
      </c>
      <c r="G11" s="1"/>
      <c r="H11" s="1"/>
      <c r="I11" s="1"/>
      <c r="J11" s="1"/>
      <c r="L11" s="1"/>
      <c r="M11" s="1"/>
    </row>
    <row r="12" spans="1:13" x14ac:dyDescent="0.35">
      <c r="A12">
        <v>4</v>
      </c>
      <c r="B12" s="1" t="s">
        <v>19</v>
      </c>
      <c r="C12" s="1" t="s">
        <v>16</v>
      </c>
      <c r="D12" s="1" t="s">
        <v>11</v>
      </c>
      <c r="E12" s="1"/>
      <c r="F12" s="1"/>
      <c r="G12" s="1"/>
      <c r="H12" s="1"/>
      <c r="I12" s="1"/>
      <c r="J12" s="1"/>
      <c r="K12">
        <v>1</v>
      </c>
      <c r="L12" s="1"/>
      <c r="M12" s="1"/>
    </row>
    <row r="13" spans="1:13" x14ac:dyDescent="0.35">
      <c r="A13">
        <v>5</v>
      </c>
      <c r="B13" s="1" t="s">
        <v>20</v>
      </c>
      <c r="C13" s="1" t="s">
        <v>21</v>
      </c>
      <c r="D13" s="1" t="s">
        <v>11</v>
      </c>
      <c r="E13" s="1"/>
      <c r="F13" s="1"/>
      <c r="G13" s="1"/>
      <c r="H13" s="1"/>
      <c r="I13" s="1"/>
      <c r="J13" s="1">
        <v>3600</v>
      </c>
      <c r="L13" s="1"/>
      <c r="M13" s="1"/>
    </row>
    <row r="14" spans="1:13" x14ac:dyDescent="0.35">
      <c r="A14">
        <v>6</v>
      </c>
      <c r="B14" s="1" t="s">
        <v>22</v>
      </c>
      <c r="C14" s="1" t="s">
        <v>18</v>
      </c>
      <c r="D14" s="1" t="s">
        <v>11</v>
      </c>
      <c r="E14" s="1">
        <v>124999.99999999999</v>
      </c>
      <c r="F14" s="1">
        <f>750/3.6</f>
        <v>208.33333333333331</v>
      </c>
      <c r="G14" s="1"/>
      <c r="H14" s="1"/>
      <c r="I14" s="1"/>
      <c r="J14" s="1"/>
      <c r="L14" s="1"/>
      <c r="M14" s="1"/>
    </row>
    <row r="15" spans="1:13" x14ac:dyDescent="0.35">
      <c r="A15">
        <v>7</v>
      </c>
      <c r="B15" s="1" t="s">
        <v>24</v>
      </c>
      <c r="C15" s="1" t="s">
        <v>23</v>
      </c>
      <c r="D15" s="1" t="s">
        <v>11</v>
      </c>
      <c r="E15" s="1"/>
      <c r="F15" s="1"/>
      <c r="G15" s="1"/>
      <c r="H15" s="1"/>
      <c r="I15" s="1"/>
      <c r="J15" s="1"/>
      <c r="L15" s="1">
        <v>900</v>
      </c>
      <c r="M15" s="1" t="s">
        <v>27</v>
      </c>
    </row>
    <row r="16" spans="1:13" x14ac:dyDescent="0.35">
      <c r="A16">
        <v>8</v>
      </c>
      <c r="B16" s="1" t="s">
        <v>12</v>
      </c>
      <c r="C16" s="1" t="s">
        <v>17</v>
      </c>
      <c r="D16" s="1" t="s">
        <v>25</v>
      </c>
      <c r="E16" s="1"/>
      <c r="F16" s="1">
        <f>370/3.6</f>
        <v>102.77777777777777</v>
      </c>
      <c r="G16" s="3">
        <v>3.5000000000000003E-2</v>
      </c>
      <c r="H16" s="1">
        <v>0</v>
      </c>
      <c r="I16" s="1">
        <v>3500</v>
      </c>
      <c r="J16" s="1"/>
      <c r="L16" s="1"/>
      <c r="M16" s="1"/>
    </row>
    <row r="17" spans="1:13" x14ac:dyDescent="0.35">
      <c r="A17">
        <v>9</v>
      </c>
      <c r="B17" s="1" t="s">
        <v>28</v>
      </c>
      <c r="C17" s="1" t="s">
        <v>18</v>
      </c>
      <c r="D17" s="1" t="s">
        <v>25</v>
      </c>
      <c r="E17" s="1">
        <v>174285.71428571432</v>
      </c>
      <c r="F17" s="1">
        <f>370/3.6</f>
        <v>102.77777777777777</v>
      </c>
      <c r="G17" s="1"/>
      <c r="H17" s="1"/>
      <c r="I17" s="1"/>
      <c r="J17" s="1">
        <f>3600</f>
        <v>3600</v>
      </c>
      <c r="L17" s="1"/>
      <c r="M17" s="1"/>
    </row>
    <row r="18" spans="1:13" x14ac:dyDescent="0.35">
      <c r="A18">
        <v>10</v>
      </c>
      <c r="B18" s="1" t="s">
        <v>29</v>
      </c>
      <c r="C18" s="1" t="s">
        <v>16</v>
      </c>
      <c r="D18" s="1" t="s">
        <v>25</v>
      </c>
      <c r="E18" s="1">
        <f>segment_data[[#This Row],[speed]]*segment_data[[#This Row],[endurance]]</f>
        <v>0</v>
      </c>
      <c r="F18" s="1"/>
      <c r="G18" s="1"/>
      <c r="H18" s="1"/>
      <c r="I18" s="1"/>
      <c r="J18" s="1">
        <f>3600</f>
        <v>3600</v>
      </c>
      <c r="K18">
        <v>1</v>
      </c>
      <c r="L18" s="1"/>
      <c r="M18" s="1"/>
    </row>
    <row r="19" spans="1:13" x14ac:dyDescent="0.35">
      <c r="A19">
        <v>11</v>
      </c>
      <c r="B19" s="1" t="s">
        <v>30</v>
      </c>
      <c r="C19" s="1" t="s">
        <v>16</v>
      </c>
      <c r="D19" s="1" t="s">
        <v>25</v>
      </c>
      <c r="E19" s="1">
        <f>segment_data[[#This Row],[speed]]*segment_data[[#This Row],[endurance]]</f>
        <v>0</v>
      </c>
      <c r="F19" s="1"/>
      <c r="G19" s="1"/>
      <c r="H19" s="1"/>
      <c r="I19" s="1"/>
      <c r="J19" s="1">
        <f>3600</f>
        <v>3600</v>
      </c>
      <c r="K19">
        <v>0.995</v>
      </c>
      <c r="L19" s="1"/>
      <c r="M19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W x o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P W x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s a F E o i k e 4 D g A A A B E A A A A T A B w A R m 9 y b X V s Y X M v U 2 V j d G l v b j E u b S C i G A A o o B Q A A A A A A A A A A A A A A A A A A A A A A A A A A A A r T k 0 u y c z P U w i G 0 I b W A F B L A Q I t A B Q A A g A I A D 1 s a F F u 6 i O N p A A A A P U A A A A S A A A A A A A A A A A A A A A A A A A A A A B D b 2 5 m a W c v U G F j a 2 F n Z S 5 4 b W x Q S w E C L Q A U A A I A C A A 9 b G h R D 8 r p q 6 Q A A A D p A A A A E w A A A A A A A A A A A A A A A A D w A A A A W 0 N v b n R l b n R f V H l w Z X N d L n h t b F B L A Q I t A B Q A A g A I A D 1 s a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D b M A Z E F w S b y J + E I 5 z b v m A A A A A A I A A A A A A B B m A A A A A Q A A I A A A A M j C t J u / C + T h / o M L J 4 Y T 5 7 c L F 7 E y i N 8 E s n e U D 6 t 2 E Y K 3 A A A A A A 6 A A A A A A g A A I A A A A O T g 0 d 8 L 2 i f Y B p p j J i e 6 S I o s a H B e 4 9 k G 6 A O Z G G G U 6 z p E U A A A A F d J 2 E s 7 n g D M O M b V J v 5 B C E g l c f J f U a j I h o s d + 5 l X F 7 t 5 U 0 M 1 s i 1 b c 7 3 F v C Q T 0 e f K x O d X q 3 g q C X u y / B Y q 6 O h j a o s i q J y g W 0 j k y h V n E i m X b h K X Q A A A A I k / u 9 5 w Q L P J v x H n 6 m u z T 5 N w 6 8 v F g J X k 0 l O C j W l 9 I 2 g N G K d R B G 7 a 7 n 9 / H b F f T O 9 I 8 v 1 u X n t l 5 y J 5 a v 6 z d 0 y 1 p H 8 = < / D a t a M a s h u p > 
</file>

<file path=customXml/itemProps1.xml><?xml version="1.0" encoding="utf-8"?>
<ds:datastoreItem xmlns:ds="http://schemas.openxmlformats.org/officeDocument/2006/customXml" ds:itemID="{0B4D228B-AAC3-4B6F-93BA-0532BD48F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Linares García</dc:creator>
  <cp:lastModifiedBy>Carlos Linares García</cp:lastModifiedBy>
  <dcterms:created xsi:type="dcterms:W3CDTF">2020-11-08T12:14:37Z</dcterms:created>
  <dcterms:modified xsi:type="dcterms:W3CDTF">2020-11-11T20:13:20Z</dcterms:modified>
</cp:coreProperties>
</file>