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es13\Downloads\Valuation\"/>
    </mc:Choice>
  </mc:AlternateContent>
  <xr:revisionPtr revIDLastSave="0" documentId="13_ncr:1_{15499C4A-1F71-446F-9445-D5D2B55B885E}" xr6:coauthVersionLast="47" xr6:coauthVersionMax="47" xr10:uidLastSave="{00000000-0000-0000-0000-000000000000}"/>
  <bookViews>
    <workbookView xWindow="-120" yWindow="-120" windowWidth="20730" windowHeight="11040" activeTab="2" xr2:uid="{FFA09AD0-A167-4E88-B86C-CFD2B4F4E2D4}"/>
  </bookViews>
  <sheets>
    <sheet name="DRE" sheetId="1" r:id="rId1"/>
    <sheet name="BPA" sheetId="2" r:id="rId2"/>
    <sheet name="F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B10" i="3"/>
  <c r="C4" i="3"/>
  <c r="B4" i="3"/>
  <c r="C2" i="1"/>
  <c r="B2" i="1"/>
  <c r="B3" i="1"/>
  <c r="C3" i="1"/>
  <c r="B8" i="1"/>
  <c r="C8" i="1"/>
  <c r="B14" i="1"/>
  <c r="C14" i="1"/>
  <c r="B6" i="1"/>
  <c r="C6" i="1"/>
</calcChain>
</file>

<file path=xl/sharedStrings.xml><?xml version="1.0" encoding="utf-8"?>
<sst xmlns="http://schemas.openxmlformats.org/spreadsheetml/2006/main" count="51" uniqueCount="50">
  <si>
    <t xml:space="preserve">Demonstrativo do Resultado do Exercício </t>
  </si>
  <si>
    <t>Receita Bruta</t>
  </si>
  <si>
    <t>Deduções</t>
  </si>
  <si>
    <t>Receita Líquida</t>
  </si>
  <si>
    <t>COGS</t>
  </si>
  <si>
    <t>Lucro Bruto</t>
  </si>
  <si>
    <t>EBITDA</t>
  </si>
  <si>
    <t>Depreciação</t>
  </si>
  <si>
    <t>EBIT</t>
  </si>
  <si>
    <t>Receita Financeira</t>
  </si>
  <si>
    <t>Despesa Financeira</t>
  </si>
  <si>
    <t>EBT</t>
  </si>
  <si>
    <t>Impostos</t>
  </si>
  <si>
    <t>Lucro Líquido</t>
  </si>
  <si>
    <t>Balanço Patrimonial</t>
  </si>
  <si>
    <t>Ativo Circulante</t>
  </si>
  <si>
    <t>Caixa &amp; Aplicações Financeiras</t>
  </si>
  <si>
    <t>Contas a receber</t>
  </si>
  <si>
    <t>Estoques</t>
  </si>
  <si>
    <t>Outros créditos</t>
  </si>
  <si>
    <t>Ativo Não Circulante</t>
  </si>
  <si>
    <t>Investimentos</t>
  </si>
  <si>
    <t xml:space="preserve">Outros valores a receber </t>
  </si>
  <si>
    <t xml:space="preserve">Imobilizado &amp; Intangível </t>
  </si>
  <si>
    <t>Total do Passivo e Patrimonio Líquido</t>
  </si>
  <si>
    <t>Passivo Circulante</t>
  </si>
  <si>
    <t>Fornecedores</t>
  </si>
  <si>
    <t>Emprestimos e Financiamentos</t>
  </si>
  <si>
    <t xml:space="preserve">Obrigações trabalhistas &amp; Tributárias </t>
  </si>
  <si>
    <t>Outras Obrigações</t>
  </si>
  <si>
    <t>Passivo Não Circulante</t>
  </si>
  <si>
    <t>Obrigações tributárias e trabalhistas</t>
  </si>
  <si>
    <t>Outras obrigações</t>
  </si>
  <si>
    <t>Patrimonio Líquido</t>
  </si>
  <si>
    <t xml:space="preserve">Capital Social </t>
  </si>
  <si>
    <t>Reservas</t>
  </si>
  <si>
    <t>Fluxo de caixa</t>
  </si>
  <si>
    <t>Fluxo de Caixa Operacional</t>
  </si>
  <si>
    <t>Adições de intangível</t>
  </si>
  <si>
    <t>Adições de imobilizado</t>
  </si>
  <si>
    <t>Fluxo de Caixa de Investimento</t>
  </si>
  <si>
    <t>Capital Social</t>
  </si>
  <si>
    <t>Captação de empréstimos</t>
  </si>
  <si>
    <t>Pagamento de empréstimos</t>
  </si>
  <si>
    <t>Juros</t>
  </si>
  <si>
    <t>Distribuição de dividendos</t>
  </si>
  <si>
    <t>Derivativos</t>
  </si>
  <si>
    <t>Fluxo de Caixa de Financiamento</t>
  </si>
  <si>
    <t>Variação do Caixa</t>
  </si>
  <si>
    <t>SG&amp;A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</si>
</sst>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 2 2 2" xfId="1" xr:uid="{BC735EF5-9DDF-4407-8CB4-4ED38C2FC7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F7A4-891E-4E4C-814C-2A84B6AC9242}">
  <dimension ref="A1:G17"/>
  <sheetViews>
    <sheetView workbookViewId="0">
      <selection activeCell="H5" sqref="H5"/>
    </sheetView>
  </sheetViews>
  <sheetFormatPr defaultRowHeight="15"/>
  <cols>
    <col min="1" max="1" width="38.42578125" bestFit="1" customWidth="1"/>
    <col min="2" max="6" width="12.85546875" bestFit="1" customWidth="1"/>
    <col min="7" max="7" width="9.85546875" bestFit="1" customWidth="1"/>
  </cols>
  <sheetData>
    <row r="1" spans="1:7">
      <c r="A1" s="5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>
      <c r="A2" s="3" t="s">
        <v>1</v>
      </c>
      <c r="B2" s="2">
        <f>49415+2577</f>
        <v>51992</v>
      </c>
      <c r="C2" s="2">
        <f>52648+2512</f>
        <v>55160</v>
      </c>
      <c r="D2" s="2">
        <v>56343</v>
      </c>
      <c r="E2" s="2">
        <v>62220</v>
      </c>
      <c r="F2" s="2">
        <v>74751</v>
      </c>
      <c r="G2" s="2">
        <v>81185.20610000001</v>
      </c>
    </row>
    <row r="3" spans="1:7">
      <c r="A3" s="3" t="s">
        <v>2</v>
      </c>
      <c r="B3" s="2">
        <f>-318-4140</f>
        <v>-4458</v>
      </c>
      <c r="C3" s="2">
        <f>-272-4608</f>
        <v>-4880</v>
      </c>
      <c r="D3" s="2">
        <v>-2076.0655943823658</v>
      </c>
      <c r="E3" s="2">
        <v>-2156</v>
      </c>
      <c r="F3" s="2">
        <v>-3560</v>
      </c>
      <c r="G3" s="2">
        <v>-3434.2061000000103</v>
      </c>
    </row>
    <row r="4" spans="1:7">
      <c r="A4" s="3" t="s">
        <v>3</v>
      </c>
      <c r="B4" s="2">
        <v>47534</v>
      </c>
      <c r="C4" s="2">
        <v>50280</v>
      </c>
      <c r="D4" s="2">
        <v>54266.934405617634</v>
      </c>
      <c r="E4" s="2">
        <v>60064</v>
      </c>
      <c r="F4" s="2">
        <v>71191</v>
      </c>
      <c r="G4" s="2">
        <v>77751</v>
      </c>
    </row>
    <row r="5" spans="1:7">
      <c r="A5" s="3" t="s">
        <v>4</v>
      </c>
      <c r="B5" s="2">
        <v>-38033</v>
      </c>
      <c r="C5" s="2">
        <v>-40023</v>
      </c>
      <c r="D5" s="2">
        <v>-42885.686062077562</v>
      </c>
      <c r="E5" s="2">
        <v>-47615</v>
      </c>
      <c r="F5" s="2">
        <v>-57273</v>
      </c>
      <c r="G5" s="2">
        <v>-62875</v>
      </c>
    </row>
    <row r="6" spans="1:7">
      <c r="A6" s="3" t="s">
        <v>5</v>
      </c>
      <c r="B6" s="2">
        <f>B4+B5</f>
        <v>9501</v>
      </c>
      <c r="C6" s="2">
        <f>C4+C5</f>
        <v>10257</v>
      </c>
      <c r="D6" s="2">
        <v>11381.248343540072</v>
      </c>
      <c r="E6" s="2">
        <v>12449</v>
      </c>
      <c r="F6" s="2">
        <v>13918</v>
      </c>
      <c r="G6" s="2">
        <v>14876</v>
      </c>
    </row>
    <row r="7" spans="1:7">
      <c r="A7" s="3" t="s">
        <v>49</v>
      </c>
      <c r="B7" s="2">
        <f>(-6134-574)+-138</f>
        <v>-6846</v>
      </c>
      <c r="C7" s="2">
        <f>(-6765-657)+269</f>
        <v>-7153</v>
      </c>
      <c r="D7" s="2">
        <v>-8261.8663926599802</v>
      </c>
      <c r="E7" s="2">
        <v>-9668</v>
      </c>
      <c r="F7" s="2">
        <v>-9414</v>
      </c>
      <c r="G7" s="2">
        <v>-9759</v>
      </c>
    </row>
    <row r="8" spans="1:7">
      <c r="A8" s="3" t="s">
        <v>6</v>
      </c>
      <c r="B8" s="2">
        <f>B10+B9</f>
        <v>3244</v>
      </c>
      <c r="C8" s="2">
        <f>C10+C9</f>
        <v>3785</v>
      </c>
      <c r="D8" s="2">
        <v>3893.3819508800916</v>
      </c>
      <c r="E8" s="2">
        <v>3852</v>
      </c>
      <c r="F8" s="2">
        <v>5596</v>
      </c>
      <c r="G8" s="2">
        <v>6340</v>
      </c>
    </row>
    <row r="9" spans="1:7">
      <c r="A9" s="3" t="s">
        <v>7</v>
      </c>
      <c r="B9" s="2">
        <v>589</v>
      </c>
      <c r="C9" s="2">
        <v>681</v>
      </c>
      <c r="D9" s="2">
        <v>774</v>
      </c>
      <c r="E9" s="2">
        <v>1071</v>
      </c>
      <c r="F9" s="2">
        <v>1092</v>
      </c>
      <c r="G9" s="2">
        <v>1223</v>
      </c>
    </row>
    <row r="10" spans="1:7">
      <c r="A10" s="3" t="s">
        <v>8</v>
      </c>
      <c r="B10" s="2">
        <v>2655</v>
      </c>
      <c r="C10" s="2">
        <v>3104</v>
      </c>
      <c r="D10" s="2">
        <v>3119.3819508800916</v>
      </c>
      <c r="E10" s="2">
        <v>2781</v>
      </c>
      <c r="F10" s="2">
        <v>4504</v>
      </c>
      <c r="G10" s="2">
        <v>5117</v>
      </c>
    </row>
    <row r="11" spans="1:7">
      <c r="A11" s="3" t="s">
        <v>9</v>
      </c>
      <c r="B11" s="2">
        <v>1160</v>
      </c>
      <c r="C11" s="2">
        <v>422</v>
      </c>
      <c r="D11" s="2">
        <v>179</v>
      </c>
      <c r="E11" s="2">
        <v>181</v>
      </c>
      <c r="F11" s="2">
        <v>125</v>
      </c>
      <c r="G11" s="2">
        <v>147</v>
      </c>
    </row>
    <row r="12" spans="1:7">
      <c r="A12" s="3" t="s">
        <v>10</v>
      </c>
      <c r="B12" s="2">
        <v>-1941</v>
      </c>
      <c r="C12" s="2">
        <v>-1082</v>
      </c>
      <c r="D12" s="2">
        <v>-540</v>
      </c>
      <c r="E12" s="2">
        <v>-683</v>
      </c>
      <c r="F12" s="2">
        <v>-797</v>
      </c>
      <c r="G12" s="2">
        <v>-1171</v>
      </c>
    </row>
    <row r="13" spans="1:7">
      <c r="A13" s="3" t="s">
        <v>11</v>
      </c>
      <c r="B13" s="2">
        <v>1874</v>
      </c>
      <c r="C13" s="2">
        <v>2444</v>
      </c>
      <c r="D13" s="2">
        <v>2758.3819508800916</v>
      </c>
      <c r="E13" s="2">
        <v>2279</v>
      </c>
      <c r="F13" s="2">
        <v>3925</v>
      </c>
      <c r="G13" s="2">
        <v>4331</v>
      </c>
    </row>
    <row r="14" spans="1:7">
      <c r="A14" s="3" t="s">
        <v>12</v>
      </c>
      <c r="B14" s="2">
        <f>-877+366</f>
        <v>-511</v>
      </c>
      <c r="C14" s="2">
        <f>-822+91</f>
        <v>-731</v>
      </c>
      <c r="D14" s="2">
        <v>-893</v>
      </c>
      <c r="E14" s="2">
        <v>-951</v>
      </c>
      <c r="F14" s="2">
        <v>-1081</v>
      </c>
      <c r="G14" s="2">
        <v>-965</v>
      </c>
    </row>
    <row r="15" spans="1:7">
      <c r="A15" s="3" t="s">
        <v>13</v>
      </c>
      <c r="B15" s="2">
        <v>1363</v>
      </c>
      <c r="C15" s="2">
        <v>1713</v>
      </c>
      <c r="D15" s="2">
        <v>1865.3819508800916</v>
      </c>
      <c r="E15" s="2">
        <v>1328</v>
      </c>
      <c r="F15" s="2">
        <v>2844</v>
      </c>
      <c r="G15" s="2">
        <v>3366</v>
      </c>
    </row>
    <row r="17" spans="2:3">
      <c r="B17" s="4"/>
      <c r="C17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63D4-B152-4409-8C46-3F13C9D4CB52}">
  <dimension ref="A1:G23"/>
  <sheetViews>
    <sheetView topLeftCell="A4" workbookViewId="0">
      <selection activeCell="A25" sqref="A25"/>
    </sheetView>
  </sheetViews>
  <sheetFormatPr defaultRowHeight="15"/>
  <cols>
    <col min="1" max="1" width="34.7109375" bestFit="1" customWidth="1"/>
    <col min="2" max="4" width="12.140625" bestFit="1" customWidth="1"/>
    <col min="5" max="7" width="9.140625" bestFit="1" customWidth="1"/>
  </cols>
  <sheetData>
    <row r="1" spans="1:7">
      <c r="A1" s="5" t="s">
        <v>14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>
      <c r="A2" s="3" t="s">
        <v>15</v>
      </c>
      <c r="B2" s="2">
        <v>13761</v>
      </c>
      <c r="C2" s="2">
        <v>16758</v>
      </c>
      <c r="D2" s="2">
        <v>18221</v>
      </c>
      <c r="E2" s="2">
        <v>22600</v>
      </c>
      <c r="F2" s="2">
        <v>25874</v>
      </c>
      <c r="G2" s="2">
        <v>31632</v>
      </c>
    </row>
    <row r="3" spans="1:7">
      <c r="A3" s="3" t="s">
        <v>16</v>
      </c>
      <c r="B3" s="2">
        <v>3242</v>
      </c>
      <c r="C3" s="2">
        <v>4810</v>
      </c>
      <c r="D3" s="2">
        <v>4933</v>
      </c>
      <c r="E3" s="2">
        <v>5609</v>
      </c>
      <c r="F3" s="2">
        <v>5672</v>
      </c>
      <c r="G3" s="2">
        <v>6992</v>
      </c>
    </row>
    <row r="4" spans="1:7">
      <c r="A4" s="3" t="s">
        <v>17</v>
      </c>
      <c r="B4" s="2">
        <v>5464</v>
      </c>
      <c r="C4" s="2">
        <v>6527</v>
      </c>
      <c r="D4" s="2">
        <v>7490</v>
      </c>
      <c r="E4" s="2">
        <v>10077</v>
      </c>
      <c r="F4" s="2">
        <v>11208</v>
      </c>
      <c r="G4" s="2">
        <v>12830</v>
      </c>
    </row>
    <row r="5" spans="1:7">
      <c r="A5" s="3" t="s">
        <v>18</v>
      </c>
      <c r="B5" s="2">
        <v>4751</v>
      </c>
      <c r="C5" s="2">
        <v>4999</v>
      </c>
      <c r="D5" s="2">
        <v>5132</v>
      </c>
      <c r="E5" s="2">
        <v>5949</v>
      </c>
      <c r="F5" s="2">
        <v>7709</v>
      </c>
      <c r="G5" s="2">
        <v>9088</v>
      </c>
    </row>
    <row r="6" spans="1:7">
      <c r="A6" s="3" t="s">
        <v>19</v>
      </c>
      <c r="B6" s="2">
        <v>432</v>
      </c>
      <c r="C6" s="2">
        <v>651</v>
      </c>
      <c r="D6" s="2">
        <v>666</v>
      </c>
      <c r="E6" s="2">
        <v>965</v>
      </c>
      <c r="F6" s="2">
        <v>1285</v>
      </c>
      <c r="G6" s="2">
        <v>2722</v>
      </c>
    </row>
    <row r="7" spans="1:7">
      <c r="A7" s="3" t="s">
        <v>20</v>
      </c>
      <c r="B7" s="2">
        <v>14439</v>
      </c>
      <c r="C7" s="2">
        <v>16891</v>
      </c>
      <c r="D7" s="2">
        <v>18456</v>
      </c>
      <c r="E7" s="2">
        <v>22312</v>
      </c>
      <c r="F7" s="2">
        <v>25950</v>
      </c>
      <c r="G7" s="2">
        <v>27292</v>
      </c>
    </row>
    <row r="8" spans="1:7">
      <c r="A8" s="3" t="s">
        <v>21</v>
      </c>
      <c r="B8" s="2">
        <v>390</v>
      </c>
      <c r="C8" s="2">
        <v>768</v>
      </c>
      <c r="D8" s="2">
        <v>500</v>
      </c>
      <c r="E8" s="2">
        <v>545</v>
      </c>
      <c r="F8" s="2">
        <v>866</v>
      </c>
      <c r="G8" s="2">
        <v>1114</v>
      </c>
    </row>
    <row r="9" spans="1:7">
      <c r="A9" s="3" t="s">
        <v>22</v>
      </c>
      <c r="B9" s="2">
        <v>2942</v>
      </c>
      <c r="C9" s="2">
        <v>4290</v>
      </c>
      <c r="D9" s="2">
        <v>5198</v>
      </c>
      <c r="E9" s="2">
        <v>6524</v>
      </c>
      <c r="F9" s="2">
        <v>7296</v>
      </c>
      <c r="G9" s="2">
        <v>6419</v>
      </c>
    </row>
    <row r="10" spans="1:7">
      <c r="A10" s="3" t="s">
        <v>23</v>
      </c>
      <c r="B10" s="2">
        <v>11107</v>
      </c>
      <c r="C10" s="2">
        <v>11833</v>
      </c>
      <c r="D10" s="2">
        <v>12758</v>
      </c>
      <c r="E10" s="2">
        <v>15243</v>
      </c>
      <c r="F10" s="2">
        <v>17788</v>
      </c>
      <c r="G10" s="2">
        <v>19759</v>
      </c>
    </row>
    <row r="11" spans="1:7">
      <c r="A11" s="3" t="s">
        <v>24</v>
      </c>
      <c r="B11" s="2">
        <v>27380</v>
      </c>
      <c r="C11" s="2">
        <v>32883</v>
      </c>
      <c r="D11" s="2">
        <v>36677</v>
      </c>
      <c r="E11" s="2">
        <v>44912</v>
      </c>
      <c r="F11" s="2">
        <v>51824</v>
      </c>
      <c r="G11" s="2">
        <v>58924</v>
      </c>
    </row>
    <row r="12" spans="1:7">
      <c r="A12" s="3" t="s">
        <v>25</v>
      </c>
      <c r="B12" s="2">
        <v>13321</v>
      </c>
      <c r="C12" s="2">
        <v>16284</v>
      </c>
      <c r="D12" s="2">
        <v>16746</v>
      </c>
      <c r="E12" s="2">
        <v>20059</v>
      </c>
      <c r="F12" s="2">
        <v>24720</v>
      </c>
      <c r="G12" s="2">
        <v>29076</v>
      </c>
    </row>
    <row r="13" spans="1:7">
      <c r="A13" s="3" t="s">
        <v>26</v>
      </c>
      <c r="B13" s="2">
        <v>8007</v>
      </c>
      <c r="C13" s="2">
        <v>9410</v>
      </c>
      <c r="D13" s="2">
        <v>10423</v>
      </c>
      <c r="E13" s="2">
        <v>12187</v>
      </c>
      <c r="F13" s="2">
        <v>14423</v>
      </c>
      <c r="G13" s="2">
        <v>15449</v>
      </c>
    </row>
    <row r="14" spans="1:7">
      <c r="A14" s="3" t="s">
        <v>27</v>
      </c>
      <c r="B14" s="2">
        <v>3687</v>
      </c>
      <c r="C14" s="2">
        <v>5493</v>
      </c>
      <c r="D14" s="2">
        <v>4654</v>
      </c>
      <c r="E14" s="2">
        <v>6142</v>
      </c>
      <c r="F14" s="2">
        <v>8247</v>
      </c>
      <c r="G14" s="2">
        <v>11429</v>
      </c>
    </row>
    <row r="15" spans="1:7">
      <c r="A15" s="3" t="s">
        <v>28</v>
      </c>
      <c r="B15" s="2">
        <v>958</v>
      </c>
      <c r="C15" s="2">
        <v>998</v>
      </c>
      <c r="D15" s="2">
        <v>1176</v>
      </c>
      <c r="E15" s="2">
        <v>1211</v>
      </c>
      <c r="F15" s="2">
        <v>1523</v>
      </c>
      <c r="G15" s="2">
        <v>1464</v>
      </c>
    </row>
    <row r="16" spans="1:7">
      <c r="A16" s="3" t="s">
        <v>29</v>
      </c>
      <c r="B16" s="2">
        <v>669</v>
      </c>
      <c r="C16" s="2">
        <v>383</v>
      </c>
      <c r="D16" s="2">
        <v>493</v>
      </c>
      <c r="E16" s="2">
        <v>519</v>
      </c>
      <c r="F16" s="2">
        <v>527</v>
      </c>
      <c r="G16" s="2">
        <v>734</v>
      </c>
    </row>
    <row r="17" spans="1:7">
      <c r="A17" s="3" t="s">
        <v>30</v>
      </c>
      <c r="B17" s="2">
        <v>6558</v>
      </c>
      <c r="C17" s="2">
        <v>4454</v>
      </c>
      <c r="D17" s="2">
        <v>5884</v>
      </c>
      <c r="E17" s="2">
        <v>10148</v>
      </c>
      <c r="F17" s="2">
        <v>10059</v>
      </c>
      <c r="G17" s="2">
        <v>11452</v>
      </c>
    </row>
    <row r="18" spans="1:7">
      <c r="A18" s="3" t="s">
        <v>27</v>
      </c>
      <c r="B18" s="2">
        <v>3432</v>
      </c>
      <c r="C18" s="2">
        <v>1132</v>
      </c>
      <c r="D18" s="2">
        <v>2329</v>
      </c>
      <c r="E18" s="2">
        <v>5269</v>
      </c>
      <c r="F18" s="2">
        <v>5288</v>
      </c>
      <c r="G18" s="2">
        <v>7116</v>
      </c>
    </row>
    <row r="19" spans="1:7">
      <c r="A19" s="3" t="s">
        <v>31</v>
      </c>
      <c r="B19" s="2">
        <v>399</v>
      </c>
      <c r="C19" s="2">
        <v>502</v>
      </c>
      <c r="D19" s="2">
        <v>473</v>
      </c>
      <c r="E19" s="2">
        <v>1000</v>
      </c>
      <c r="F19" s="2">
        <v>1112</v>
      </c>
      <c r="G19" s="2">
        <v>1021</v>
      </c>
    </row>
    <row r="20" spans="1:7">
      <c r="A20" s="3" t="s">
        <v>32</v>
      </c>
      <c r="B20" s="2">
        <v>2727</v>
      </c>
      <c r="C20" s="2">
        <v>2820</v>
      </c>
      <c r="D20" s="2">
        <v>3082</v>
      </c>
      <c r="E20" s="2">
        <v>3879</v>
      </c>
      <c r="F20" s="2">
        <v>3659</v>
      </c>
      <c r="G20" s="2">
        <v>3315</v>
      </c>
    </row>
    <row r="21" spans="1:7">
      <c r="A21" s="3" t="s">
        <v>33</v>
      </c>
      <c r="B21" s="2">
        <v>7501</v>
      </c>
      <c r="C21" s="2">
        <v>12145</v>
      </c>
      <c r="D21" s="2">
        <v>14047</v>
      </c>
      <c r="E21" s="2">
        <v>14705</v>
      </c>
      <c r="F21" s="2">
        <v>17045</v>
      </c>
      <c r="G21" s="2">
        <v>18396</v>
      </c>
    </row>
    <row r="22" spans="1:7">
      <c r="A22" s="3" t="s">
        <v>34</v>
      </c>
      <c r="B22" s="2">
        <v>3773</v>
      </c>
      <c r="C22" s="2">
        <v>7317</v>
      </c>
      <c r="D22" s="2">
        <v>8359</v>
      </c>
      <c r="E22" s="2">
        <v>8562</v>
      </c>
      <c r="F22" s="2">
        <v>8703</v>
      </c>
      <c r="G22" s="2">
        <v>8686</v>
      </c>
    </row>
    <row r="23" spans="1:7">
      <c r="A23" s="3" t="s">
        <v>35</v>
      </c>
      <c r="B23" s="2">
        <v>2365</v>
      </c>
      <c r="C23" s="2">
        <v>3115</v>
      </c>
      <c r="D23" s="2">
        <v>5688</v>
      </c>
      <c r="E23" s="2">
        <v>6143</v>
      </c>
      <c r="F23" s="2">
        <v>8342</v>
      </c>
      <c r="G23" s="2">
        <v>9710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888E-9149-4B17-8D75-E6DD5D4F5C81}">
  <dimension ref="A1:G13"/>
  <sheetViews>
    <sheetView tabSelected="1" workbookViewId="0">
      <selection activeCell="G11" sqref="G11"/>
    </sheetView>
  </sheetViews>
  <sheetFormatPr defaultRowHeight="15"/>
  <cols>
    <col min="1" max="1" width="30.7109375" bestFit="1" customWidth="1"/>
    <col min="2" max="7" width="9.140625" style="1"/>
  </cols>
  <sheetData>
    <row r="1" spans="1:7">
      <c r="A1" t="s">
        <v>36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>
      <c r="A2" t="s">
        <v>37</v>
      </c>
      <c r="B2" s="2">
        <v>2957</v>
      </c>
      <c r="C2" s="2">
        <v>2887</v>
      </c>
      <c r="D2" s="2">
        <v>3100</v>
      </c>
      <c r="E2" s="2">
        <v>2665</v>
      </c>
      <c r="F2" s="2">
        <v>4033</v>
      </c>
      <c r="G2" s="2">
        <v>4444</v>
      </c>
    </row>
    <row r="3" spans="1:7">
      <c r="A3" t="s">
        <v>38</v>
      </c>
      <c r="B3" s="2">
        <v>-166</v>
      </c>
      <c r="C3" s="2">
        <v>-142</v>
      </c>
      <c r="D3" s="2">
        <v>-147</v>
      </c>
      <c r="E3" s="2">
        <v>-152</v>
      </c>
      <c r="F3" s="2">
        <v>-170</v>
      </c>
      <c r="G3" s="2">
        <v>-161</v>
      </c>
    </row>
    <row r="4" spans="1:7">
      <c r="A4" t="s">
        <v>39</v>
      </c>
      <c r="B4" s="2">
        <f>-1591-149-21</f>
        <v>-1761</v>
      </c>
      <c r="C4" s="2">
        <f>-1666-64-9</f>
        <v>-1739</v>
      </c>
      <c r="D4" s="2">
        <v>-1557</v>
      </c>
      <c r="E4" s="2">
        <v>-1652</v>
      </c>
      <c r="F4" s="2">
        <v>-3153</v>
      </c>
      <c r="G4" s="2">
        <v>-3406</v>
      </c>
    </row>
    <row r="5" spans="1:7">
      <c r="A5" t="s">
        <v>40</v>
      </c>
      <c r="B5" s="2">
        <v>-1927</v>
      </c>
      <c r="C5" s="2">
        <v>-1881</v>
      </c>
      <c r="D5" s="2">
        <v>-1704</v>
      </c>
      <c r="E5" s="2">
        <v>-1804</v>
      </c>
      <c r="F5" s="2">
        <v>-3323</v>
      </c>
      <c r="G5" s="2">
        <v>-3567</v>
      </c>
    </row>
    <row r="6" spans="1:7">
      <c r="A6" t="s">
        <v>41</v>
      </c>
      <c r="B6" s="2">
        <v>208</v>
      </c>
      <c r="C6" s="2">
        <v>3028</v>
      </c>
      <c r="D6" s="2">
        <v>28</v>
      </c>
      <c r="E6" s="2">
        <v>16</v>
      </c>
      <c r="F6" s="2">
        <v>6</v>
      </c>
      <c r="G6" s="2">
        <v>2</v>
      </c>
    </row>
    <row r="7" spans="1:7">
      <c r="A7" t="s">
        <v>42</v>
      </c>
      <c r="B7" s="2">
        <v>1687</v>
      </c>
      <c r="C7" s="2">
        <v>2750</v>
      </c>
      <c r="D7" s="2">
        <v>1900</v>
      </c>
      <c r="E7" s="2">
        <v>3088</v>
      </c>
      <c r="F7" s="2">
        <v>3177</v>
      </c>
      <c r="G7" s="2">
        <v>6620</v>
      </c>
    </row>
    <row r="8" spans="1:7">
      <c r="A8" t="s">
        <v>43</v>
      </c>
      <c r="B8" s="2">
        <v>-1575</v>
      </c>
      <c r="C8" s="2">
        <v>-4601</v>
      </c>
      <c r="D8" s="2">
        <v>-2400</v>
      </c>
      <c r="E8" s="2">
        <v>-2240</v>
      </c>
      <c r="F8" s="2">
        <v>-2750</v>
      </c>
      <c r="G8" s="2">
        <v>-3802</v>
      </c>
    </row>
    <row r="9" spans="1:7">
      <c r="A9" t="s">
        <v>44</v>
      </c>
      <c r="B9" s="2">
        <v>-131</v>
      </c>
      <c r="C9" s="2">
        <v>-126</v>
      </c>
      <c r="D9" s="2">
        <v>-330</v>
      </c>
      <c r="E9" s="2">
        <v>-394</v>
      </c>
      <c r="F9" s="2">
        <v>-456</v>
      </c>
      <c r="G9" s="2">
        <v>-401</v>
      </c>
    </row>
    <row r="10" spans="1:7">
      <c r="A10" t="s">
        <v>45</v>
      </c>
      <c r="B10" s="2">
        <f>-63</f>
        <v>-63</v>
      </c>
      <c r="C10" s="2">
        <v>-205</v>
      </c>
      <c r="D10" s="2">
        <v>-751</v>
      </c>
      <c r="E10" s="2">
        <v>-656</v>
      </c>
      <c r="F10" s="2">
        <v>-573</v>
      </c>
      <c r="G10" s="2">
        <v>-2025</v>
      </c>
    </row>
    <row r="11" spans="1:7">
      <c r="A11" t="s">
        <v>46</v>
      </c>
      <c r="B11" s="2">
        <v>-796</v>
      </c>
      <c r="C11" s="2">
        <v>-290</v>
      </c>
      <c r="D11" s="2">
        <v>0</v>
      </c>
      <c r="E11" s="2">
        <v>0</v>
      </c>
      <c r="F11" s="2">
        <v>236</v>
      </c>
      <c r="G11" s="2">
        <v>2</v>
      </c>
    </row>
    <row r="12" spans="1:7">
      <c r="A12" t="s">
        <v>47</v>
      </c>
      <c r="B12" s="2">
        <v>-670</v>
      </c>
      <c r="C12" s="2">
        <v>556</v>
      </c>
      <c r="D12" s="2">
        <v>-1553</v>
      </c>
      <c r="E12" s="2">
        <v>-186</v>
      </c>
      <c r="F12" s="2">
        <v>-360</v>
      </c>
      <c r="G12" s="2">
        <v>396</v>
      </c>
    </row>
    <row r="13" spans="1:7">
      <c r="A13" t="s">
        <v>48</v>
      </c>
      <c r="B13" s="2">
        <v>360</v>
      </c>
      <c r="C13" s="2">
        <v>1562</v>
      </c>
      <c r="D13" s="2">
        <v>-157</v>
      </c>
      <c r="E13" s="2">
        <v>675</v>
      </c>
      <c r="F13" s="2">
        <v>350</v>
      </c>
      <c r="G13" s="2">
        <v>1273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DRE</vt:lpstr>
      <vt:lpstr>BPA</vt:lpstr>
      <vt:lpstr>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Exes13</dc:creator>
  <cp:lastModifiedBy>Exes13</cp:lastModifiedBy>
  <dcterms:created xsi:type="dcterms:W3CDTF">2022-10-28T20:56:19Z</dcterms:created>
  <dcterms:modified xsi:type="dcterms:W3CDTF">2022-11-18T13:43:07Z</dcterms:modified>
</cp:coreProperties>
</file>