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0" yWindow="0" windowWidth="20490" windowHeight="7650"/>
  </bookViews>
  <sheets>
    <sheet name="SPRINT 1" sheetId="1" r:id="rId1"/>
  </sheets>
  <calcPr calcId="162913"/>
  <extLst>
    <ext uri="GoogleSheetsCustomDataVersion1">
      <go:sheetsCustomData xmlns:go="http://customooxmlschemas.google.com/" r:id="rId5" roundtripDataSignature="AMtx7mjqpMd7iENftO86kNKAlv8mc1Y5zQ=="/>
    </ext>
  </extLst>
</workbook>
</file>

<file path=xl/calcChain.xml><?xml version="1.0" encoding="utf-8"?>
<calcChain xmlns="http://schemas.openxmlformats.org/spreadsheetml/2006/main">
  <c r="Q38" i="1" l="1"/>
  <c r="Q39" i="1"/>
  <c r="Q40" i="1"/>
  <c r="P38" i="1"/>
  <c r="P39" i="1"/>
  <c r="P40" i="1"/>
  <c r="Q72" i="1"/>
  <c r="P72" i="1"/>
  <c r="Q71" i="1"/>
  <c r="P71" i="1"/>
  <c r="Q70" i="1"/>
  <c r="P70" i="1"/>
  <c r="Q69" i="1"/>
  <c r="P69" i="1"/>
  <c r="Q68" i="1"/>
  <c r="P68" i="1"/>
  <c r="O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O59" i="1"/>
  <c r="Q58" i="1"/>
  <c r="P58" i="1"/>
  <c r="Q57" i="1"/>
  <c r="P57" i="1"/>
  <c r="Q56" i="1"/>
  <c r="P56" i="1"/>
  <c r="Q55" i="1"/>
  <c r="P55" i="1"/>
  <c r="Q54" i="1"/>
  <c r="P54" i="1"/>
  <c r="Q53" i="1"/>
  <c r="P53" i="1"/>
  <c r="O52" i="1"/>
  <c r="Q51" i="1"/>
  <c r="P51" i="1"/>
  <c r="Q50" i="1"/>
  <c r="P50" i="1"/>
  <c r="Q49" i="1"/>
  <c r="P49" i="1"/>
  <c r="O48" i="1"/>
  <c r="Q46" i="1"/>
  <c r="P46" i="1"/>
  <c r="Q45" i="1"/>
  <c r="P45" i="1"/>
  <c r="Q44" i="1"/>
  <c r="P44" i="1"/>
  <c r="Q43" i="1"/>
  <c r="P43" i="1"/>
  <c r="Q42" i="1"/>
  <c r="P42" i="1"/>
  <c r="O41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G36" i="1"/>
  <c r="F36" i="1"/>
  <c r="E36" i="1"/>
  <c r="Q27" i="1"/>
  <c r="P27" i="1"/>
  <c r="G35" i="1"/>
  <c r="F35" i="1"/>
  <c r="E35" i="1"/>
  <c r="O26" i="1"/>
  <c r="G34" i="1"/>
  <c r="F34" i="1"/>
  <c r="E34" i="1"/>
  <c r="G33" i="1"/>
  <c r="F33" i="1"/>
  <c r="E33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O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6" i="1"/>
  <c r="R63" i="1" l="1"/>
  <c r="R39" i="1"/>
  <c r="R69" i="1"/>
  <c r="R40" i="1"/>
  <c r="P67" i="1"/>
  <c r="R55" i="1"/>
  <c r="R61" i="1"/>
  <c r="R50" i="1"/>
  <c r="R71" i="1"/>
  <c r="R53" i="1"/>
  <c r="R56" i="1"/>
  <c r="R58" i="1"/>
  <c r="R38" i="1"/>
  <c r="Q52" i="1"/>
  <c r="R60" i="1"/>
  <c r="R62" i="1"/>
  <c r="R68" i="1"/>
  <c r="R64" i="1"/>
  <c r="R66" i="1"/>
  <c r="R70" i="1"/>
  <c r="R72" i="1"/>
  <c r="R57" i="1"/>
  <c r="R65" i="1"/>
  <c r="R44" i="1"/>
  <c r="R46" i="1"/>
  <c r="R7" i="1"/>
  <c r="R13" i="1"/>
  <c r="R31" i="1"/>
  <c r="R33" i="1"/>
  <c r="P48" i="1"/>
  <c r="R10" i="1"/>
  <c r="R29" i="1"/>
  <c r="R37" i="1"/>
  <c r="R43" i="1"/>
  <c r="R51" i="1"/>
  <c r="R16" i="1"/>
  <c r="R20" i="1"/>
  <c r="R24" i="1"/>
  <c r="J6" i="1"/>
  <c r="I35" i="1" s="1"/>
  <c r="F43" i="1" s="1"/>
  <c r="F45" i="1" s="1"/>
  <c r="R28" i="1"/>
  <c r="R34" i="1"/>
  <c r="R36" i="1"/>
  <c r="P41" i="1"/>
  <c r="R27" i="1"/>
  <c r="R35" i="1"/>
  <c r="R45" i="1"/>
  <c r="R8" i="1"/>
  <c r="R12" i="1"/>
  <c r="R30" i="1"/>
  <c r="R32" i="1"/>
  <c r="R42" i="1"/>
  <c r="R49" i="1"/>
  <c r="R21" i="1"/>
  <c r="R19" i="1"/>
  <c r="R18" i="1"/>
  <c r="R22" i="1"/>
  <c r="R23" i="1"/>
  <c r="R25" i="1"/>
  <c r="R15" i="1"/>
  <c r="R17" i="1"/>
  <c r="R11" i="1"/>
  <c r="R9" i="1"/>
  <c r="Q6" i="1"/>
  <c r="Q14" i="1"/>
  <c r="Q26" i="1"/>
  <c r="Q59" i="1"/>
  <c r="Q41" i="1"/>
  <c r="Q48" i="1"/>
  <c r="P52" i="1"/>
  <c r="R54" i="1"/>
  <c r="Q67" i="1"/>
  <c r="P6" i="1"/>
  <c r="P14" i="1"/>
  <c r="P26" i="1"/>
  <c r="P59" i="1"/>
  <c r="R59" i="1" l="1"/>
  <c r="R67" i="1"/>
  <c r="R52" i="1"/>
  <c r="R41" i="1"/>
  <c r="R26" i="1"/>
  <c r="G43" i="1"/>
  <c r="R48" i="1"/>
  <c r="R6" i="1"/>
  <c r="R14" i="1"/>
  <c r="G45" i="1"/>
  <c r="F42" i="1"/>
  <c r="G42" i="1" s="1"/>
  <c r="F41" i="1"/>
  <c r="G41" i="1" s="1"/>
  <c r="F44" i="1"/>
  <c r="G44" i="1" s="1"/>
  <c r="F40" i="1"/>
  <c r="G40" i="1" s="1"/>
</calcChain>
</file>

<file path=xl/comments1.xml><?xml version="1.0" encoding="utf-8"?>
<comments xmlns="http://schemas.openxmlformats.org/spreadsheetml/2006/main">
  <authors>
    <author/>
  </authors>
  <commentList>
    <comment ref="N4" authorId="0" shapeId="0">
      <text>
        <r>
          <rPr>
            <sz val="11"/>
            <color theme="1"/>
            <rFont val="Arial"/>
          </rPr>
          <t>======
ID#AAAAGbUmzxo
MariaDelPilarRojasP    (2020-03-20 21:18:06)
copiar y pegar toda la columna de project de actividades</t>
        </r>
      </text>
    </comment>
    <comment ref="O4" authorId="0" shapeId="0">
      <text>
        <r>
          <rPr>
            <sz val="11"/>
            <color theme="1"/>
            <rFont val="Arial"/>
          </rPr>
          <t>======
ID#AAAAGbUmzx0
MariaDelPilarRojasP    (2020-03-20 21:18:06)
El tiempo más probable.. Para el caso el valor que nos dio la métrica en Puntos de Función, se debe distribuir el tiempo entre las actividades  a realizar de la primera iteración.. Este tiempo se cumple siempre y cuando se den las condiciones o se cumplan los supuestos..
El Tn es tomado mediante el juicio de expertos, lecciones aprendidas,  otras Bases de Datos de proyectos ya realizados entre otros.</t>
        </r>
      </text>
    </comment>
    <comment ref="P4" authorId="0" shapeId="0">
      <text>
        <r>
          <rPr>
            <sz val="11"/>
            <color theme="1"/>
            <rFont val="Arial"/>
          </rPr>
          <t>======
ID#AAAAGbUmzx4
MariaDelPilarRojasP    (2020-03-20 21:18:06)
Tiempo Pesimista, es el tiempo que se estima en el peor de los casos,  cuando los supuestos no se dan.
El Tiempo Pesimista puede ser mayor o igual al Tiempo mas probable</t>
        </r>
      </text>
    </comment>
    <comment ref="Q4" authorId="0" shapeId="0">
      <text>
        <r>
          <rPr>
            <sz val="11"/>
            <color theme="1"/>
            <rFont val="Arial"/>
          </rPr>
          <t>======
ID#AAAAGbUmzxk
MariaDelPilarRojasP    (2020-03-20 21:18:06)
Tiempo Optimista: Es el tiempo estimado en el mejor de los casos, este tiempo es menor o igual al Tn o tiempo mas probable.</t>
        </r>
      </text>
    </comment>
    <comment ref="R4" authorId="0" shapeId="0">
      <text>
        <r>
          <rPr>
            <sz val="11"/>
            <color theme="1"/>
            <rFont val="Arial"/>
          </rPr>
          <t>======
ID#AAAAGbUmzxs
MariaDelPilarRojasP    (2020-03-20 21:18:06)
Este es el Tiempo Estimado, calculado mediante la formula de PERT,  y este tiempo es el que va project.
Te= (To+4*Tn+Tp)/6</t>
        </r>
      </text>
    </comment>
    <comment ref="S4" authorId="0" shapeId="0">
      <text>
        <r>
          <rPr>
            <sz val="11"/>
            <color theme="1"/>
            <rFont val="Arial"/>
          </rPr>
          <t>======
ID#AAAAGbUmzx8
MariaDelPilarRojasP    (2020-03-20 21:18:06)
a toda aquella actividad que sea externa, que dependa para su desarrollo o éxito de factores externos, se hace necesario, indicar los supuestos mas relevantes.</t>
        </r>
      </text>
    </comment>
    <comment ref="I6" authorId="0" shapeId="0">
      <text>
        <r>
          <rPr>
            <sz val="11"/>
            <color theme="1"/>
            <rFont val="Arial"/>
          </rPr>
          <t>======
ID#AAAAGbUmzxw
MariaDelPilarRojasP    (2020-03-20 21:18:06)
calcular los puntos de Función sin Ajustar</t>
        </r>
      </text>
    </comment>
    <comment ref="D12" authorId="0" shapeId="0">
      <text>
        <r>
          <rPr>
            <sz val="11"/>
            <color theme="1"/>
            <rFont val="Arial"/>
          </rPr>
          <t>======
ID#AAAAGbUmzyA
MARY CARLOTA BERNAL JIMENEZ    (2020-04-20 11:24:19)
Deben ajustarse a los requisitos planteados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GtMxW0D2I9VjtTo0yYgI3EZe1Q=="/>
    </ext>
  </extLst>
</comments>
</file>

<file path=xl/sharedStrings.xml><?xml version="1.0" encoding="utf-8"?>
<sst xmlns="http://schemas.openxmlformats.org/spreadsheetml/2006/main" count="166" uniqueCount="127">
  <si>
    <t>PUNTOS DE FUNCIÓN</t>
  </si>
  <si>
    <t>Tipo de componente</t>
  </si>
  <si>
    <t>Complejidad bajo</t>
  </si>
  <si>
    <t>Complejidad medio</t>
  </si>
  <si>
    <t>Complejidad alto</t>
  </si>
  <si>
    <t>id</t>
  </si>
  <si>
    <t>ACTIVIDADES</t>
  </si>
  <si>
    <t>TN</t>
  </si>
  <si>
    <t>TP</t>
  </si>
  <si>
    <t>TO</t>
  </si>
  <si>
    <t>TE</t>
  </si>
  <si>
    <t>SUPUESTOS</t>
  </si>
  <si>
    <t>SE1. MODULO ADMINISTRADOR</t>
  </si>
  <si>
    <r>
      <rPr>
        <sz val="11"/>
        <color rgb="FF000000"/>
        <rFont val="Arial"/>
      </rPr>
      <t xml:space="preserve">Entrada externa </t>
    </r>
    <r>
      <rPr>
        <b/>
        <sz val="11"/>
        <color rgb="FF000000"/>
        <rFont val="Arial"/>
      </rPr>
      <t>(EI)</t>
    </r>
    <r>
      <rPr>
        <sz val="11"/>
        <color rgb="FF000000"/>
        <rFont val="Arial"/>
      </rPr>
      <t xml:space="preserve"> (pantallas entradas para ingresos de registro, actualización o eliminación)</t>
    </r>
  </si>
  <si>
    <t>PFSA</t>
  </si>
  <si>
    <t>Análisis</t>
  </si>
  <si>
    <r>
      <t xml:space="preserve">Salida Externa </t>
    </r>
    <r>
      <rPr>
        <b/>
        <sz val="11"/>
        <color theme="1"/>
        <rFont val="Calibri"/>
      </rPr>
      <t>(EO)</t>
    </r>
    <r>
      <rPr>
        <sz val="11"/>
        <color theme="1"/>
        <rFont val="Calibri"/>
      </rPr>
      <t xml:space="preserve"> (informes, gráficos, listados, reportes, entre otros)</t>
    </r>
  </si>
  <si>
    <r>
      <t xml:space="preserve">Consulta externa </t>
    </r>
    <r>
      <rPr>
        <b/>
        <sz val="11"/>
        <color theme="1"/>
        <rFont val="Calibri"/>
      </rPr>
      <t xml:space="preserve">(EQ) </t>
    </r>
    <r>
      <rPr>
        <sz val="11"/>
        <color theme="1"/>
        <rFont val="Calibri"/>
      </rPr>
      <t>(búsqueda, recuperar y mostrar datos)</t>
    </r>
  </si>
  <si>
    <r>
      <t>Archivo lógico interno</t>
    </r>
    <r>
      <rPr>
        <b/>
        <sz val="11"/>
        <color theme="1"/>
        <rFont val="Calibri"/>
      </rPr>
      <t xml:space="preserve"> (ILF)</t>
    </r>
    <r>
      <rPr>
        <sz val="11"/>
        <color theme="1"/>
        <rFont val="Calibri"/>
      </rPr>
      <t xml:space="preserve"> (Tablas)
Bajo: entre 1-19 campos
Medio: entre 20 – 50 campos
Alto: más de 51</t>
    </r>
  </si>
  <si>
    <t>TABLA DE FACTORES DE AJUSTE DE COMPLEJIDAD TECNICA</t>
  </si>
  <si>
    <r>
      <t xml:space="preserve">Archivos Interfaz Externa </t>
    </r>
    <r>
      <rPr>
        <b/>
        <sz val="11"/>
        <color theme="1"/>
        <rFont val="Calibri"/>
      </rPr>
      <t xml:space="preserve">(IEF) </t>
    </r>
    <r>
      <rPr>
        <sz val="11"/>
        <color theme="1"/>
        <rFont val="Calibri"/>
      </rPr>
      <t>(otros sistemas)</t>
    </r>
  </si>
  <si>
    <t>Factor</t>
  </si>
  <si>
    <t>Puntaje (nivel de Influencia)</t>
  </si>
  <si>
    <t>1. Comunicación de datos</t>
  </si>
  <si>
    <t>id.RF</t>
  </si>
  <si>
    <t>Componente (Requerimiento o HU)</t>
  </si>
  <si>
    <t>Nivel de complejidad</t>
  </si>
  <si>
    <t>3. Perfomance (desempeño)</t>
  </si>
  <si>
    <t>RF1</t>
  </si>
  <si>
    <t>HU. RF1. Inicio de sesión.</t>
  </si>
  <si>
    <t>EI</t>
  </si>
  <si>
    <t>Bajo</t>
  </si>
  <si>
    <t>4. Configuración del equipamiento</t>
  </si>
  <si>
    <t>RF2</t>
  </si>
  <si>
    <t>HU. RF2. CRUD de vendedores.</t>
  </si>
  <si>
    <t>5. Volumen de transacciones</t>
  </si>
  <si>
    <t>RF3</t>
  </si>
  <si>
    <r>
      <t>6. Entrada de datos </t>
    </r>
    <r>
      <rPr>
        <i/>
        <sz val="10"/>
        <color rgb="FF000000"/>
        <rFont val="Trebuchet MS"/>
      </rPr>
      <t>on-line</t>
    </r>
  </si>
  <si>
    <t>RF4</t>
  </si>
  <si>
    <t>EQ</t>
  </si>
  <si>
    <t>Medio</t>
  </si>
  <si>
    <t>7. Interfase con el usuario</t>
  </si>
  <si>
    <t>RF5</t>
  </si>
  <si>
    <r>
      <t>8. Actualización </t>
    </r>
    <r>
      <rPr>
        <i/>
        <sz val="10"/>
        <color rgb="FF000000"/>
        <rFont val="Trebuchet MS"/>
      </rPr>
      <t>on-line</t>
    </r>
  </si>
  <si>
    <t>9. Procesamiento complejo</t>
  </si>
  <si>
    <t>10. Reusabilidad</t>
  </si>
  <si>
    <t>Diseño</t>
  </si>
  <si>
    <t>EO</t>
  </si>
  <si>
    <t>11. Facilidad de implementación</t>
  </si>
  <si>
    <t>12. Facilidad de operación</t>
  </si>
  <si>
    <t>13. Múltiples locales</t>
  </si>
  <si>
    <t>14. Facilidad de cambios</t>
  </si>
  <si>
    <t>Total Factor de Ajuste:</t>
  </si>
  <si>
    <t>Cantidad</t>
  </si>
  <si>
    <t>Alto</t>
  </si>
  <si>
    <t>Fuente para revisar la influencia: http://www.oocities.org/gimenezpy/ajuste.htm</t>
  </si>
  <si>
    <t>ILF</t>
  </si>
  <si>
    <t>CÁLCULO GENERAL DE LOS PUNTOS DE FUNCIÓN AJUSTADOS</t>
  </si>
  <si>
    <t xml:space="preserve">El stakeholder dispondra de su agenda para la validacion y verificacion de los mockups en una reunion </t>
  </si>
  <si>
    <t>Total</t>
  </si>
  <si>
    <t>Puntos de Función Ajustado (PFA)</t>
  </si>
  <si>
    <t>Desarrollo</t>
  </si>
  <si>
    <t>Etapa</t>
  </si>
  <si>
    <t>%</t>
  </si>
  <si>
    <t>TH</t>
  </si>
  <si>
    <t>TD</t>
  </si>
  <si>
    <t>Gestion</t>
  </si>
  <si>
    <t>Analisis</t>
  </si>
  <si>
    <t>Calidad y Pruebas</t>
  </si>
  <si>
    <t>Calidad y pruebas</t>
  </si>
  <si>
    <t>El stakeholder debera participar en las pruebas de ufncionalidad de la aplicacion sobre el sistema que desea</t>
  </si>
  <si>
    <t>El stakeholder sugerira mejoras o adaptaciones que puedan ser analizadas por el equipo de desarrollo</t>
  </si>
  <si>
    <t>Las pruebas deberan ser aprobada y corregidas por parte del equipo de desarollo y cliente para el desarrollo del documento</t>
  </si>
  <si>
    <t>MÓDULO VENDEDOR</t>
  </si>
  <si>
    <t>HU. RF3. Seccion de ventas.</t>
  </si>
  <si>
    <t>HU. RF4. CRUD clientes</t>
  </si>
  <si>
    <t>HU. RF5. CRUD de proveedores</t>
  </si>
  <si>
    <t>RF6</t>
  </si>
  <si>
    <t>HU.RF6.Control de inventario</t>
  </si>
  <si>
    <t xml:space="preserve">            Agendar reunión con el stakeholder</t>
  </si>
  <si>
    <t xml:space="preserve">            Realizar toma de requerimientos</t>
  </si>
  <si>
    <t xml:space="preserve">            Revisar y validar los requerimientos</t>
  </si>
  <si>
    <t xml:space="preserve">            Documento de requerimientos funcionales</t>
  </si>
  <si>
    <t xml:space="preserve">            Acta de aprobación de los requerimientos funcionales</t>
  </si>
  <si>
    <t xml:space="preserve">            Elaborar el documento de la fase de análisis</t>
  </si>
  <si>
    <t xml:space="preserve">            Entrega del documento de la fase de análisis</t>
  </si>
  <si>
    <t xml:space="preserve">            Definir arquitectura del software</t>
  </si>
  <si>
    <t xml:space="preserve">            Definir Herramientas del desarrollo</t>
  </si>
  <si>
    <t xml:space="preserve">            Realizar el diseño del diagrama de clases</t>
  </si>
  <si>
    <t xml:space="preserve">            Realizar el mapa de navegacion de la aplicación</t>
  </si>
  <si>
    <t xml:space="preserve">            Diseñar mockups</t>
  </si>
  <si>
    <t xml:space="preserve">            Validar mockups</t>
  </si>
  <si>
    <t xml:space="preserve">            Realizar el modelo de la base de datos</t>
  </si>
  <si>
    <t xml:space="preserve">            Validar el modelo de la base de datos</t>
  </si>
  <si>
    <t xml:space="preserve">            Realizar documento técnico Ingenieril fase diseño</t>
  </si>
  <si>
    <t xml:space="preserve">            Entrega del documento técnico ingenieril fase de diseño</t>
  </si>
  <si>
    <t xml:space="preserve">            Desarrollar el código fuente frontend de la interfaz de usuario basado en el inicio de sesion</t>
  </si>
  <si>
    <t xml:space="preserve">            Desarrollar el código fuente frontend de la interfaz inial de usuario administrador</t>
  </si>
  <si>
    <t xml:space="preserve">            Desarrollo del código fuente backend de la historia de usuario inicio de sesion</t>
  </si>
  <si>
    <t xml:space="preserve">            Desarrollo del código fuente frontend de la interfaz inicial del usuario administrador</t>
  </si>
  <si>
    <t xml:space="preserve">            Realizar pruebas unitarias al código fuente de la historia de usuario inicio de sesion</t>
  </si>
  <si>
    <t xml:space="preserve">            Desarrollar el código fuente frontend de la interfaz de usuario basado en CRUD de vendedores</t>
  </si>
  <si>
    <t xml:space="preserve">            Desarrollo del código fuente backend de la historia de usuario CRUD de vendedores</t>
  </si>
  <si>
    <t xml:space="preserve">            Realizar pruebas unitarias al código fuente de la historia de usuario CRUD de vendedores</t>
  </si>
  <si>
    <t xml:space="preserve">            Desarrollar el código fuente frontend de la interfaz de usuario basado en CRUD de proveedores</t>
  </si>
  <si>
    <t xml:space="preserve">            Desarrollo del código fuente backend de la historia de usuario CRUD de proveedores</t>
  </si>
  <si>
    <t xml:space="preserve">            Realizar pruebas unitarias al código fuente de la historia de usuario CRUD de proveedores</t>
  </si>
  <si>
    <t xml:space="preserve">            Desarrollar el código fuente frontend de la interfaz de usuario basado en CONTROL de inventario</t>
  </si>
  <si>
    <t xml:space="preserve">            Desarrollo del código fuente backend de la historia de usuario CONTROL de inventario</t>
  </si>
  <si>
    <t xml:space="preserve">            Realizar pruebas unitarias al código fuente de la historia de usuario CONTROL de inventario</t>
  </si>
  <si>
    <t xml:space="preserve">            Agendar reuniones con el cliente sobre actividades en pruebas de funcionalidad</t>
  </si>
  <si>
    <t xml:space="preserve">            Realizar pruebas de aceptacion por el cliente</t>
  </si>
  <si>
    <t xml:space="preserve">            Realizar correcciones de acuerdo a los resultados obtenidos en las pruebas por el cliente</t>
  </si>
  <si>
    <t xml:space="preserve">            Elaborar un informe sobre los resultados obtenidos en las pruebas</t>
  </si>
  <si>
    <t xml:space="preserve">            Entregar el documento tecnico sobre los resultados de las pruebas al cliente</t>
  </si>
  <si>
    <t xml:space="preserve">            Elaborar el documento de la fase de análisis del modulo de vendedor</t>
  </si>
  <si>
    <t xml:space="preserve">            Entrega del documento de la fase de análisis del modulo vendedor</t>
  </si>
  <si>
    <t xml:space="preserve">            Diseñar mockups del modulo de usuario</t>
  </si>
  <si>
    <t xml:space="preserve">            Validacion de los mockups</t>
  </si>
  <si>
    <t xml:space="preserve">            Entrega del documento técnico ingenieril fase de diseño del modulo de reporte</t>
  </si>
  <si>
    <t xml:space="preserve">            Desarrollar el código fuente frontend de la interfaz de usuario basado en CRUD de clientes</t>
  </si>
  <si>
    <t xml:space="preserve">            Desarrollo del código fuente backend de la historia de usuario CRUD de clientes</t>
  </si>
  <si>
    <t xml:space="preserve">            Realizar pruebas unitarias al código fuente de la historia de usuario CRUD de clientes</t>
  </si>
  <si>
    <t xml:space="preserve">            Desarrollar el código fuente frontend de la interfaz de usuario basado en SECCION de ventas</t>
  </si>
  <si>
    <t xml:space="preserve">            Desarrollo del código fuente backend de la historia de usuario SECCION de ventas</t>
  </si>
  <si>
    <t xml:space="preserve">            Realizar pruebas unitarias al código fuente de la historia de usuario de SECCION de ventas</t>
  </si>
  <si>
    <t xml:space="preserve">            Entregar código fuente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</si>
</sst>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Arial"/>
    </font>
    <font>
      <sz val="11"/>
      <color rgb="FF363636"/>
      <name val="Calibri"/>
    </font>
    <font>
      <sz val="9"/>
      <color rgb="FF363636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b/>
      <sz val="12"/>
      <color theme="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Roboto"/>
    </font>
    <font>
      <sz val="10"/>
      <color rgb="FF000000"/>
      <name val="Trebuchet MS"/>
    </font>
    <font>
      <sz val="12"/>
      <color theme="1"/>
      <name val="Times New Roman"/>
    </font>
    <font>
      <b/>
      <sz val="10"/>
      <color rgb="FF000000"/>
      <name val="Trebuchet MS"/>
    </font>
    <font>
      <b/>
      <sz val="11"/>
      <color rgb="FF000000"/>
      <name val="Arial"/>
    </font>
    <font>
      <i/>
      <sz val="10"/>
      <color rgb="FF000000"/>
      <name val="Trebuchet MS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5" fillId="4" borderId="1" xfId="0" applyFont="1" applyFill="1" applyBorder="1"/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1" fillId="3" borderId="5" xfId="0" applyFont="1" applyFill="1" applyBorder="1"/>
    <xf numFmtId="0" fontId="0" fillId="0" borderId="5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9" fillId="0" borderId="5" xfId="0" applyFont="1" applyBorder="1" applyAlignment="1">
      <alignment vertical="top" wrapText="1"/>
    </xf>
    <xf numFmtId="0" fontId="5" fillId="4" borderId="1" xfId="0" applyFont="1" applyFill="1" applyBorder="1" applyAlignment="1">
      <alignment horizontal="center"/>
    </xf>
    <xf numFmtId="0" fontId="9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0" fontId="13" fillId="0" borderId="5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/>
    <xf numFmtId="0" fontId="17" fillId="0" borderId="5" xfId="0" applyFont="1" applyBorder="1" applyAlignment="1">
      <alignment horizontal="left" vertic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3" fillId="0" borderId="9" xfId="0" applyFont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13" fillId="0" borderId="7" xfId="0" applyFont="1" applyBorder="1"/>
    <xf numFmtId="0" fontId="3" fillId="0" borderId="5" xfId="0" applyFont="1" applyBorder="1" applyAlignment="1">
      <alignment horizontal="right"/>
    </xf>
    <xf numFmtId="0" fontId="5" fillId="0" borderId="5" xfId="0" applyFont="1" applyBorder="1"/>
    <xf numFmtId="0" fontId="16" fillId="0" borderId="0" xfId="0" applyFont="1" applyAlignment="1">
      <alignment horizontal="left" vertical="center" wrapText="1"/>
    </xf>
    <xf numFmtId="0" fontId="13" fillId="0" borderId="0" xfId="0" applyFont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0" fontId="0" fillId="0" borderId="0" xfId="0" applyFont="1"/>
    <xf numFmtId="0" fontId="3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6" fillId="5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14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3" borderId="2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textRotation="45" wrapText="1"/>
    </xf>
    <xf numFmtId="0" fontId="4" fillId="0" borderId="10" xfId="0" applyFont="1" applyBorder="1"/>
    <xf numFmtId="0" fontId="4" fillId="0" borderId="6" xfId="0" applyFont="1" applyBorder="1"/>
    <xf numFmtId="0" fontId="9" fillId="0" borderId="7" xfId="0" applyFont="1" applyBorder="1" applyAlignment="1">
      <alignment horizontal="center" vertical="center" textRotation="45"/>
    </xf>
    <xf numFmtId="0" fontId="21" fillId="0" borderId="11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8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5" fillId="4" borderId="11" xfId="0" applyFont="1" applyFill="1" applyBorder="1"/>
    <xf numFmtId="0" fontId="7" fillId="5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7" fillId="6" borderId="11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left" wrapText="1"/>
    </xf>
    <xf numFmtId="0" fontId="8" fillId="7" borderId="11" xfId="0" applyFont="1" applyFill="1" applyBorder="1" applyAlignment="1">
      <alignment horizontal="center"/>
    </xf>
    <xf numFmtId="0" fontId="0" fillId="0" borderId="11" xfId="0" applyFont="1" applyBorder="1"/>
    <xf numFmtId="0" fontId="13" fillId="4" borderId="11" xfId="0" applyFont="1" applyFill="1" applyBorder="1"/>
    <xf numFmtId="0" fontId="9" fillId="0" borderId="11" xfId="0" applyFont="1" applyBorder="1"/>
    <xf numFmtId="0" fontId="14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/>
    <xf numFmtId="0" fontId="14" fillId="0" borderId="11" xfId="0" applyFont="1" applyBorder="1" applyAlignment="1">
      <alignment wrapText="1"/>
    </xf>
    <xf numFmtId="0" fontId="15" fillId="4" borderId="11" xfId="0" applyFont="1" applyFill="1" applyBorder="1"/>
    <xf numFmtId="0" fontId="0" fillId="7" borderId="11" xfId="0" applyFont="1" applyFill="1" applyBorder="1"/>
    <xf numFmtId="0" fontId="14" fillId="0" borderId="11" xfId="0" applyFont="1" applyBorder="1"/>
    <xf numFmtId="0" fontId="14" fillId="4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0" fillId="0" borderId="4" xfId="0" applyFont="1" applyBorder="1"/>
    <xf numFmtId="0" fontId="13" fillId="4" borderId="4" xfId="0" applyFont="1" applyFill="1" applyBorder="1"/>
    <xf numFmtId="0" fontId="5" fillId="4" borderId="4" xfId="0" applyFont="1" applyFill="1" applyBorder="1"/>
    <xf numFmtId="0" fontId="14" fillId="4" borderId="4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29</xdr:row>
      <xdr:rowOff>171450</xdr:rowOff>
    </xdr:from>
    <xdr:ext cx="2181225" cy="2000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29</xdr:row>
      <xdr:rowOff>171450</xdr:rowOff>
    </xdr:from>
    <xdr:ext cx="2181225" cy="2000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6"/>
  <sheetViews>
    <sheetView tabSelected="1" topLeftCell="O1" zoomScale="78" zoomScaleNormal="78" workbookViewId="0">
      <selection activeCell="S8" sqref="S8:S13"/>
    </sheetView>
  </sheetViews>
  <sheetFormatPr baseColWidth="10" defaultColWidth="12.625" defaultRowHeight="15" customHeight="1"/>
  <cols>
    <col min="1" max="1" width="6.625" customWidth="1"/>
    <col min="2" max="2" width="4.625" customWidth="1"/>
    <col min="3" max="3" width="10" customWidth="1"/>
    <col min="4" max="4" width="36.375" customWidth="1"/>
    <col min="5" max="5" width="17.625" customWidth="1"/>
    <col min="6" max="7" width="17.25" customWidth="1"/>
    <col min="8" max="8" width="9.375" customWidth="1"/>
    <col min="9" max="9" width="28.375" customWidth="1"/>
    <col min="10" max="10" width="17.75" customWidth="1"/>
    <col min="11" max="11" width="12.125" customWidth="1"/>
    <col min="12" max="12" width="9.375" customWidth="1"/>
    <col min="13" max="13" width="4.25" customWidth="1"/>
    <col min="14" max="14" width="87.875" customWidth="1"/>
    <col min="15" max="18" width="9.375" customWidth="1"/>
    <col min="19" max="19" width="112.5" customWidth="1"/>
  </cols>
  <sheetData>
    <row r="1" spans="3:21" ht="14.25" customHeight="1">
      <c r="L1" s="1"/>
      <c r="M1" s="2"/>
    </row>
    <row r="2" spans="3:21" ht="14.25" customHeight="1">
      <c r="D2" s="47" t="s">
        <v>0</v>
      </c>
      <c r="E2" s="48"/>
      <c r="F2" s="48"/>
      <c r="G2" s="49"/>
      <c r="L2" s="3"/>
      <c r="M2" s="3"/>
    </row>
    <row r="3" spans="3:21" ht="14.25" customHeight="1">
      <c r="L3" s="3"/>
      <c r="M3" s="3"/>
    </row>
    <row r="4" spans="3:21" ht="14.25" customHeight="1">
      <c r="D4" s="4" t="s">
        <v>1</v>
      </c>
      <c r="E4" s="4" t="s">
        <v>2</v>
      </c>
      <c r="F4" s="4" t="s">
        <v>3</v>
      </c>
      <c r="G4" s="4" t="s">
        <v>4</v>
      </c>
      <c r="L4" s="3"/>
      <c r="M4" s="60" t="s">
        <v>5</v>
      </c>
      <c r="N4" s="61" t="s">
        <v>6</v>
      </c>
      <c r="O4" s="61" t="s">
        <v>7</v>
      </c>
      <c r="P4" s="61" t="s">
        <v>8</v>
      </c>
      <c r="Q4" s="61" t="s">
        <v>9</v>
      </c>
      <c r="R4" s="61" t="s">
        <v>10</v>
      </c>
      <c r="S4" s="62" t="s">
        <v>11</v>
      </c>
    </row>
    <row r="5" spans="3:21" ht="14.25" customHeight="1">
      <c r="D5" s="4"/>
      <c r="E5" s="4"/>
      <c r="F5" s="4"/>
      <c r="G5" s="4"/>
      <c r="L5" s="3"/>
      <c r="M5" s="60"/>
      <c r="N5" s="63" t="s">
        <v>12</v>
      </c>
      <c r="O5" s="64"/>
      <c r="P5" s="64"/>
      <c r="Q5" s="64"/>
      <c r="R5" s="64"/>
      <c r="S5" s="65"/>
    </row>
    <row r="6" spans="3:21" ht="30.75" customHeight="1">
      <c r="D6" s="6" t="s">
        <v>13</v>
      </c>
      <c r="E6" s="7">
        <v>3</v>
      </c>
      <c r="F6" s="7">
        <v>4</v>
      </c>
      <c r="G6" s="7">
        <v>6</v>
      </c>
      <c r="I6" s="8" t="s">
        <v>14</v>
      </c>
      <c r="J6" s="9">
        <f>SUM(E33:F36)</f>
        <v>48</v>
      </c>
      <c r="L6" s="3"/>
      <c r="M6" s="60">
        <v>1</v>
      </c>
      <c r="N6" s="66" t="s">
        <v>15</v>
      </c>
      <c r="O6" s="67">
        <f>SUM(O7:O13)</f>
        <v>7</v>
      </c>
      <c r="P6" s="67">
        <f>SUM(P7:P13)</f>
        <v>14</v>
      </c>
      <c r="Q6" s="67">
        <f>SUM(Q7:Q13)</f>
        <v>7</v>
      </c>
      <c r="R6" s="67">
        <f>SUM(R7:R13)</f>
        <v>7</v>
      </c>
      <c r="S6" s="68"/>
    </row>
    <row r="7" spans="3:21" ht="34.5" customHeight="1">
      <c r="D7" s="6" t="s">
        <v>16</v>
      </c>
      <c r="E7" s="7">
        <v>4</v>
      </c>
      <c r="F7" s="7">
        <v>5</v>
      </c>
      <c r="G7" s="7">
        <v>7</v>
      </c>
      <c r="M7" s="69">
        <v>2</v>
      </c>
      <c r="N7" s="70" t="s">
        <v>79</v>
      </c>
      <c r="O7" s="71">
        <v>1</v>
      </c>
      <c r="P7" s="72">
        <f t="shared" ref="P7:P13" si="0">ROUND(O7+(O7*0.75),0)</f>
        <v>2</v>
      </c>
      <c r="Q7" s="72">
        <f t="shared" ref="Q7:Q13" si="1">O7</f>
        <v>1</v>
      </c>
      <c r="R7" s="72">
        <f t="shared" ref="R7:R13" si="2">ROUND((Q7+(4*O7)+P7)/6,0)</f>
        <v>1</v>
      </c>
      <c r="S7" s="73"/>
    </row>
    <row r="8" spans="3:21" ht="27.75" customHeight="1">
      <c r="D8" s="6" t="s">
        <v>17</v>
      </c>
      <c r="E8" s="7">
        <v>3</v>
      </c>
      <c r="F8" s="7">
        <v>4</v>
      </c>
      <c r="G8" s="7">
        <v>6</v>
      </c>
      <c r="M8" s="69">
        <v>3</v>
      </c>
      <c r="N8" s="70" t="s">
        <v>80</v>
      </c>
      <c r="O8" s="71">
        <v>1</v>
      </c>
      <c r="P8" s="72">
        <f t="shared" si="0"/>
        <v>2</v>
      </c>
      <c r="Q8" s="72">
        <f t="shared" si="1"/>
        <v>1</v>
      </c>
      <c r="R8" s="72">
        <f t="shared" si="2"/>
        <v>1</v>
      </c>
      <c r="S8" s="74"/>
      <c r="T8" s="11"/>
    </row>
    <row r="9" spans="3:21" ht="27.75" customHeight="1">
      <c r="D9" s="12" t="s">
        <v>18</v>
      </c>
      <c r="E9" s="7">
        <v>7</v>
      </c>
      <c r="F9" s="7">
        <v>10</v>
      </c>
      <c r="G9" s="7">
        <v>15</v>
      </c>
      <c r="I9" s="50" t="s">
        <v>19</v>
      </c>
      <c r="J9" s="49"/>
      <c r="K9" s="13"/>
      <c r="M9" s="60">
        <v>4</v>
      </c>
      <c r="N9" s="70" t="s">
        <v>81</v>
      </c>
      <c r="O9" s="71">
        <v>1</v>
      </c>
      <c r="P9" s="72">
        <f t="shared" si="0"/>
        <v>2</v>
      </c>
      <c r="Q9" s="72">
        <f t="shared" si="1"/>
        <v>1</v>
      </c>
      <c r="R9" s="72">
        <f t="shared" si="2"/>
        <v>1</v>
      </c>
      <c r="S9" s="74"/>
      <c r="T9" s="14"/>
      <c r="U9" s="14"/>
    </row>
    <row r="10" spans="3:21" ht="45.75" customHeight="1">
      <c r="D10" s="6" t="s">
        <v>20</v>
      </c>
      <c r="E10" s="7">
        <v>5</v>
      </c>
      <c r="F10" s="7">
        <v>7</v>
      </c>
      <c r="G10" s="7">
        <v>10</v>
      </c>
      <c r="I10" s="15" t="s">
        <v>21</v>
      </c>
      <c r="J10" s="16" t="s">
        <v>22</v>
      </c>
      <c r="M10" s="60">
        <v>5</v>
      </c>
      <c r="N10" s="70" t="s">
        <v>82</v>
      </c>
      <c r="O10" s="71">
        <v>1</v>
      </c>
      <c r="P10" s="72">
        <f t="shared" si="0"/>
        <v>2</v>
      </c>
      <c r="Q10" s="72">
        <f t="shared" si="1"/>
        <v>1</v>
      </c>
      <c r="R10" s="72">
        <f t="shared" si="2"/>
        <v>1</v>
      </c>
      <c r="S10" s="75"/>
      <c r="T10" s="14"/>
    </row>
    <row r="11" spans="3:21" ht="14.25" customHeight="1">
      <c r="I11" s="17" t="s">
        <v>23</v>
      </c>
      <c r="J11" s="18">
        <v>4</v>
      </c>
      <c r="M11" s="69">
        <v>6</v>
      </c>
      <c r="N11" s="70" t="s">
        <v>83</v>
      </c>
      <c r="O11" s="71">
        <v>1</v>
      </c>
      <c r="P11" s="72">
        <f t="shared" si="0"/>
        <v>2</v>
      </c>
      <c r="Q11" s="72">
        <f t="shared" si="1"/>
        <v>1</v>
      </c>
      <c r="R11" s="72">
        <f t="shared" si="2"/>
        <v>1</v>
      </c>
      <c r="S11" s="74"/>
      <c r="T11" s="14"/>
    </row>
    <row r="12" spans="3:21" ht="14.25" customHeight="1">
      <c r="C12" s="19" t="s">
        <v>24</v>
      </c>
      <c r="D12" s="20" t="s">
        <v>25</v>
      </c>
      <c r="E12" s="21" t="s">
        <v>1</v>
      </c>
      <c r="F12" s="21" t="s">
        <v>26</v>
      </c>
      <c r="I12" s="17" t="s">
        <v>27</v>
      </c>
      <c r="J12" s="18">
        <v>1</v>
      </c>
      <c r="M12" s="69">
        <v>7</v>
      </c>
      <c r="N12" s="70" t="s">
        <v>84</v>
      </c>
      <c r="O12" s="71">
        <v>1</v>
      </c>
      <c r="P12" s="72">
        <f t="shared" si="0"/>
        <v>2</v>
      </c>
      <c r="Q12" s="72">
        <f t="shared" si="1"/>
        <v>1</v>
      </c>
      <c r="R12" s="72">
        <f t="shared" si="2"/>
        <v>1</v>
      </c>
      <c r="S12" s="75"/>
      <c r="T12" s="14"/>
    </row>
    <row r="13" spans="3:21" ht="14.25" customHeight="1">
      <c r="C13" s="22" t="s">
        <v>28</v>
      </c>
      <c r="D13" s="23" t="s">
        <v>29</v>
      </c>
      <c r="E13" s="24" t="s">
        <v>30</v>
      </c>
      <c r="F13" s="25" t="s">
        <v>31</v>
      </c>
      <c r="I13" s="17" t="s">
        <v>32</v>
      </c>
      <c r="J13" s="18">
        <v>1</v>
      </c>
      <c r="M13" s="60">
        <v>8</v>
      </c>
      <c r="N13" s="70" t="s">
        <v>85</v>
      </c>
      <c r="O13" s="71">
        <v>1</v>
      </c>
      <c r="P13" s="72">
        <f t="shared" si="0"/>
        <v>2</v>
      </c>
      <c r="Q13" s="72">
        <f t="shared" si="1"/>
        <v>1</v>
      </c>
      <c r="R13" s="72">
        <f t="shared" si="2"/>
        <v>1</v>
      </c>
      <c r="S13" s="75"/>
      <c r="T13" s="14"/>
    </row>
    <row r="14" spans="3:21" ht="14.25" customHeight="1">
      <c r="C14" s="22" t="s">
        <v>33</v>
      </c>
      <c r="D14" s="23" t="s">
        <v>34</v>
      </c>
      <c r="E14" s="24" t="s">
        <v>30</v>
      </c>
      <c r="F14" s="25" t="s">
        <v>31</v>
      </c>
      <c r="I14" s="17" t="s">
        <v>35</v>
      </c>
      <c r="J14" s="18">
        <v>4</v>
      </c>
      <c r="M14" s="60">
        <v>9</v>
      </c>
      <c r="N14" s="66" t="s">
        <v>46</v>
      </c>
      <c r="O14" s="67">
        <f>SUM(O15:O25)</f>
        <v>17</v>
      </c>
      <c r="P14" s="67">
        <f>SUM(P15:P25)</f>
        <v>33</v>
      </c>
      <c r="Q14" s="67">
        <f>SUM(Q15:Q25)</f>
        <v>17</v>
      </c>
      <c r="R14" s="67">
        <f>SUM(R15:R25)</f>
        <v>17</v>
      </c>
      <c r="S14" s="76"/>
      <c r="T14" s="14"/>
    </row>
    <row r="15" spans="3:21" ht="14.25" customHeight="1">
      <c r="C15" s="22" t="s">
        <v>36</v>
      </c>
      <c r="D15" s="26" t="s">
        <v>74</v>
      </c>
      <c r="E15" s="24" t="s">
        <v>39</v>
      </c>
      <c r="F15" s="25" t="s">
        <v>40</v>
      </c>
      <c r="I15" s="17" t="s">
        <v>37</v>
      </c>
      <c r="J15" s="18">
        <v>4</v>
      </c>
      <c r="M15" s="69">
        <v>10</v>
      </c>
      <c r="N15" s="68" t="s">
        <v>79</v>
      </c>
      <c r="O15" s="55">
        <v>1</v>
      </c>
      <c r="P15" s="72">
        <f t="shared" ref="P15:P25" si="3">ROUND(O15+(O15*0.75),0)</f>
        <v>2</v>
      </c>
      <c r="Q15" s="72">
        <f t="shared" ref="Q15:Q25" si="4">O15</f>
        <v>1</v>
      </c>
      <c r="R15" s="71">
        <f t="shared" ref="R15:R25" si="5">ROUND((Q15+(4*O15)+P15)/6,0)</f>
        <v>1</v>
      </c>
      <c r="S15" s="74"/>
      <c r="T15" s="14"/>
    </row>
    <row r="16" spans="3:21" ht="14.25" customHeight="1">
      <c r="C16" s="22" t="s">
        <v>38</v>
      </c>
      <c r="D16" s="26" t="s">
        <v>75</v>
      </c>
      <c r="E16" s="24" t="s">
        <v>30</v>
      </c>
      <c r="F16" s="25" t="s">
        <v>31</v>
      </c>
      <c r="I16" s="17" t="s">
        <v>41</v>
      </c>
      <c r="J16" s="18">
        <v>2</v>
      </c>
      <c r="M16" s="69">
        <v>11</v>
      </c>
      <c r="N16" s="68" t="s">
        <v>86</v>
      </c>
      <c r="O16" s="55">
        <v>2</v>
      </c>
      <c r="P16" s="72">
        <f t="shared" si="3"/>
        <v>4</v>
      </c>
      <c r="Q16" s="72">
        <f t="shared" si="4"/>
        <v>2</v>
      </c>
      <c r="R16" s="71">
        <f t="shared" si="5"/>
        <v>2</v>
      </c>
      <c r="S16" s="68"/>
      <c r="T16" s="14"/>
    </row>
    <row r="17" spans="3:20" ht="14.25" customHeight="1">
      <c r="C17" s="22" t="s">
        <v>42</v>
      </c>
      <c r="D17" s="23" t="s">
        <v>76</v>
      </c>
      <c r="E17" s="24" t="s">
        <v>30</v>
      </c>
      <c r="F17" s="25" t="s">
        <v>31</v>
      </c>
      <c r="I17" s="17" t="s">
        <v>43</v>
      </c>
      <c r="J17" s="18">
        <v>3</v>
      </c>
      <c r="M17" s="60">
        <v>12</v>
      </c>
      <c r="N17" s="68" t="s">
        <v>87</v>
      </c>
      <c r="O17" s="55">
        <v>1</v>
      </c>
      <c r="P17" s="72">
        <f t="shared" si="3"/>
        <v>2</v>
      </c>
      <c r="Q17" s="72">
        <f t="shared" si="4"/>
        <v>1</v>
      </c>
      <c r="R17" s="71">
        <f t="shared" si="5"/>
        <v>1</v>
      </c>
      <c r="S17" s="74"/>
      <c r="T17" s="14"/>
    </row>
    <row r="18" spans="3:20" ht="14.25" customHeight="1">
      <c r="C18" s="22" t="s">
        <v>77</v>
      </c>
      <c r="D18" s="23" t="s">
        <v>78</v>
      </c>
      <c r="E18" s="24" t="s">
        <v>39</v>
      </c>
      <c r="F18" s="25" t="s">
        <v>40</v>
      </c>
      <c r="I18" s="17" t="s">
        <v>44</v>
      </c>
      <c r="J18" s="18">
        <v>1</v>
      </c>
      <c r="M18" s="60">
        <v>13</v>
      </c>
      <c r="N18" s="68" t="s">
        <v>88</v>
      </c>
      <c r="O18" s="55">
        <v>2</v>
      </c>
      <c r="P18" s="72">
        <f t="shared" si="3"/>
        <v>4</v>
      </c>
      <c r="Q18" s="72">
        <f t="shared" si="4"/>
        <v>2</v>
      </c>
      <c r="R18" s="71">
        <f t="shared" si="5"/>
        <v>2</v>
      </c>
      <c r="S18" s="68"/>
      <c r="T18" s="14"/>
    </row>
    <row r="19" spans="3:20" ht="14.25" customHeight="1">
      <c r="C19" s="22"/>
      <c r="D19" s="23"/>
      <c r="E19" s="24"/>
      <c r="F19" s="25"/>
      <c r="I19" s="17" t="s">
        <v>45</v>
      </c>
      <c r="J19" s="18">
        <v>1</v>
      </c>
      <c r="M19" s="69">
        <v>14</v>
      </c>
      <c r="N19" s="68" t="s">
        <v>89</v>
      </c>
      <c r="O19" s="55">
        <v>1</v>
      </c>
      <c r="P19" s="72">
        <f t="shared" si="3"/>
        <v>2</v>
      </c>
      <c r="Q19" s="72">
        <f t="shared" si="4"/>
        <v>1</v>
      </c>
      <c r="R19" s="71">
        <f t="shared" si="5"/>
        <v>1</v>
      </c>
      <c r="S19" s="68"/>
      <c r="T19" s="14"/>
    </row>
    <row r="20" spans="3:20" ht="14.25" customHeight="1">
      <c r="C20" s="22"/>
      <c r="D20" s="26"/>
      <c r="E20" s="27"/>
      <c r="F20" s="25"/>
      <c r="I20" s="17" t="s">
        <v>48</v>
      </c>
      <c r="J20" s="18">
        <v>1</v>
      </c>
      <c r="M20" s="69">
        <v>15</v>
      </c>
      <c r="N20" s="68" t="s">
        <v>90</v>
      </c>
      <c r="O20" s="55">
        <v>3</v>
      </c>
      <c r="P20" s="72">
        <f t="shared" si="3"/>
        <v>5</v>
      </c>
      <c r="Q20" s="72">
        <f t="shared" si="4"/>
        <v>3</v>
      </c>
      <c r="R20" s="71">
        <f t="shared" si="5"/>
        <v>3</v>
      </c>
      <c r="S20" s="68"/>
      <c r="T20" s="14"/>
    </row>
    <row r="21" spans="3:20" ht="14.25" customHeight="1">
      <c r="C21" s="22"/>
      <c r="D21" s="23"/>
      <c r="E21" s="24"/>
      <c r="F21" s="25"/>
      <c r="I21" s="17" t="s">
        <v>49</v>
      </c>
      <c r="J21" s="18">
        <v>1</v>
      </c>
      <c r="M21" s="60">
        <v>16</v>
      </c>
      <c r="N21" s="68" t="s">
        <v>91</v>
      </c>
      <c r="O21" s="55">
        <v>1</v>
      </c>
      <c r="P21" s="72">
        <f t="shared" si="3"/>
        <v>2</v>
      </c>
      <c r="Q21" s="72">
        <f t="shared" si="4"/>
        <v>1</v>
      </c>
      <c r="R21" s="71">
        <f t="shared" si="5"/>
        <v>1</v>
      </c>
      <c r="S21" s="68"/>
    </row>
    <row r="22" spans="3:20" ht="14.25" customHeight="1">
      <c r="I22" s="17" t="s">
        <v>50</v>
      </c>
      <c r="J22" s="18">
        <v>1</v>
      </c>
      <c r="M22" s="60">
        <v>17</v>
      </c>
      <c r="N22" s="68" t="s">
        <v>92</v>
      </c>
      <c r="O22" s="55">
        <v>2</v>
      </c>
      <c r="P22" s="72">
        <f t="shared" si="3"/>
        <v>4</v>
      </c>
      <c r="Q22" s="72">
        <f t="shared" si="4"/>
        <v>2</v>
      </c>
      <c r="R22" s="71">
        <f t="shared" si="5"/>
        <v>2</v>
      </c>
      <c r="S22" s="77"/>
      <c r="T22" s="14"/>
    </row>
    <row r="23" spans="3:20" ht="14.25" customHeight="1">
      <c r="I23" s="28" t="s">
        <v>51</v>
      </c>
      <c r="J23" s="29">
        <v>4</v>
      </c>
      <c r="M23" s="69">
        <v>18</v>
      </c>
      <c r="N23" s="68" t="s">
        <v>93</v>
      </c>
      <c r="O23" s="55">
        <v>1</v>
      </c>
      <c r="P23" s="72">
        <f t="shared" si="3"/>
        <v>2</v>
      </c>
      <c r="Q23" s="72">
        <f t="shared" si="4"/>
        <v>1</v>
      </c>
      <c r="R23" s="71">
        <f t="shared" si="5"/>
        <v>1</v>
      </c>
      <c r="S23" s="68"/>
    </row>
    <row r="24" spans="3:20" ht="14.25" customHeight="1">
      <c r="I24" s="30" t="s">
        <v>52</v>
      </c>
      <c r="J24" s="31">
        <v>32</v>
      </c>
      <c r="M24" s="69">
        <v>19</v>
      </c>
      <c r="N24" s="68" t="s">
        <v>94</v>
      </c>
      <c r="O24" s="55">
        <v>2</v>
      </c>
      <c r="P24" s="72">
        <f t="shared" si="3"/>
        <v>4</v>
      </c>
      <c r="Q24" s="72">
        <f t="shared" si="4"/>
        <v>2</v>
      </c>
      <c r="R24" s="71">
        <f t="shared" si="5"/>
        <v>2</v>
      </c>
      <c r="S24" s="68"/>
    </row>
    <row r="25" spans="3:20" ht="14.25" customHeight="1">
      <c r="C25" s="51" t="s">
        <v>53</v>
      </c>
      <c r="D25" s="21" t="s">
        <v>1</v>
      </c>
      <c r="E25" s="21" t="s">
        <v>31</v>
      </c>
      <c r="F25" s="21" t="s">
        <v>40</v>
      </c>
      <c r="G25" s="21" t="s">
        <v>54</v>
      </c>
      <c r="I25" s="32"/>
      <c r="J25" s="33"/>
      <c r="M25" s="60">
        <v>20</v>
      </c>
      <c r="N25" s="68" t="s">
        <v>95</v>
      </c>
      <c r="O25" s="55">
        <v>1</v>
      </c>
      <c r="P25" s="72">
        <f t="shared" si="3"/>
        <v>2</v>
      </c>
      <c r="Q25" s="72">
        <f t="shared" si="4"/>
        <v>1</v>
      </c>
      <c r="R25" s="71">
        <f t="shared" si="5"/>
        <v>1</v>
      </c>
      <c r="S25" s="77" t="s">
        <v>58</v>
      </c>
    </row>
    <row r="26" spans="3:20" ht="14.25" customHeight="1">
      <c r="C26" s="52"/>
      <c r="D26" s="34" t="s">
        <v>30</v>
      </c>
      <c r="E26" s="35">
        <v>4</v>
      </c>
      <c r="F26" s="34">
        <v>0</v>
      </c>
      <c r="G26" s="34">
        <v>0</v>
      </c>
      <c r="I26" s="32"/>
      <c r="J26" s="33"/>
      <c r="M26" s="60">
        <v>21</v>
      </c>
      <c r="N26" s="66" t="s">
        <v>61</v>
      </c>
      <c r="O26" s="67">
        <f>SUM(O27:O40)</f>
        <v>20</v>
      </c>
      <c r="P26" s="67">
        <f>SUM(P27:P40)</f>
        <v>40</v>
      </c>
      <c r="Q26" s="67">
        <f>SUM(Q27:Q40)</f>
        <v>20</v>
      </c>
      <c r="R26" s="67">
        <f>SUM(R27:R40)</f>
        <v>20</v>
      </c>
      <c r="S26" s="76"/>
    </row>
    <row r="27" spans="3:20" ht="14.25" customHeight="1">
      <c r="C27" s="52"/>
      <c r="D27" s="34" t="s">
        <v>47</v>
      </c>
      <c r="E27" s="35">
        <v>0</v>
      </c>
      <c r="F27" s="34">
        <v>0</v>
      </c>
      <c r="G27" s="34">
        <v>0</v>
      </c>
      <c r="I27" s="36" t="s">
        <v>55</v>
      </c>
      <c r="J27" s="37"/>
      <c r="M27" s="69">
        <v>22</v>
      </c>
      <c r="N27" s="56" t="s">
        <v>96</v>
      </c>
      <c r="O27" s="55">
        <v>2</v>
      </c>
      <c r="P27" s="72">
        <f t="shared" ref="P27:P40" si="6">ROUND(O27+(O27*0.75),0)</f>
        <v>4</v>
      </c>
      <c r="Q27" s="72">
        <f t="shared" ref="Q27:Q40" si="7">O27</f>
        <v>2</v>
      </c>
      <c r="R27" s="78">
        <f t="shared" ref="R27:R40" si="8">ROUND((Q27+(4*O27)+P27)/6,0)</f>
        <v>2</v>
      </c>
      <c r="S27" s="77"/>
    </row>
    <row r="28" spans="3:20" ht="14.25" customHeight="1">
      <c r="C28" s="52"/>
      <c r="D28" s="34" t="s">
        <v>39</v>
      </c>
      <c r="E28" s="34">
        <v>0</v>
      </c>
      <c r="F28" s="35">
        <v>2</v>
      </c>
      <c r="G28" s="34">
        <v>0</v>
      </c>
      <c r="M28" s="69">
        <v>23</v>
      </c>
      <c r="N28" s="56" t="s">
        <v>97</v>
      </c>
      <c r="O28" s="55">
        <v>1</v>
      </c>
      <c r="P28" s="72">
        <f t="shared" si="6"/>
        <v>2</v>
      </c>
      <c r="Q28" s="72">
        <f t="shared" si="7"/>
        <v>1</v>
      </c>
      <c r="R28" s="78">
        <f t="shared" si="8"/>
        <v>1</v>
      </c>
      <c r="S28" s="68"/>
    </row>
    <row r="29" spans="3:20" ht="14.25" customHeight="1">
      <c r="C29" s="53"/>
      <c r="D29" s="34" t="s">
        <v>56</v>
      </c>
      <c r="E29" s="25">
        <v>4</v>
      </c>
      <c r="F29" s="34">
        <v>0</v>
      </c>
      <c r="G29" s="34">
        <v>0</v>
      </c>
      <c r="I29" s="38" t="s">
        <v>57</v>
      </c>
      <c r="J29" s="39"/>
      <c r="M29" s="60">
        <v>24</v>
      </c>
      <c r="N29" s="56" t="s">
        <v>98</v>
      </c>
      <c r="O29" s="55">
        <v>2</v>
      </c>
      <c r="P29" s="72">
        <f t="shared" si="6"/>
        <v>4</v>
      </c>
      <c r="Q29" s="72">
        <f t="shared" si="7"/>
        <v>2</v>
      </c>
      <c r="R29" s="78">
        <f t="shared" si="8"/>
        <v>2</v>
      </c>
      <c r="S29" s="68"/>
    </row>
    <row r="30" spans="3:20" ht="14.25" customHeight="1">
      <c r="M30" s="60">
        <v>25</v>
      </c>
      <c r="N30" s="56" t="s">
        <v>99</v>
      </c>
      <c r="O30" s="55">
        <v>2</v>
      </c>
      <c r="P30" s="72">
        <f t="shared" si="6"/>
        <v>4</v>
      </c>
      <c r="Q30" s="72">
        <f t="shared" si="7"/>
        <v>2</v>
      </c>
      <c r="R30" s="78">
        <f t="shared" si="8"/>
        <v>2</v>
      </c>
      <c r="S30" s="68"/>
    </row>
    <row r="31" spans="3:20" ht="14.25" customHeight="1">
      <c r="M31" s="69">
        <v>26</v>
      </c>
      <c r="N31" s="56" t="s">
        <v>100</v>
      </c>
      <c r="O31" s="55">
        <v>1</v>
      </c>
      <c r="P31" s="72">
        <f t="shared" si="6"/>
        <v>2</v>
      </c>
      <c r="Q31" s="72">
        <f t="shared" si="7"/>
        <v>1</v>
      </c>
      <c r="R31" s="78">
        <f t="shared" si="8"/>
        <v>1</v>
      </c>
      <c r="S31" s="68"/>
    </row>
    <row r="32" spans="3:20" ht="14.25" customHeight="1">
      <c r="C32" s="54" t="s">
        <v>59</v>
      </c>
      <c r="D32" s="21" t="s">
        <v>1</v>
      </c>
      <c r="E32" s="21" t="s">
        <v>31</v>
      </c>
      <c r="F32" s="21" t="s">
        <v>40</v>
      </c>
      <c r="G32" s="21" t="s">
        <v>54</v>
      </c>
      <c r="M32" s="69">
        <v>27</v>
      </c>
      <c r="N32" s="56" t="s">
        <v>101</v>
      </c>
      <c r="O32" s="55">
        <v>1</v>
      </c>
      <c r="P32" s="72">
        <f t="shared" si="6"/>
        <v>2</v>
      </c>
      <c r="Q32" s="72">
        <f t="shared" si="7"/>
        <v>1</v>
      </c>
      <c r="R32" s="78">
        <f t="shared" si="8"/>
        <v>1</v>
      </c>
      <c r="S32" s="68"/>
    </row>
    <row r="33" spans="1:19" ht="14.25" customHeight="1">
      <c r="C33" s="52"/>
      <c r="D33" s="34" t="s">
        <v>30</v>
      </c>
      <c r="E33" s="34">
        <f t="shared" ref="E33:E36" si="9">(E6*E26)</f>
        <v>12</v>
      </c>
      <c r="F33" s="34">
        <f t="shared" ref="F33:G33" si="10">F6*F26</f>
        <v>0</v>
      </c>
      <c r="G33" s="34">
        <f t="shared" si="10"/>
        <v>0</v>
      </c>
      <c r="I33" s="40" t="s">
        <v>60</v>
      </c>
      <c r="J33" s="40"/>
      <c r="M33" s="60">
        <v>28</v>
      </c>
      <c r="N33" s="56" t="s">
        <v>102</v>
      </c>
      <c r="O33" s="55">
        <v>2</v>
      </c>
      <c r="P33" s="72">
        <f t="shared" si="6"/>
        <v>4</v>
      </c>
      <c r="Q33" s="72">
        <f t="shared" si="7"/>
        <v>2</v>
      </c>
      <c r="R33" s="78">
        <f t="shared" si="8"/>
        <v>2</v>
      </c>
      <c r="S33" s="68"/>
    </row>
    <row r="34" spans="1:19" ht="14.25" customHeight="1">
      <c r="A34" s="6"/>
      <c r="C34" s="52"/>
      <c r="D34" s="34" t="s">
        <v>47</v>
      </c>
      <c r="E34" s="34">
        <f t="shared" si="9"/>
        <v>0</v>
      </c>
      <c r="F34" s="34">
        <f>(F7*F27)</f>
        <v>0</v>
      </c>
      <c r="G34" s="34">
        <f>G7*G27</f>
        <v>0</v>
      </c>
      <c r="I34" s="41"/>
      <c r="J34" s="42"/>
      <c r="M34" s="60">
        <v>29</v>
      </c>
      <c r="N34" s="56" t="s">
        <v>103</v>
      </c>
      <c r="O34" s="55">
        <v>1</v>
      </c>
      <c r="P34" s="72">
        <f t="shared" si="6"/>
        <v>2</v>
      </c>
      <c r="Q34" s="72">
        <f t="shared" si="7"/>
        <v>1</v>
      </c>
      <c r="R34" s="78">
        <f t="shared" si="8"/>
        <v>1</v>
      </c>
      <c r="S34" s="77"/>
    </row>
    <row r="35" spans="1:19" ht="14.25" customHeight="1">
      <c r="C35" s="52"/>
      <c r="D35" s="34" t="s">
        <v>39</v>
      </c>
      <c r="E35" s="34">
        <f t="shared" si="9"/>
        <v>0</v>
      </c>
      <c r="F35" s="34">
        <f t="shared" ref="F35:G35" si="11">F8*F28</f>
        <v>8</v>
      </c>
      <c r="G35" s="34">
        <f t="shared" si="11"/>
        <v>0</v>
      </c>
      <c r="I35" s="43">
        <f>ROUND(J6*(0.65+(0.01*J24)),0)</f>
        <v>47</v>
      </c>
      <c r="J35" s="42"/>
      <c r="M35" s="69">
        <v>30</v>
      </c>
      <c r="N35" s="56" t="s">
        <v>104</v>
      </c>
      <c r="O35" s="55">
        <v>1</v>
      </c>
      <c r="P35" s="72">
        <f t="shared" si="6"/>
        <v>2</v>
      </c>
      <c r="Q35" s="72">
        <f t="shared" si="7"/>
        <v>1</v>
      </c>
      <c r="R35" s="78">
        <f t="shared" si="8"/>
        <v>1</v>
      </c>
      <c r="S35" s="68"/>
    </row>
    <row r="36" spans="1:19" ht="14.25" customHeight="1">
      <c r="C36" s="53"/>
      <c r="D36" s="34" t="s">
        <v>56</v>
      </c>
      <c r="E36" s="34">
        <f t="shared" si="9"/>
        <v>28</v>
      </c>
      <c r="F36" s="34">
        <f t="shared" ref="F36:G36" si="12">F9*F29</f>
        <v>0</v>
      </c>
      <c r="G36" s="34">
        <f t="shared" si="12"/>
        <v>0</v>
      </c>
      <c r="M36" s="69">
        <v>31</v>
      </c>
      <c r="N36" s="56" t="s">
        <v>105</v>
      </c>
      <c r="O36" s="55">
        <v>2</v>
      </c>
      <c r="P36" s="72">
        <f t="shared" si="6"/>
        <v>4</v>
      </c>
      <c r="Q36" s="72">
        <f t="shared" si="7"/>
        <v>2</v>
      </c>
      <c r="R36" s="78">
        <f t="shared" si="8"/>
        <v>2</v>
      </c>
      <c r="S36" s="68"/>
    </row>
    <row r="37" spans="1:19" ht="14.25" customHeight="1">
      <c r="M37" s="60">
        <v>32</v>
      </c>
      <c r="N37" s="56" t="s">
        <v>106</v>
      </c>
      <c r="O37" s="55">
        <v>1</v>
      </c>
      <c r="P37" s="72">
        <f t="shared" si="6"/>
        <v>2</v>
      </c>
      <c r="Q37" s="72">
        <f t="shared" si="7"/>
        <v>1</v>
      </c>
      <c r="R37" s="78">
        <f t="shared" si="8"/>
        <v>1</v>
      </c>
      <c r="S37" s="68"/>
    </row>
    <row r="38" spans="1:19" ht="14.25" customHeight="1">
      <c r="C38" s="14"/>
      <c r="D38" s="14"/>
      <c r="E38" s="14"/>
      <c r="F38" s="14"/>
      <c r="G38" s="14"/>
      <c r="M38" s="60">
        <v>33</v>
      </c>
      <c r="N38" s="56" t="s">
        <v>107</v>
      </c>
      <c r="O38" s="55">
        <v>1</v>
      </c>
      <c r="P38" s="72">
        <f t="shared" si="6"/>
        <v>2</v>
      </c>
      <c r="Q38" s="72">
        <f t="shared" si="7"/>
        <v>1</v>
      </c>
      <c r="R38" s="78">
        <f t="shared" si="8"/>
        <v>1</v>
      </c>
      <c r="S38" s="68"/>
    </row>
    <row r="39" spans="1:19" ht="14.25" customHeight="1">
      <c r="D39" s="21" t="s">
        <v>62</v>
      </c>
      <c r="E39" s="21" t="s">
        <v>63</v>
      </c>
      <c r="F39" s="21" t="s">
        <v>64</v>
      </c>
      <c r="G39" s="21" t="s">
        <v>65</v>
      </c>
      <c r="M39" s="69">
        <v>34</v>
      </c>
      <c r="N39" s="56" t="s">
        <v>108</v>
      </c>
      <c r="O39" s="55">
        <v>2</v>
      </c>
      <c r="P39" s="72">
        <f t="shared" si="6"/>
        <v>4</v>
      </c>
      <c r="Q39" s="72">
        <f t="shared" si="7"/>
        <v>2</v>
      </c>
      <c r="R39" s="78">
        <f t="shared" si="8"/>
        <v>2</v>
      </c>
      <c r="S39" s="68"/>
    </row>
    <row r="40" spans="1:19" ht="14.25" customHeight="1">
      <c r="D40" s="5" t="s">
        <v>66</v>
      </c>
      <c r="E40" s="10">
        <v>10</v>
      </c>
      <c r="F40" s="10">
        <f>ROUND((F45*E40)/100,0)</f>
        <v>106</v>
      </c>
      <c r="G40" s="10">
        <f t="shared" ref="G40:G42" si="13">ROUND(F40/9,0)</f>
        <v>12</v>
      </c>
      <c r="M40" s="69">
        <v>35</v>
      </c>
      <c r="N40" s="56" t="s">
        <v>109</v>
      </c>
      <c r="O40" s="55">
        <v>1</v>
      </c>
      <c r="P40" s="72">
        <f t="shared" si="6"/>
        <v>2</v>
      </c>
      <c r="Q40" s="72">
        <f t="shared" si="7"/>
        <v>1</v>
      </c>
      <c r="R40" s="78">
        <f t="shared" si="8"/>
        <v>1</v>
      </c>
      <c r="S40" s="68"/>
    </row>
    <row r="41" spans="1:19" ht="14.25" customHeight="1">
      <c r="D41" s="45" t="s">
        <v>67</v>
      </c>
      <c r="E41" s="44">
        <v>10</v>
      </c>
      <c r="F41" s="10">
        <f>ROUND((F45*E41)/100,0)</f>
        <v>106</v>
      </c>
      <c r="G41" s="44">
        <f t="shared" si="13"/>
        <v>12</v>
      </c>
      <c r="M41" s="60">
        <v>36</v>
      </c>
      <c r="N41" s="66" t="s">
        <v>69</v>
      </c>
      <c r="O41" s="67">
        <f>SUM(O42:O46)</f>
        <v>5</v>
      </c>
      <c r="P41" s="67">
        <f>SUM(P42:P46)</f>
        <v>10</v>
      </c>
      <c r="Q41" s="67">
        <f>SUM(Q42:Q46)</f>
        <v>5</v>
      </c>
      <c r="R41" s="67">
        <f>SUM(R42:R46)</f>
        <v>5</v>
      </c>
      <c r="S41" s="76"/>
    </row>
    <row r="42" spans="1:19" ht="14.25" customHeight="1">
      <c r="D42" s="45" t="s">
        <v>46</v>
      </c>
      <c r="E42" s="44">
        <v>20</v>
      </c>
      <c r="F42" s="10">
        <f>ROUND((F45*E42)/100,0)</f>
        <v>212</v>
      </c>
      <c r="G42" s="44">
        <f t="shared" si="13"/>
        <v>24</v>
      </c>
      <c r="M42" s="60">
        <v>37</v>
      </c>
      <c r="N42" s="70" t="s">
        <v>110</v>
      </c>
      <c r="O42" s="71">
        <v>1</v>
      </c>
      <c r="P42" s="72">
        <f t="shared" ref="P42:P46" si="14">ROUND(O42+(O42*0.75),0)</f>
        <v>2</v>
      </c>
      <c r="Q42" s="72">
        <f t="shared" ref="Q42:Q46" si="15">O42</f>
        <v>1</v>
      </c>
      <c r="R42" s="78">
        <f t="shared" ref="R42:R46" si="16">ROUND((Q42+(4*O42)+P42)/6,0)</f>
        <v>1</v>
      </c>
      <c r="S42" s="77"/>
    </row>
    <row r="43" spans="1:19" ht="14.25" customHeight="1">
      <c r="D43" s="45" t="s">
        <v>61</v>
      </c>
      <c r="E43" s="44">
        <v>40</v>
      </c>
      <c r="F43" s="44">
        <f>(I35*9)</f>
        <v>423</v>
      </c>
      <c r="G43" s="44">
        <f>I35</f>
        <v>47</v>
      </c>
      <c r="M43" s="69">
        <v>38</v>
      </c>
      <c r="N43" s="70" t="s">
        <v>111</v>
      </c>
      <c r="O43" s="71">
        <v>1</v>
      </c>
      <c r="P43" s="72">
        <f t="shared" si="14"/>
        <v>2</v>
      </c>
      <c r="Q43" s="72">
        <f t="shared" si="15"/>
        <v>1</v>
      </c>
      <c r="R43" s="78">
        <f t="shared" si="16"/>
        <v>1</v>
      </c>
      <c r="S43" s="79"/>
    </row>
    <row r="44" spans="1:19" ht="14.25" customHeight="1">
      <c r="D44" s="5" t="s">
        <v>68</v>
      </c>
      <c r="E44" s="10">
        <v>20</v>
      </c>
      <c r="F44" s="46">
        <f>ROUND((F45*E44)/100,0)</f>
        <v>212</v>
      </c>
      <c r="G44" s="44">
        <f t="shared" ref="G44:G45" si="17">ROUND(F44/9,0)</f>
        <v>24</v>
      </c>
      <c r="M44" s="69">
        <v>39</v>
      </c>
      <c r="N44" s="70" t="s">
        <v>112</v>
      </c>
      <c r="O44" s="71">
        <v>1</v>
      </c>
      <c r="P44" s="72">
        <f t="shared" si="14"/>
        <v>2</v>
      </c>
      <c r="Q44" s="72">
        <f t="shared" si="15"/>
        <v>1</v>
      </c>
      <c r="R44" s="78">
        <f t="shared" si="16"/>
        <v>1</v>
      </c>
      <c r="S44" s="80"/>
    </row>
    <row r="45" spans="1:19" ht="14.25" customHeight="1">
      <c r="D45" s="5" t="s">
        <v>59</v>
      </c>
      <c r="E45" s="10">
        <v>100</v>
      </c>
      <c r="F45" s="10">
        <f>ROUND((F43*E45)/40,0)</f>
        <v>1058</v>
      </c>
      <c r="G45" s="10">
        <f t="shared" si="17"/>
        <v>118</v>
      </c>
      <c r="M45" s="60">
        <v>40</v>
      </c>
      <c r="N45" s="70" t="s">
        <v>113</v>
      </c>
      <c r="O45" s="71">
        <v>1</v>
      </c>
      <c r="P45" s="72">
        <f t="shared" si="14"/>
        <v>2</v>
      </c>
      <c r="Q45" s="72">
        <f t="shared" si="15"/>
        <v>1</v>
      </c>
      <c r="R45" s="78">
        <f t="shared" si="16"/>
        <v>1</v>
      </c>
      <c r="S45" s="81"/>
    </row>
    <row r="46" spans="1:19" ht="14.25" customHeight="1">
      <c r="D46" s="57"/>
      <c r="E46" s="58"/>
      <c r="F46" s="58"/>
      <c r="G46" s="58"/>
      <c r="M46" s="60">
        <v>41</v>
      </c>
      <c r="N46" s="70" t="s">
        <v>114</v>
      </c>
      <c r="O46" s="72">
        <v>1</v>
      </c>
      <c r="P46" s="72">
        <f t="shared" si="14"/>
        <v>2</v>
      </c>
      <c r="Q46" s="72">
        <f t="shared" si="15"/>
        <v>1</v>
      </c>
      <c r="R46" s="78">
        <f t="shared" si="16"/>
        <v>1</v>
      </c>
      <c r="S46" s="73"/>
    </row>
    <row r="47" spans="1:19" ht="14.25" customHeight="1">
      <c r="D47" s="57"/>
      <c r="E47" s="58"/>
      <c r="F47" s="58"/>
      <c r="G47" s="58"/>
      <c r="M47" s="69">
        <v>42</v>
      </c>
      <c r="N47" s="63" t="s">
        <v>73</v>
      </c>
      <c r="O47" s="64"/>
      <c r="P47" s="64"/>
      <c r="Q47" s="64"/>
      <c r="R47" s="64"/>
      <c r="S47" s="65"/>
    </row>
    <row r="48" spans="1:19" ht="14.25" customHeight="1">
      <c r="D48" s="57"/>
      <c r="E48" s="58"/>
      <c r="F48" s="58"/>
      <c r="G48" s="58"/>
      <c r="M48" s="69">
        <v>43</v>
      </c>
      <c r="N48" s="66" t="s">
        <v>15</v>
      </c>
      <c r="O48" s="67">
        <f>SUM(O49:O51)</f>
        <v>4</v>
      </c>
      <c r="P48" s="67">
        <f>SUM(P49:P51)</f>
        <v>8</v>
      </c>
      <c r="Q48" s="67">
        <f>SUM(Q49:Q51)</f>
        <v>4</v>
      </c>
      <c r="R48" s="67">
        <f>SUM(R49:R51)</f>
        <v>4</v>
      </c>
      <c r="S48" s="68"/>
    </row>
    <row r="49" spans="4:20" ht="14.25" customHeight="1">
      <c r="I49" s="41"/>
      <c r="J49" s="42"/>
      <c r="M49" s="60">
        <v>44</v>
      </c>
      <c r="N49" s="56" t="s">
        <v>79</v>
      </c>
      <c r="O49" s="55">
        <v>1</v>
      </c>
      <c r="P49" s="72">
        <f t="shared" ref="P49:P51" si="18">ROUND(O49+(O49*0.75),0)</f>
        <v>2</v>
      </c>
      <c r="Q49" s="72">
        <f t="shared" ref="Q49:Q51" si="19">O49</f>
        <v>1</v>
      </c>
      <c r="R49" s="72">
        <f t="shared" ref="R49:R51" si="20">ROUND((Q49+(4*O49)+P49)/6,0)</f>
        <v>1</v>
      </c>
      <c r="S49" s="74"/>
    </row>
    <row r="50" spans="4:20" ht="14.25" customHeight="1">
      <c r="I50" s="41"/>
      <c r="J50" s="42"/>
      <c r="M50" s="60">
        <v>45</v>
      </c>
      <c r="N50" s="56" t="s">
        <v>115</v>
      </c>
      <c r="O50" s="55">
        <v>2</v>
      </c>
      <c r="P50" s="72">
        <f t="shared" si="18"/>
        <v>4</v>
      </c>
      <c r="Q50" s="72">
        <f t="shared" si="19"/>
        <v>2</v>
      </c>
      <c r="R50" s="72">
        <f t="shared" si="20"/>
        <v>2</v>
      </c>
      <c r="S50" s="74"/>
    </row>
    <row r="51" spans="4:20" ht="14.25" customHeight="1">
      <c r="I51" s="41"/>
      <c r="J51" s="42"/>
      <c r="K51" s="33"/>
      <c r="M51" s="69">
        <v>46</v>
      </c>
      <c r="N51" s="56" t="s">
        <v>116</v>
      </c>
      <c r="O51" s="55">
        <v>1</v>
      </c>
      <c r="P51" s="72">
        <f t="shared" si="18"/>
        <v>2</v>
      </c>
      <c r="Q51" s="72">
        <f t="shared" si="19"/>
        <v>1</v>
      </c>
      <c r="R51" s="72">
        <f t="shared" si="20"/>
        <v>1</v>
      </c>
      <c r="S51" s="74"/>
    </row>
    <row r="52" spans="4:20" ht="14.25" customHeight="1">
      <c r="I52" s="41"/>
      <c r="J52" s="42"/>
      <c r="M52" s="69">
        <v>47</v>
      </c>
      <c r="N52" s="66" t="s">
        <v>46</v>
      </c>
      <c r="O52" s="67">
        <f>SUM(O53:O58)</f>
        <v>6</v>
      </c>
      <c r="P52" s="67">
        <f>SUM(P53:P58)</f>
        <v>12</v>
      </c>
      <c r="Q52" s="67">
        <f>SUM(Q53:Q58)</f>
        <v>6</v>
      </c>
      <c r="R52" s="67">
        <f>SUM(R53:R58)</f>
        <v>6</v>
      </c>
      <c r="S52" s="76"/>
    </row>
    <row r="53" spans="4:20" ht="14.25" customHeight="1">
      <c r="K53" s="43"/>
      <c r="M53" s="60">
        <v>48</v>
      </c>
      <c r="N53" s="68" t="s">
        <v>79</v>
      </c>
      <c r="O53" s="71">
        <v>1</v>
      </c>
      <c r="P53" s="72">
        <f t="shared" ref="P53:P58" si="21">ROUND(O53+(O53*0.75),0)</f>
        <v>2</v>
      </c>
      <c r="Q53" s="72">
        <f t="shared" ref="Q53:Q58" si="22">O53</f>
        <v>1</v>
      </c>
      <c r="R53" s="71">
        <f t="shared" ref="R53:R58" si="23">ROUND((Q53+(4*O53)+P53)/6,0)</f>
        <v>1</v>
      </c>
      <c r="S53" s="74"/>
    </row>
    <row r="54" spans="4:20" ht="14.25" customHeight="1">
      <c r="I54" s="43"/>
      <c r="M54" s="60">
        <v>49</v>
      </c>
      <c r="N54" s="68" t="s">
        <v>89</v>
      </c>
      <c r="O54" s="71">
        <v>1</v>
      </c>
      <c r="P54" s="72">
        <f t="shared" si="21"/>
        <v>2</v>
      </c>
      <c r="Q54" s="72">
        <f t="shared" si="22"/>
        <v>1</v>
      </c>
      <c r="R54" s="71">
        <f t="shared" si="23"/>
        <v>1</v>
      </c>
      <c r="S54" s="68"/>
    </row>
    <row r="55" spans="4:20" ht="14.25" customHeight="1">
      <c r="D55" s="14"/>
      <c r="E55" s="14"/>
      <c r="F55" s="14"/>
      <c r="M55" s="69">
        <v>50</v>
      </c>
      <c r="N55" s="68" t="s">
        <v>117</v>
      </c>
      <c r="O55" s="71">
        <v>1</v>
      </c>
      <c r="P55" s="72">
        <f t="shared" si="21"/>
        <v>2</v>
      </c>
      <c r="Q55" s="72">
        <f t="shared" si="22"/>
        <v>1</v>
      </c>
      <c r="R55" s="71">
        <f t="shared" si="23"/>
        <v>1</v>
      </c>
      <c r="S55" s="74"/>
    </row>
    <row r="56" spans="4:20" ht="14.25" customHeight="1">
      <c r="D56" s="14"/>
      <c r="E56" s="14"/>
      <c r="F56" s="14"/>
      <c r="M56" s="69">
        <v>51</v>
      </c>
      <c r="N56" s="68" t="s">
        <v>118</v>
      </c>
      <c r="O56" s="71">
        <v>1</v>
      </c>
      <c r="P56" s="72">
        <f t="shared" si="21"/>
        <v>2</v>
      </c>
      <c r="Q56" s="72">
        <f t="shared" si="22"/>
        <v>1</v>
      </c>
      <c r="R56" s="71">
        <f t="shared" si="23"/>
        <v>1</v>
      </c>
      <c r="S56" s="68"/>
    </row>
    <row r="57" spans="4:20" ht="14.25" customHeight="1">
      <c r="D57" s="14"/>
      <c r="E57" s="14"/>
      <c r="F57" s="14"/>
      <c r="M57" s="60">
        <v>52</v>
      </c>
      <c r="N57" s="68" t="s">
        <v>94</v>
      </c>
      <c r="O57" s="71">
        <v>1</v>
      </c>
      <c r="P57" s="72">
        <f t="shared" si="21"/>
        <v>2</v>
      </c>
      <c r="Q57" s="72">
        <f t="shared" si="22"/>
        <v>1</v>
      </c>
      <c r="R57" s="71">
        <f t="shared" si="23"/>
        <v>1</v>
      </c>
      <c r="S57" s="68"/>
    </row>
    <row r="58" spans="4:20" ht="14.25" customHeight="1">
      <c r="D58" s="14"/>
      <c r="E58" s="14"/>
      <c r="F58" s="14"/>
      <c r="M58" s="60">
        <v>53</v>
      </c>
      <c r="N58" s="68" t="s">
        <v>119</v>
      </c>
      <c r="O58" s="71">
        <v>1</v>
      </c>
      <c r="P58" s="72">
        <f t="shared" si="21"/>
        <v>2</v>
      </c>
      <c r="Q58" s="72">
        <f t="shared" si="22"/>
        <v>1</v>
      </c>
      <c r="R58" s="71">
        <f t="shared" si="23"/>
        <v>1</v>
      </c>
      <c r="S58" s="68"/>
    </row>
    <row r="59" spans="4:20" ht="14.25" customHeight="1">
      <c r="M59" s="69">
        <v>54</v>
      </c>
      <c r="N59" s="66" t="s">
        <v>61</v>
      </c>
      <c r="O59" s="67">
        <f>SUM(O60:O66)</f>
        <v>9</v>
      </c>
      <c r="P59" s="67">
        <f>SUM(P60:P66)</f>
        <v>18</v>
      </c>
      <c r="Q59" s="67">
        <f>SUM(Q60:Q66)</f>
        <v>9</v>
      </c>
      <c r="R59" s="67">
        <f>SUM(R60:R66)</f>
        <v>9</v>
      </c>
      <c r="S59" s="76"/>
    </row>
    <row r="60" spans="4:20" ht="14.25" customHeight="1">
      <c r="M60" s="69">
        <v>55</v>
      </c>
      <c r="N60" s="68" t="s">
        <v>120</v>
      </c>
      <c r="O60" s="71">
        <v>1</v>
      </c>
      <c r="P60" s="72">
        <f t="shared" ref="P60:P66" si="24">ROUND(O60+(O60*0.75),0)</f>
        <v>2</v>
      </c>
      <c r="Q60" s="72">
        <f t="shared" ref="Q60:Q66" si="25">O60</f>
        <v>1</v>
      </c>
      <c r="R60" s="78">
        <f t="shared" ref="R60:R66" si="26">ROUND((Q60+(4*O60)+P60)/6,0)</f>
        <v>1</v>
      </c>
      <c r="S60" s="77"/>
    </row>
    <row r="61" spans="4:20" ht="14.25" customHeight="1">
      <c r="M61" s="60">
        <v>56</v>
      </c>
      <c r="N61" s="68" t="s">
        <v>121</v>
      </c>
      <c r="O61" s="71">
        <v>2</v>
      </c>
      <c r="P61" s="72">
        <f t="shared" si="24"/>
        <v>4</v>
      </c>
      <c r="Q61" s="72">
        <f t="shared" si="25"/>
        <v>2</v>
      </c>
      <c r="R61" s="78">
        <f t="shared" si="26"/>
        <v>2</v>
      </c>
      <c r="S61" s="68"/>
      <c r="T61" s="14"/>
    </row>
    <row r="62" spans="4:20" ht="14.25" customHeight="1">
      <c r="M62" s="60">
        <v>57</v>
      </c>
      <c r="N62" s="68" t="s">
        <v>122</v>
      </c>
      <c r="O62" s="71">
        <v>1</v>
      </c>
      <c r="P62" s="72">
        <f t="shared" si="24"/>
        <v>2</v>
      </c>
      <c r="Q62" s="72">
        <f t="shared" si="25"/>
        <v>1</v>
      </c>
      <c r="R62" s="78">
        <f t="shared" si="26"/>
        <v>1</v>
      </c>
      <c r="S62" s="68"/>
    </row>
    <row r="63" spans="4:20" ht="14.25" customHeight="1">
      <c r="M63" s="69">
        <v>58</v>
      </c>
      <c r="N63" s="68" t="s">
        <v>123</v>
      </c>
      <c r="O63" s="71">
        <v>1</v>
      </c>
      <c r="P63" s="72">
        <f t="shared" si="24"/>
        <v>2</v>
      </c>
      <c r="Q63" s="72">
        <f t="shared" si="25"/>
        <v>1</v>
      </c>
      <c r="R63" s="78">
        <f t="shared" si="26"/>
        <v>1</v>
      </c>
      <c r="S63" s="68"/>
    </row>
    <row r="64" spans="4:20" ht="14.25" customHeight="1">
      <c r="M64" s="69">
        <v>59</v>
      </c>
      <c r="N64" s="68" t="s">
        <v>124</v>
      </c>
      <c r="O64" s="71">
        <v>2</v>
      </c>
      <c r="P64" s="72">
        <f t="shared" si="24"/>
        <v>4</v>
      </c>
      <c r="Q64" s="72">
        <f t="shared" si="25"/>
        <v>2</v>
      </c>
      <c r="R64" s="78">
        <f t="shared" si="26"/>
        <v>2</v>
      </c>
      <c r="S64" s="68"/>
    </row>
    <row r="65" spans="13:19" ht="14.25" customHeight="1">
      <c r="M65" s="60">
        <v>60</v>
      </c>
      <c r="N65" s="68" t="s">
        <v>125</v>
      </c>
      <c r="O65" s="71">
        <v>1</v>
      </c>
      <c r="P65" s="72">
        <f t="shared" si="24"/>
        <v>2</v>
      </c>
      <c r="Q65" s="72">
        <f t="shared" si="25"/>
        <v>1</v>
      </c>
      <c r="R65" s="78">
        <f t="shared" si="26"/>
        <v>1</v>
      </c>
      <c r="S65" s="68"/>
    </row>
    <row r="66" spans="13:19" ht="13.5" customHeight="1">
      <c r="M66" s="60">
        <v>61</v>
      </c>
      <c r="N66" s="82" t="s">
        <v>126</v>
      </c>
      <c r="O66" s="89">
        <v>1</v>
      </c>
      <c r="P66" s="83">
        <f t="shared" si="24"/>
        <v>2</v>
      </c>
      <c r="Q66" s="83">
        <f t="shared" si="25"/>
        <v>1</v>
      </c>
      <c r="R66" s="84">
        <f t="shared" si="26"/>
        <v>1</v>
      </c>
      <c r="S66" s="82"/>
    </row>
    <row r="67" spans="13:19" ht="15.75" customHeight="1">
      <c r="M67" s="69">
        <v>62</v>
      </c>
      <c r="N67" s="66" t="s">
        <v>69</v>
      </c>
      <c r="O67" s="67">
        <f>SUM(O68:O83)</f>
        <v>5</v>
      </c>
      <c r="P67" s="67">
        <f>SUM(P68:P83)</f>
        <v>10</v>
      </c>
      <c r="Q67" s="67">
        <f>SUM(Q68:Q83)</f>
        <v>5</v>
      </c>
      <c r="R67" s="67">
        <f>SUM(R68:R83)</f>
        <v>5</v>
      </c>
      <c r="S67" s="76"/>
    </row>
    <row r="68" spans="13:19" ht="14.25" customHeight="1">
      <c r="M68" s="69">
        <v>63</v>
      </c>
      <c r="N68" s="68" t="s">
        <v>110</v>
      </c>
      <c r="O68" s="71">
        <v>1</v>
      </c>
      <c r="P68" s="72">
        <f>ROUND(O68+(O68*0.75),0)</f>
        <v>2</v>
      </c>
      <c r="Q68" s="72">
        <f>O68</f>
        <v>1</v>
      </c>
      <c r="R68" s="78">
        <f>ROUND((Q68+(4*O68)+P68)/6,0)</f>
        <v>1</v>
      </c>
      <c r="S68" s="77"/>
    </row>
    <row r="69" spans="13:19" ht="14.25" customHeight="1">
      <c r="M69" s="60">
        <v>64</v>
      </c>
      <c r="N69" s="68" t="s">
        <v>111</v>
      </c>
      <c r="O69" s="71">
        <v>1</v>
      </c>
      <c r="P69" s="72">
        <f>ROUND(O69+(O69*0.75),0)</f>
        <v>2</v>
      </c>
      <c r="Q69" s="72">
        <f>O69</f>
        <v>1</v>
      </c>
      <c r="R69" s="78">
        <f>ROUND((Q69+(4*O69)+P69)/6,0)</f>
        <v>1</v>
      </c>
      <c r="S69" s="79" t="s">
        <v>70</v>
      </c>
    </row>
    <row r="70" spans="13:19" ht="14.25" customHeight="1">
      <c r="M70" s="60">
        <v>65</v>
      </c>
      <c r="N70" s="68" t="s">
        <v>112</v>
      </c>
      <c r="O70" s="71">
        <v>1</v>
      </c>
      <c r="P70" s="72">
        <f>ROUND(O70+(O70*0.75),0)</f>
        <v>2</v>
      </c>
      <c r="Q70" s="72">
        <f>O70</f>
        <v>1</v>
      </c>
      <c r="R70" s="78">
        <f>ROUND((Q70+(4*O70)+P70)/6,0)</f>
        <v>1</v>
      </c>
      <c r="S70" s="80" t="s">
        <v>71</v>
      </c>
    </row>
    <row r="71" spans="13:19" ht="14.25" customHeight="1">
      <c r="M71" s="69">
        <v>66</v>
      </c>
      <c r="N71" s="68" t="s">
        <v>113</v>
      </c>
      <c r="O71" s="71">
        <v>1</v>
      </c>
      <c r="P71" s="72">
        <f>ROUND(O71+(O71*0.75),0)</f>
        <v>2</v>
      </c>
      <c r="Q71" s="72">
        <f>O71</f>
        <v>1</v>
      </c>
      <c r="R71" s="78">
        <f>ROUND((Q71+(4*O71)+P71)/6,0)</f>
        <v>1</v>
      </c>
      <c r="S71" s="81" t="s">
        <v>72</v>
      </c>
    </row>
    <row r="72" spans="13:19" ht="14.25" customHeight="1">
      <c r="M72" s="60">
        <v>67</v>
      </c>
      <c r="N72" s="68" t="s">
        <v>114</v>
      </c>
      <c r="O72" s="72">
        <v>1</v>
      </c>
      <c r="P72" s="72">
        <f>ROUND(O72+(O72*0.75),0)</f>
        <v>2</v>
      </c>
      <c r="Q72" s="72">
        <f>O72</f>
        <v>1</v>
      </c>
      <c r="R72" s="78">
        <f>ROUND((Q72+(4*O72)+P72)/6,0)</f>
        <v>1</v>
      </c>
      <c r="S72" s="73"/>
    </row>
    <row r="73" spans="13:19" ht="14.25" customHeight="1">
      <c r="M73" s="86"/>
      <c r="N73" s="59"/>
      <c r="O73" s="59"/>
      <c r="P73" s="59"/>
      <c r="Q73" s="59"/>
      <c r="R73" s="59"/>
      <c r="S73" s="59"/>
    </row>
    <row r="74" spans="13:19" ht="14.25" customHeight="1">
      <c r="M74" s="86"/>
      <c r="N74" s="59"/>
      <c r="O74" s="59"/>
      <c r="P74" s="59"/>
      <c r="Q74" s="59"/>
      <c r="R74" s="59"/>
      <c r="S74" s="59"/>
    </row>
    <row r="75" spans="13:19" ht="14.25" customHeight="1">
      <c r="M75" s="87"/>
      <c r="N75" s="59"/>
      <c r="O75" s="59"/>
      <c r="P75" s="59"/>
      <c r="Q75" s="59"/>
      <c r="R75" s="59"/>
      <c r="S75" s="59"/>
    </row>
    <row r="76" spans="13:19" ht="14.25" customHeight="1">
      <c r="M76" s="86"/>
      <c r="N76" s="59"/>
      <c r="O76" s="59"/>
      <c r="P76" s="59"/>
      <c r="Q76" s="59"/>
      <c r="R76" s="59"/>
      <c r="S76" s="59"/>
    </row>
    <row r="77" spans="13:19" ht="14.25" customHeight="1">
      <c r="M77" s="86"/>
      <c r="N77" s="59"/>
      <c r="O77" s="59"/>
      <c r="P77" s="59"/>
      <c r="Q77" s="59"/>
      <c r="R77" s="59"/>
      <c r="S77" s="59"/>
    </row>
    <row r="78" spans="13:19" ht="14.25" customHeight="1">
      <c r="M78" s="87"/>
      <c r="N78" s="59"/>
      <c r="O78" s="59"/>
      <c r="P78" s="59"/>
      <c r="Q78" s="59"/>
      <c r="R78" s="59"/>
      <c r="S78" s="59"/>
    </row>
    <row r="79" spans="13:19" ht="14.25" customHeight="1">
      <c r="M79" s="86"/>
      <c r="N79" s="59"/>
      <c r="O79" s="59"/>
      <c r="P79" s="59"/>
      <c r="Q79" s="59"/>
      <c r="R79" s="59"/>
      <c r="S79" s="59"/>
    </row>
    <row r="80" spans="13:19" ht="14.25" customHeight="1">
      <c r="M80" s="86"/>
      <c r="N80" s="59"/>
      <c r="O80" s="59"/>
      <c r="P80" s="59"/>
      <c r="Q80" s="59"/>
      <c r="R80" s="59"/>
      <c r="S80" s="59"/>
    </row>
    <row r="81" spans="13:19" ht="14.25" customHeight="1">
      <c r="M81" s="87"/>
      <c r="N81" s="85"/>
      <c r="O81" s="58"/>
      <c r="P81" s="58"/>
      <c r="Q81" s="58"/>
      <c r="R81" s="88"/>
      <c r="S81" s="59"/>
    </row>
    <row r="82" spans="13:19" ht="14.25" customHeight="1">
      <c r="M82" s="86"/>
      <c r="N82" s="85"/>
      <c r="O82" s="58"/>
      <c r="P82" s="58"/>
      <c r="Q82" s="58"/>
      <c r="R82" s="88"/>
      <c r="S82" s="59"/>
    </row>
    <row r="83" spans="13:19" ht="14.25" customHeight="1">
      <c r="M83" s="86"/>
      <c r="N83" s="85"/>
      <c r="O83" s="58"/>
      <c r="P83" s="58"/>
      <c r="Q83" s="58"/>
      <c r="R83" s="88"/>
      <c r="S83" s="59"/>
    </row>
    <row r="84" spans="13:19" ht="14.25" customHeight="1">
      <c r="M84" s="85"/>
      <c r="N84" s="85"/>
      <c r="O84" s="85"/>
      <c r="P84" s="85"/>
      <c r="Q84" s="85"/>
      <c r="R84" s="85"/>
      <c r="S84" s="85"/>
    </row>
    <row r="85" spans="13:19" ht="14.25" customHeight="1">
      <c r="M85" s="85"/>
      <c r="N85" s="85"/>
      <c r="O85" s="59"/>
      <c r="P85" s="59"/>
      <c r="Q85" s="59"/>
      <c r="R85" s="59"/>
      <c r="S85" s="59"/>
    </row>
    <row r="86" spans="13:19" ht="14.25" customHeight="1"/>
    <row r="87" spans="13:19" ht="14.25" customHeight="1"/>
    <row r="88" spans="13:19" ht="14.25" customHeight="1"/>
    <row r="89" spans="13:19" ht="14.25" customHeight="1"/>
    <row r="90" spans="13:19" ht="14.25" customHeight="1"/>
    <row r="91" spans="13:19" ht="14.25" customHeight="1"/>
    <row r="92" spans="13:19" ht="14.25" customHeight="1"/>
    <row r="93" spans="13:19" ht="14.25" customHeight="1"/>
    <row r="94" spans="13:19" ht="14.25" customHeight="1"/>
    <row r="95" spans="13:19" ht="14.25" customHeight="1"/>
    <row r="96" spans="13:19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">
    <mergeCell ref="D2:G2"/>
    <mergeCell ref="I9:J9"/>
    <mergeCell ref="C25:C29"/>
    <mergeCell ref="C32:C36"/>
  </mergeCells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2020-12-18T02:23:52Z</dcterms:modified>
</cp:coreProperties>
</file>