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10980" windowHeight="5865"/>
  </bookViews>
  <sheets>
    <sheet name="ESTIMACION DE COS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H5" i="2" s="1"/>
  <c r="F6" i="2"/>
  <c r="H6" i="2" s="1"/>
  <c r="F7" i="2"/>
  <c r="G7" i="2" s="1"/>
  <c r="F8" i="2"/>
  <c r="G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H7" i="2" l="1"/>
  <c r="H8" i="2"/>
  <c r="I8" i="2" s="1"/>
  <c r="J8" i="2" s="1"/>
  <c r="K8" i="2" s="1"/>
  <c r="F15" i="2"/>
  <c r="E17" i="2" s="1"/>
  <c r="G11" i="2"/>
  <c r="I11" i="2" s="1"/>
  <c r="J11" i="2" s="1"/>
  <c r="K11" i="2" s="1"/>
  <c r="G12" i="2"/>
  <c r="I12" i="2" s="1"/>
  <c r="J12" i="2" s="1"/>
  <c r="K12" i="2" s="1"/>
  <c r="G6" i="2"/>
  <c r="I6" i="2" s="1"/>
  <c r="J6" i="2" s="1"/>
  <c r="K6" i="2" s="1"/>
  <c r="G10" i="2"/>
  <c r="I10" i="2" s="1"/>
  <c r="J10" i="2" s="1"/>
  <c r="K10" i="2" s="1"/>
  <c r="G14" i="2"/>
  <c r="I14" i="2" s="1"/>
  <c r="J14" i="2" s="1"/>
  <c r="K14" i="2" s="1"/>
  <c r="G5" i="2"/>
  <c r="I5" i="2" s="1"/>
  <c r="J5" i="2" s="1"/>
  <c r="K5" i="2" s="1"/>
  <c r="G9" i="2"/>
  <c r="I9" i="2" s="1"/>
  <c r="J9" i="2" s="1"/>
  <c r="K9" i="2" s="1"/>
  <c r="G13" i="2"/>
  <c r="I7" i="2"/>
  <c r="J7" i="2" s="1"/>
  <c r="K7" i="2" s="1"/>
  <c r="H15" i="2"/>
  <c r="G15" i="2" l="1"/>
  <c r="I13" i="2"/>
  <c r="J13" i="2" s="1"/>
  <c r="K13" i="2" s="1"/>
  <c r="I15" i="2" l="1"/>
  <c r="J15" i="2"/>
  <c r="K15" i="2"/>
  <c r="E20" i="2"/>
  <c r="E18" i="2"/>
  <c r="E19" i="2" s="1"/>
  <c r="E21" i="2" l="1"/>
</calcChain>
</file>

<file path=xl/comments1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theme="1"/>
            <rFont val="Arial"/>
            <family val="2"/>
          </rPr>
          <t>======
ID#AAAAGUWCifg
MariaDelPilarRojasP    (2020-03-20 21:18:52)
para el caso se busca de la hoja de recurso el recurso de tipo Trabajo y se indica aquí…
utilziar Roles</t>
        </r>
      </text>
    </comment>
    <comment ref="F4" authorId="0" shapeId="0">
      <text>
        <r>
          <rPr>
            <sz val="11"/>
            <color theme="1"/>
            <rFont val="Arial"/>
            <family val="2"/>
          </rPr>
          <t>======
ID#AAAAGUWCif0
MariaDelPilarRojasP    (2020-03-20 21:18:52)
Este es Costo mas probable, es el que se encuentra en el mercado, o sitio donde se va a desarrollar el proyecto.</t>
        </r>
      </text>
    </comment>
    <comment ref="G4" authorId="0" shapeId="0">
      <text>
        <r>
          <rPr>
            <sz val="11"/>
            <color theme="1"/>
            <rFont val="Arial"/>
            <family val="2"/>
          </rPr>
          <t>======
ID#AAAAGUWCifs
MariaDelPilarRojasP    (2020-03-20 21:18:52)
Tiempo Pesimista, es el tiempo que se estima en el peor de los casos,  cuando los supuestos no se dan.
El Costo pesimista, es el peor de los casos...</t>
        </r>
      </text>
    </comment>
    <comment ref="H4" authorId="0" shapeId="0">
      <text>
        <r>
          <rPr>
            <sz val="11"/>
            <color theme="1"/>
            <rFont val="Arial"/>
            <family val="2"/>
          </rPr>
          <t>======
ID#AAAAGUWCifw
MariaDelPilarRojasP    (2020-03-20 21:18:52)
Costo optimista, el mejor de los casos…</t>
        </r>
      </text>
    </comment>
    <comment ref="I4" authorId="0" shapeId="0">
      <text>
        <r>
          <rPr>
            <sz val="11"/>
            <color theme="1"/>
            <rFont val="Arial"/>
            <family val="2"/>
          </rPr>
          <t>======
ID#AAAAGUWCifo
MariaDelPilarRojasP    (2020-03-20 21:18:52)
Este es el Costo  Estimado, calculado mediante la formula de PERT,  y este tiempo es el que va project.
Ce= (Co+4*Cn+Cp)/6</t>
        </r>
      </text>
    </comment>
    <comment ref="K4" authorId="0" shapeId="0">
      <text>
        <r>
          <rPr>
            <sz val="11"/>
            <color theme="1"/>
            <rFont val="Arial"/>
            <family val="2"/>
          </rPr>
          <t>======
ID#AAAAGUWCifk
MariaDelPilarRojasP    (2020-03-20 21:18:52)
Son aquellas condiciones especiales que se dan por un hecho.</t>
        </r>
      </text>
    </comment>
  </commentList>
</comments>
</file>

<file path=xl/sharedStrings.xml><?xml version="1.0" encoding="utf-8"?>
<sst xmlns="http://schemas.openxmlformats.org/spreadsheetml/2006/main" count="25" uniqueCount="25">
  <si>
    <t>Total</t>
  </si>
  <si>
    <t>Total iteracion 1</t>
  </si>
  <si>
    <t>imprevistos (5%)</t>
  </si>
  <si>
    <t>Total + imprevistos</t>
  </si>
  <si>
    <t>gastos administrativos (10%)</t>
  </si>
  <si>
    <t>Total + gastos administrativos</t>
  </si>
  <si>
    <t>GERENTE DEL PROYECTO</t>
  </si>
  <si>
    <t>INGENIERO DE PRUEBAS</t>
  </si>
  <si>
    <t>Recurso Humano</t>
  </si>
  <si>
    <t>Cn</t>
  </si>
  <si>
    <t>Cp</t>
  </si>
  <si>
    <t>Co</t>
  </si>
  <si>
    <t>Ce</t>
  </si>
  <si>
    <t>SUPUESTOS</t>
  </si>
  <si>
    <t>Horas trabajadas</t>
  </si>
  <si>
    <t>Valor hora</t>
  </si>
  <si>
    <t>INGENIERO ANALISTA</t>
  </si>
  <si>
    <t>DISEÑADOR WEB</t>
  </si>
  <si>
    <t>DESARROLLADOR SENIOR</t>
  </si>
  <si>
    <t>ARQUITECTO DE SOFTWARE</t>
  </si>
  <si>
    <t>DESARROLLADOR WEB SENIOR</t>
  </si>
  <si>
    <t>INGENIERO ANALISTA 2</t>
  </si>
  <si>
    <t>PROFESIONAL CAPACITACION</t>
  </si>
  <si>
    <t>DOCUMENTADOR</t>
  </si>
  <si>
    <t>TOTAL SPRINT DE DESARROLLO: $30.000.000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</si>
</sst>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left"/>
    </xf>
    <xf numFmtId="164" fontId="5" fillId="0" borderId="2" xfId="0" applyNumberFormat="1" applyFont="1" applyBorder="1"/>
    <xf numFmtId="0" fontId="6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64" fontId="6" fillId="0" borderId="2" xfId="0" applyNumberFormat="1" applyFont="1" applyBorder="1"/>
    <xf numFmtId="0" fontId="0" fillId="0" borderId="4" xfId="0" applyBorder="1" applyAlignment="1">
      <alignment horizontal="center"/>
    </xf>
    <xf numFmtId="3" fontId="4" fillId="0" borderId="5" xfId="0" applyNumberFormat="1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K21"/>
  <sheetViews>
    <sheetView tabSelected="1" topLeftCell="A2" zoomScale="87" zoomScaleNormal="87" workbookViewId="0">
      <selection activeCell="G23" sqref="G23"/>
    </sheetView>
  </sheetViews>
  <sheetFormatPr baseColWidth="10" defaultRowHeight="15" x14ac:dyDescent="0.25"/>
  <cols>
    <col min="3" max="3" width="39.5703125" customWidth="1"/>
    <col min="4" max="4" width="12.28515625" customWidth="1"/>
    <col min="5" max="5" width="17.42578125" customWidth="1"/>
    <col min="6" max="6" width="18.28515625" customWidth="1"/>
    <col min="7" max="7" width="17.42578125" customWidth="1"/>
    <col min="8" max="8" width="25.42578125" customWidth="1"/>
    <col min="9" max="9" width="23.5703125" customWidth="1"/>
    <col min="10" max="10" width="16.7109375" customWidth="1"/>
    <col min="11" max="11" width="17.42578125" customWidth="1"/>
  </cols>
  <sheetData>
    <row r="4" spans="3:11" ht="31.5" x14ac:dyDescent="0.25">
      <c r="C4" s="2" t="s">
        <v>8</v>
      </c>
      <c r="D4" s="15" t="s">
        <v>14</v>
      </c>
      <c r="E4" s="15" t="s">
        <v>15</v>
      </c>
      <c r="F4" s="2" t="s">
        <v>9</v>
      </c>
      <c r="G4" s="2" t="s">
        <v>10</v>
      </c>
      <c r="H4" s="2" t="s">
        <v>11</v>
      </c>
      <c r="I4" s="2" t="s">
        <v>12</v>
      </c>
      <c r="J4" s="3"/>
      <c r="K4" s="4" t="s">
        <v>13</v>
      </c>
    </row>
    <row r="5" spans="3:11" x14ac:dyDescent="0.25">
      <c r="C5" s="13" t="s">
        <v>6</v>
      </c>
      <c r="D5" s="17">
        <v>100</v>
      </c>
      <c r="E5" s="17">
        <v>40599</v>
      </c>
      <c r="F5" s="14">
        <f t="shared" ref="F5:F14" si="0">D5*E5</f>
        <v>4059900</v>
      </c>
      <c r="G5" s="5">
        <f t="shared" ref="G5:G14" si="1">F5+200000</f>
        <v>4259900</v>
      </c>
      <c r="H5" s="5">
        <f t="shared" ref="H5:H14" si="2">F5-120000</f>
        <v>3939900</v>
      </c>
      <c r="I5" s="6">
        <f t="shared" ref="I5:I14" si="3">(H5+4*F5+G5)/6</f>
        <v>4073233.3333333335</v>
      </c>
      <c r="J5" s="7">
        <f t="shared" ref="J5:J14" si="4">I5/240</f>
        <v>16971.805555555555</v>
      </c>
      <c r="K5" s="8">
        <f t="shared" ref="K5:K14" si="5">(J5*0.25)+J5</f>
        <v>21214.756944444445</v>
      </c>
    </row>
    <row r="6" spans="3:11" x14ac:dyDescent="0.25">
      <c r="C6" s="13" t="s">
        <v>16</v>
      </c>
      <c r="D6" s="17">
        <v>103</v>
      </c>
      <c r="E6" s="17">
        <v>35185</v>
      </c>
      <c r="F6" s="14">
        <f t="shared" si="0"/>
        <v>3624055</v>
      </c>
      <c r="G6" s="5">
        <f t="shared" si="1"/>
        <v>3824055</v>
      </c>
      <c r="H6" s="5">
        <f t="shared" si="2"/>
        <v>3504055</v>
      </c>
      <c r="I6" s="6">
        <f t="shared" si="3"/>
        <v>3637388.3333333335</v>
      </c>
      <c r="J6" s="7">
        <f t="shared" si="4"/>
        <v>15155.784722222223</v>
      </c>
      <c r="K6" s="8">
        <f t="shared" si="5"/>
        <v>18944.730902777777</v>
      </c>
    </row>
    <row r="7" spans="3:11" x14ac:dyDescent="0.25">
      <c r="C7" s="13" t="s">
        <v>7</v>
      </c>
      <c r="D7" s="17">
        <v>100</v>
      </c>
      <c r="E7" s="17">
        <v>15500</v>
      </c>
      <c r="F7" s="14">
        <f t="shared" si="0"/>
        <v>1550000</v>
      </c>
      <c r="G7" s="5">
        <f t="shared" si="1"/>
        <v>1750000</v>
      </c>
      <c r="H7" s="5">
        <f t="shared" si="2"/>
        <v>1430000</v>
      </c>
      <c r="I7" s="6">
        <f t="shared" si="3"/>
        <v>1563333.3333333333</v>
      </c>
      <c r="J7" s="7">
        <f t="shared" si="4"/>
        <v>6513.8888888888887</v>
      </c>
      <c r="K7" s="8">
        <f t="shared" si="5"/>
        <v>8142.3611111111113</v>
      </c>
    </row>
    <row r="8" spans="3:11" x14ac:dyDescent="0.25">
      <c r="C8" s="13" t="s">
        <v>17</v>
      </c>
      <c r="D8" s="17">
        <v>120</v>
      </c>
      <c r="E8" s="17">
        <v>12800</v>
      </c>
      <c r="F8" s="14">
        <f t="shared" si="0"/>
        <v>1536000</v>
      </c>
      <c r="G8" s="5">
        <f t="shared" si="1"/>
        <v>1736000</v>
      </c>
      <c r="H8" s="5">
        <f t="shared" si="2"/>
        <v>1416000</v>
      </c>
      <c r="I8" s="6">
        <f t="shared" si="3"/>
        <v>1549333.3333333333</v>
      </c>
      <c r="J8" s="7">
        <f t="shared" si="4"/>
        <v>6455.5555555555557</v>
      </c>
      <c r="K8" s="8">
        <f t="shared" si="5"/>
        <v>8069.4444444444443</v>
      </c>
    </row>
    <row r="9" spans="3:11" x14ac:dyDescent="0.25">
      <c r="C9" s="13" t="s">
        <v>18</v>
      </c>
      <c r="D9" s="17">
        <v>168</v>
      </c>
      <c r="E9" s="17">
        <v>25700</v>
      </c>
      <c r="F9" s="14">
        <f t="shared" si="0"/>
        <v>4317600</v>
      </c>
      <c r="G9" s="5">
        <f t="shared" si="1"/>
        <v>4517600</v>
      </c>
      <c r="H9" s="5">
        <f t="shared" si="2"/>
        <v>4197600</v>
      </c>
      <c r="I9" s="6">
        <f t="shared" si="3"/>
        <v>4330933.333333333</v>
      </c>
      <c r="J9" s="7">
        <f t="shared" si="4"/>
        <v>18045.555555555555</v>
      </c>
      <c r="K9" s="8">
        <f t="shared" si="5"/>
        <v>22556.944444444445</v>
      </c>
    </row>
    <row r="10" spans="3:11" x14ac:dyDescent="0.25">
      <c r="C10" s="13" t="s">
        <v>19</v>
      </c>
      <c r="D10" s="17">
        <v>115</v>
      </c>
      <c r="E10" s="17">
        <v>38900</v>
      </c>
      <c r="F10" s="14">
        <f t="shared" si="0"/>
        <v>4473500</v>
      </c>
      <c r="G10" s="5">
        <f t="shared" si="1"/>
        <v>4673500</v>
      </c>
      <c r="H10" s="5">
        <f t="shared" si="2"/>
        <v>4353500</v>
      </c>
      <c r="I10" s="6">
        <f t="shared" si="3"/>
        <v>4486833.333333333</v>
      </c>
      <c r="J10" s="7">
        <f t="shared" si="4"/>
        <v>18695.138888888887</v>
      </c>
      <c r="K10" s="8">
        <f t="shared" si="5"/>
        <v>23368.923611111109</v>
      </c>
    </row>
    <row r="11" spans="3:11" x14ac:dyDescent="0.25">
      <c r="C11" s="13" t="s">
        <v>20</v>
      </c>
      <c r="D11" s="17">
        <v>128</v>
      </c>
      <c r="E11" s="17">
        <v>19700</v>
      </c>
      <c r="F11" s="14">
        <f t="shared" si="0"/>
        <v>2521600</v>
      </c>
      <c r="G11" s="5">
        <f t="shared" si="1"/>
        <v>2721600</v>
      </c>
      <c r="H11" s="5">
        <f t="shared" si="2"/>
        <v>2401600</v>
      </c>
      <c r="I11" s="6">
        <f t="shared" si="3"/>
        <v>2534933.3333333335</v>
      </c>
      <c r="J11" s="7">
        <f t="shared" si="4"/>
        <v>10562.222222222223</v>
      </c>
      <c r="K11" s="8">
        <f t="shared" si="5"/>
        <v>13202.777777777777</v>
      </c>
    </row>
    <row r="12" spans="3:11" x14ac:dyDescent="0.25">
      <c r="C12" s="13" t="s">
        <v>21</v>
      </c>
      <c r="D12" s="17">
        <v>100</v>
      </c>
      <c r="E12" s="17">
        <v>12590</v>
      </c>
      <c r="F12" s="14">
        <f t="shared" si="0"/>
        <v>1259000</v>
      </c>
      <c r="G12" s="5">
        <f t="shared" si="1"/>
        <v>1459000</v>
      </c>
      <c r="H12" s="5">
        <f t="shared" si="2"/>
        <v>1139000</v>
      </c>
      <c r="I12" s="6">
        <f t="shared" si="3"/>
        <v>1272333.3333333333</v>
      </c>
      <c r="J12" s="7">
        <f t="shared" si="4"/>
        <v>5301.3888888888887</v>
      </c>
      <c r="K12" s="8">
        <f t="shared" si="5"/>
        <v>6626.7361111111113</v>
      </c>
    </row>
    <row r="13" spans="3:11" x14ac:dyDescent="0.25">
      <c r="C13" s="13" t="s">
        <v>22</v>
      </c>
      <c r="D13" s="17">
        <v>100</v>
      </c>
      <c r="E13" s="17">
        <v>15900</v>
      </c>
      <c r="F13" s="14">
        <f t="shared" si="0"/>
        <v>1590000</v>
      </c>
      <c r="G13" s="5">
        <f t="shared" si="1"/>
        <v>1790000</v>
      </c>
      <c r="H13" s="5">
        <f t="shared" si="2"/>
        <v>1470000</v>
      </c>
      <c r="I13" s="6">
        <f t="shared" si="3"/>
        <v>1603333.3333333333</v>
      </c>
      <c r="J13" s="7">
        <f t="shared" si="4"/>
        <v>6680.5555555555557</v>
      </c>
      <c r="K13" s="8">
        <f t="shared" si="5"/>
        <v>8350.6944444444453</v>
      </c>
    </row>
    <row r="14" spans="3:11" x14ac:dyDescent="0.25">
      <c r="C14" s="13" t="s">
        <v>23</v>
      </c>
      <c r="D14" s="17">
        <v>110</v>
      </c>
      <c r="E14" s="17">
        <v>10500</v>
      </c>
      <c r="F14" s="14">
        <f t="shared" si="0"/>
        <v>1155000</v>
      </c>
      <c r="G14" s="5">
        <f t="shared" si="1"/>
        <v>1355000</v>
      </c>
      <c r="H14" s="5">
        <f t="shared" si="2"/>
        <v>1035000</v>
      </c>
      <c r="I14" s="6">
        <f t="shared" si="3"/>
        <v>1168333.3333333333</v>
      </c>
      <c r="J14" s="7">
        <f t="shared" si="4"/>
        <v>4868.0555555555557</v>
      </c>
      <c r="K14" s="8">
        <f t="shared" si="5"/>
        <v>6085.0694444444443</v>
      </c>
    </row>
    <row r="15" spans="3:11" x14ac:dyDescent="0.25">
      <c r="C15" s="9" t="s">
        <v>0</v>
      </c>
      <c r="D15" s="16"/>
      <c r="E15" s="16"/>
      <c r="F15" s="10">
        <f>SUM(F5:F14)</f>
        <v>26086655</v>
      </c>
      <c r="G15" s="10">
        <f>SUM(G5:G14)</f>
        <v>28086655</v>
      </c>
      <c r="H15" s="10">
        <f>SUM(H5:H14)</f>
        <v>24886655</v>
      </c>
      <c r="I15" s="9">
        <f>SUM(I5:I14)</f>
        <v>26219988.333333328</v>
      </c>
      <c r="J15" s="11">
        <f>SUM(J5:J14)</f>
        <v>109249.95138888889</v>
      </c>
      <c r="K15" s="12">
        <f>SUM(K5:K14)</f>
        <v>136562.43923611109</v>
      </c>
    </row>
    <row r="17" spans="3:8" x14ac:dyDescent="0.25">
      <c r="C17" s="20" t="s">
        <v>1</v>
      </c>
      <c r="D17" s="20"/>
      <c r="E17" s="18">
        <f>F15</f>
        <v>26086655</v>
      </c>
    </row>
    <row r="18" spans="3:8" x14ac:dyDescent="0.25">
      <c r="C18" s="20" t="s">
        <v>2</v>
      </c>
      <c r="D18" s="20"/>
      <c r="E18" s="1">
        <f>E17*5/100</f>
        <v>1304332.75</v>
      </c>
      <c r="G18" s="19" t="s">
        <v>24</v>
      </c>
      <c r="H18" s="19"/>
    </row>
    <row r="19" spans="3:8" x14ac:dyDescent="0.25">
      <c r="C19" s="20" t="s">
        <v>3</v>
      </c>
      <c r="D19" s="20"/>
      <c r="E19" s="1">
        <f>E17+E18</f>
        <v>27390987.75</v>
      </c>
    </row>
    <row r="20" spans="3:8" x14ac:dyDescent="0.25">
      <c r="C20" s="20" t="s">
        <v>4</v>
      </c>
      <c r="D20" s="20"/>
      <c r="E20" s="1">
        <f>E17*10/100</f>
        <v>2608665.5</v>
      </c>
    </row>
    <row r="21" spans="3:8" x14ac:dyDescent="0.25">
      <c r="C21" s="20" t="s">
        <v>5</v>
      </c>
      <c r="D21" s="20"/>
      <c r="E21" s="1">
        <f>E19+E20</f>
        <v>29999653.25</v>
      </c>
    </row>
  </sheetData>
  <mergeCells count="6">
    <mergeCell ref="C21:D21"/>
    <mergeCell ref="G18:H18"/>
    <mergeCell ref="C17:D17"/>
    <mergeCell ref="C18:D18"/>
    <mergeCell ref="C19:D19"/>
    <mergeCell ref="C20:D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 DE 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</cp:lastModifiedBy>
  <dcterms:created xsi:type="dcterms:W3CDTF">2020-03-22T22:47:57Z</dcterms:created>
  <dcterms:modified xsi:type="dcterms:W3CDTF">2020-12-18T01:59:56Z</dcterms:modified>
</cp:coreProperties>
</file>