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61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51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59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8.xml"/>
  <Override ContentType="application/vnd.openxmlformats-officedocument.drawingml.chart+xml" PartName="/xl/charts/chart5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62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5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54.xml"/>
  <Override ContentType="application/vnd.openxmlformats-officedocument.drawingml.chart+xml" PartName="/xl/charts/chart3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" sheetId="1" r:id="rId4"/>
    <sheet state="visible" name="Modif lsq x2" sheetId="2" r:id="rId5"/>
    <sheet state="visible" name="Modif cache L2" sheetId="3" r:id="rId6"/>
    <sheet state="visible" name="Modif memwidth" sheetId="4" r:id="rId7"/>
    <sheet state="visible" name="fetchdecode+8" sheetId="5" r:id="rId8"/>
    <sheet state="visible" name="lsqruu x2" sheetId="6" r:id="rId9"/>
    <sheet state="visible" name="latencia 6-&gt;4" sheetId="7" r:id="rId10"/>
    <sheet state="visible" name="lsq x2 lat 6-&gt;5" sheetId="8" r:id="rId11"/>
    <sheet state="visible" name="Decode 8 lsq x2" sheetId="9" r:id="rId12"/>
  </sheets>
  <definedNames/>
  <calcPr/>
  <extLst>
    <ext uri="GoogleSheetsCustomDataVersion1">
      <go:sheetsCustomData xmlns:go="http://customooxmlschemas.google.com/" r:id="rId13" roundtripDataSignature="AMtx7miNfkq1rwp2lZgyrtX7AQl4DC2GPQ=="/>
    </ext>
  </extLst>
</workbook>
</file>

<file path=xl/sharedStrings.xml><?xml version="1.0" encoding="utf-8"?>
<sst xmlns="http://schemas.openxmlformats.org/spreadsheetml/2006/main" count="283" uniqueCount="21">
  <si>
    <t>INTEL</t>
  </si>
  <si>
    <t>AMD</t>
  </si>
  <si>
    <t>IPC</t>
  </si>
  <si>
    <t>Missesaccesses</t>
  </si>
  <si>
    <t>Misses</t>
  </si>
  <si>
    <t>LI1</t>
  </si>
  <si>
    <t>L1D</t>
  </si>
  <si>
    <t>DL2</t>
  </si>
  <si>
    <t>L2</t>
  </si>
  <si>
    <t>ammp</t>
  </si>
  <si>
    <t>240/109452842</t>
  </si>
  <si>
    <t>240/240</t>
  </si>
  <si>
    <t>eon</t>
  </si>
  <si>
    <t>equake</t>
  </si>
  <si>
    <t>gap</t>
  </si>
  <si>
    <t>mesa</t>
  </si>
  <si>
    <t>Promedio</t>
  </si>
  <si>
    <t>LI2</t>
  </si>
  <si>
    <t>misses dalt</t>
  </si>
  <si>
    <t>accesos baix</t>
  </si>
  <si>
    <t>promedio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</si>
</sst>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#,##0.000"/>
    <numFmt numFmtId="166" formatCode="#,##0.0000"/>
  </numFmts>
  <fonts count="4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8">
    <border/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shrinkToFit="0" vertical="center" wrapText="1"/>
    </xf>
    <xf borderId="0" fillId="0" fontId="3" numFmtId="0" xfId="0" applyFont="1"/>
    <xf borderId="6" fillId="0" fontId="1" numFmtId="0" xfId="0" applyAlignment="1" applyBorder="1" applyFont="1">
      <alignment shrinkToFit="0" vertical="center" wrapText="1"/>
    </xf>
    <xf borderId="7" fillId="0" fontId="2" numFmtId="0" xfId="0" applyBorder="1" applyFont="1"/>
    <xf borderId="6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5" fillId="0" fontId="1" numFmtId="164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5" fillId="0" fontId="1" numFmtId="165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readingOrder="0"/>
    </xf>
    <xf borderId="0" fillId="0" fontId="3" numFmtId="164" xfId="0" applyFont="1" applyNumberFormat="1"/>
    <xf borderId="1" fillId="0" fontId="1" numFmtId="0" xfId="0" applyAlignment="1" applyBorder="1" applyFont="1">
      <alignment horizontal="center" readingOrder="0" shrinkToFit="0" vertical="center" wrapText="1"/>
    </xf>
    <xf borderId="5" fillId="0" fontId="1" numFmtId="166" xfId="0" applyAlignment="1" applyBorder="1" applyFont="1" applyNumberForma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0" fillId="0" fontId="3" numFmtId="166" xfId="0" applyFont="1" applyNumberFormat="1"/>
    <xf borderId="5" fillId="0" fontId="1" numFmtId="4" xfId="0" applyAlignment="1" applyBorder="1" applyFont="1" applyNumberFormat="1">
      <alignment horizontal="center" shrinkToFit="0" vertical="center" wrapText="1"/>
    </xf>
    <xf borderId="5" fillId="0" fontId="1" numFmtId="164" xfId="0" applyAlignment="1" applyBorder="1" applyFont="1" applyNumberFormat="1">
      <alignment horizontal="center" readingOrder="0" shrinkToFit="0" vertical="center" wrapText="1"/>
    </xf>
    <xf borderId="5" fillId="0" fontId="1" numFmtId="165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ammp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Original!$K$2:$P$2</c:f>
            </c:strRef>
          </c:cat>
          <c:val>
            <c:numRef>
              <c:f>Original!$K$3:$P$3</c:f>
              <c:numCache/>
            </c:numRef>
          </c:val>
        </c:ser>
        <c:ser>
          <c:idx val="1"/>
          <c:order val="1"/>
          <c:tx>
            <c:v>eon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Original!$K$2:$P$2</c:f>
            </c:strRef>
          </c:cat>
          <c:val>
            <c:numRef>
              <c:f>Original!$K$4:$P$4</c:f>
              <c:numCache/>
            </c:numRef>
          </c:val>
        </c:ser>
        <c:ser>
          <c:idx val="2"/>
          <c:order val="2"/>
          <c:tx>
            <c:v>equake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Original!$K$2:$P$2</c:f>
            </c:strRef>
          </c:cat>
          <c:val>
            <c:numRef>
              <c:f>Original!$K$6:$P$6</c:f>
              <c:numCache/>
            </c:numRef>
          </c:val>
        </c:ser>
        <c:ser>
          <c:idx val="3"/>
          <c:order val="3"/>
          <c:tx>
            <c:v>gap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Original!$K$2:$P$2</c:f>
            </c:strRef>
          </c:cat>
          <c:val>
            <c:numRef>
              <c:f>Original!$K$8:$P$8</c:f>
              <c:numCache/>
            </c:numRef>
          </c:val>
        </c:ser>
        <c:ser>
          <c:idx val="4"/>
          <c:order val="4"/>
          <c:tx>
            <c:v>mesa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Original!$K$2:$P$2</c:f>
            </c:strRef>
          </c:cat>
          <c:val>
            <c:numRef>
              <c:f>Original!$K$10:$P$10</c:f>
              <c:numCache/>
            </c:numRef>
          </c:val>
        </c:ser>
        <c:ser>
          <c:idx val="5"/>
          <c:order val="5"/>
          <c:tx>
            <c:strRef>
              <c:f>Original!$J$12</c:f>
            </c:strRef>
          </c:tx>
          <c:cat>
            <c:strRef>
              <c:f>Original!$K$2:$P$2</c:f>
            </c:strRef>
          </c:cat>
          <c:val>
            <c:numRef>
              <c:f>Original!$K$12:$P$12</c:f>
              <c:numCache/>
            </c:numRef>
          </c:val>
        </c:ser>
        <c:axId val="1143395773"/>
        <c:axId val="851289667"/>
      </c:barChart>
      <c:catAx>
        <c:axId val="1143395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1289667"/>
      </c:catAx>
      <c:valAx>
        <c:axId val="851289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339577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lsq x2'!$A$3:$A$14</c:f>
            </c:strRef>
          </c:cat>
          <c:val>
            <c:numRef>
              <c:f>'Modif lsq x2'!$F$3:$F$14</c:f>
              <c:numCache/>
            </c:numRef>
          </c:val>
        </c:ser>
        <c:axId val="1993174085"/>
        <c:axId val="238032108"/>
      </c:barChart>
      <c:catAx>
        <c:axId val="1993174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38032108"/>
      </c:catAx>
      <c:valAx>
        <c:axId val="238032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93174085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AMD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lsq x2'!$J$4:$J$12</c:f>
            </c:strRef>
          </c:cat>
          <c:val>
            <c:numRef>
              <c:f>'Modif lsq x2'!$N$4:$N$12</c:f>
              <c:numCache/>
            </c:numRef>
          </c:val>
        </c:ser>
        <c:ser>
          <c:idx val="1"/>
          <c:order val="1"/>
          <c:tx>
            <c:v>AMD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lsq x2'!$J$4:$J$12</c:f>
            </c:strRef>
          </c:cat>
          <c:val>
            <c:numRef>
              <c:f>'Modif lsq x2'!$O$4:$O$12</c:f>
              <c:numCache/>
            </c:numRef>
          </c:val>
        </c:ser>
        <c:ser>
          <c:idx val="2"/>
          <c:order val="2"/>
          <c:tx>
            <c:v>AMD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'Modif lsq x2'!$J$4:$J$12</c:f>
            </c:strRef>
          </c:cat>
          <c:val>
            <c:numRef>
              <c:f>'Modif lsq x2'!$P$4:$P$12</c:f>
              <c:numCache/>
            </c:numRef>
          </c:val>
        </c:ser>
        <c:axId val="1322838155"/>
        <c:axId val="813220984"/>
      </c:barChart>
      <c:catAx>
        <c:axId val="1322838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3220984"/>
      </c:catAx>
      <c:valAx>
        <c:axId val="813220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2283815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lsq x2'!$J$4:$J$12</c:f>
            </c:strRef>
          </c:cat>
          <c:val>
            <c:numRef>
              <c:f>'Modif lsq x2'!$M$4:$M$12</c:f>
              <c:numCache/>
            </c:numRef>
          </c:val>
        </c:ser>
        <c:ser>
          <c:idx val="1"/>
          <c:order val="1"/>
          <c:tx>
            <c:v>INTEL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lsq x2'!$J$4:$J$12</c:f>
            </c:strRef>
          </c:cat>
          <c:val>
            <c:numRef>
              <c:f>'Modif lsq x2'!$K$4:$K$12</c:f>
              <c:numCache/>
            </c:numRef>
          </c:val>
        </c:ser>
        <c:ser>
          <c:idx val="2"/>
          <c:order val="2"/>
          <c:tx>
            <c:v>INTEL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'Modif lsq x2'!$J$4:$J$12</c:f>
            </c:strRef>
          </c:cat>
          <c:val>
            <c:numRef>
              <c:f>'Modif lsq x2'!$L$4:$L$12</c:f>
              <c:numCache/>
            </c:numRef>
          </c:val>
        </c:ser>
        <c:axId val="1121440500"/>
        <c:axId val="605702066"/>
      </c:barChart>
      <c:catAx>
        <c:axId val="1121440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05702066"/>
      </c:catAx>
      <c:valAx>
        <c:axId val="605702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144050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Intel-AMD lsq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Original!$F$4:$F$14</c:f>
              <c:numCache/>
            </c:numRef>
          </c:val>
        </c:ser>
        <c:ser>
          <c:idx val="2"/>
          <c:order val="2"/>
          <c:tx>
            <c:v>Intel modif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'Modif lsq x2'!$B$4:$B$14</c:f>
              <c:numCache/>
            </c:numRef>
          </c:val>
        </c:ser>
        <c:ser>
          <c:idx val="3"/>
          <c:order val="3"/>
          <c:tx>
            <c:v>AMD modif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'Modif lsq x2'!$F$4:$F$14</c:f>
              <c:numCache/>
            </c:numRef>
          </c:val>
        </c:ser>
        <c:axId val="1167919146"/>
        <c:axId val="911709135"/>
      </c:barChart>
      <c:catAx>
        <c:axId val="1167919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1709135"/>
      </c:catAx>
      <c:valAx>
        <c:axId val="911709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6791914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cache L2'!$A$4:$A$14</c:f>
            </c:strRef>
          </c:cat>
          <c:val>
            <c:numRef>
              <c:f>'Modif cache L2'!$B$4:$B$14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cache L2'!$A$4:$A$14</c:f>
            </c:strRef>
          </c:cat>
          <c:val>
            <c:numRef>
              <c:f>'Modif cache L2'!$F$4:$F$14</c:f>
              <c:numCache/>
            </c:numRef>
          </c:val>
        </c:ser>
        <c:axId val="1339941795"/>
        <c:axId val="623189657"/>
      </c:barChart>
      <c:catAx>
        <c:axId val="1339941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23189657"/>
      </c:catAx>
      <c:valAx>
        <c:axId val="623189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3994179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ammp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cache L2'!$K$2:$P$2</c:f>
            </c:strRef>
          </c:cat>
          <c:val>
            <c:numRef>
              <c:f>'Modif cache L2'!$K$3:$P$3</c:f>
              <c:numCache/>
            </c:numRef>
          </c:val>
        </c:ser>
        <c:ser>
          <c:idx val="1"/>
          <c:order val="1"/>
          <c:tx>
            <c:v>eon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cache L2'!$K$2:$P$2</c:f>
            </c:strRef>
          </c:cat>
          <c:val>
            <c:numRef>
              <c:f>'Modif cache L2'!$K$4:$P$4</c:f>
              <c:numCache/>
            </c:numRef>
          </c:val>
        </c:ser>
        <c:ser>
          <c:idx val="2"/>
          <c:order val="2"/>
          <c:tx>
            <c:v>equake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'Modif cache L2'!$K$2:$P$2</c:f>
            </c:strRef>
          </c:cat>
          <c:val>
            <c:numRef>
              <c:f>'Modif cache L2'!$K$6:$P$6</c:f>
              <c:numCache/>
            </c:numRef>
          </c:val>
        </c:ser>
        <c:ser>
          <c:idx val="3"/>
          <c:order val="3"/>
          <c:tx>
            <c:v>gap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'Modif cache L2'!$K$2:$P$2</c:f>
            </c:strRef>
          </c:cat>
          <c:val>
            <c:numRef>
              <c:f>'Modif cache L2'!$K$8:$P$8</c:f>
              <c:numCache/>
            </c:numRef>
          </c:val>
        </c:ser>
        <c:ser>
          <c:idx val="4"/>
          <c:order val="4"/>
          <c:tx>
            <c:v>mesa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'Modif cache L2'!$K$2:$P$2</c:f>
            </c:strRef>
          </c:cat>
          <c:val>
            <c:numRef>
              <c:f>'Modif cache L2'!$K$10:$P$10</c:f>
              <c:numCache/>
            </c:numRef>
          </c:val>
        </c:ser>
        <c:ser>
          <c:idx val="5"/>
          <c:order val="5"/>
          <c:tx>
            <c:strRef>
              <c:f>'Modif cache L2'!$J$12</c:f>
            </c:strRef>
          </c:tx>
          <c:cat>
            <c:strRef>
              <c:f>'Modif cache L2'!$K$2:$P$2</c:f>
            </c:strRef>
          </c:cat>
          <c:val>
            <c:numRef>
              <c:f>'Modif cache L2'!$K$12:$P$12</c:f>
              <c:numCache/>
            </c:numRef>
          </c:val>
        </c:ser>
        <c:axId val="1154419255"/>
        <c:axId val="1312618681"/>
      </c:barChart>
      <c:catAx>
        <c:axId val="1154419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2618681"/>
      </c:catAx>
      <c:valAx>
        <c:axId val="1312618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5441925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cache L2'!$A$4:$A$14</c:f>
            </c:strRef>
          </c:cat>
          <c:val>
            <c:numRef>
              <c:f>'Modif cache L2'!$B$4:$B$14</c:f>
              <c:numCache/>
            </c:numRef>
          </c:val>
        </c:ser>
        <c:overlap val="100"/>
        <c:axId val="2128219196"/>
        <c:axId val="190809168"/>
      </c:barChart>
      <c:catAx>
        <c:axId val="2128219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0809168"/>
      </c:catAx>
      <c:valAx>
        <c:axId val="190809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8219196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cache L2'!$A$3:$A$14</c:f>
            </c:strRef>
          </c:cat>
          <c:val>
            <c:numRef>
              <c:f>'Modif cache L2'!$F$3:$F$14</c:f>
              <c:numCache/>
            </c:numRef>
          </c:val>
        </c:ser>
        <c:axId val="1969346637"/>
        <c:axId val="502689120"/>
      </c:barChart>
      <c:catAx>
        <c:axId val="1969346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2689120"/>
      </c:catAx>
      <c:valAx>
        <c:axId val="502689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69346637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AMD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cache L2'!$J$4:$J$12</c:f>
            </c:strRef>
          </c:cat>
          <c:val>
            <c:numRef>
              <c:f>'Modif cache L2'!$N$4:$N$12</c:f>
              <c:numCache/>
            </c:numRef>
          </c:val>
        </c:ser>
        <c:ser>
          <c:idx val="1"/>
          <c:order val="1"/>
          <c:tx>
            <c:v>AMD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cache L2'!$J$4:$J$12</c:f>
            </c:strRef>
          </c:cat>
          <c:val>
            <c:numRef>
              <c:f>'Modif cache L2'!$O$4:$O$12</c:f>
              <c:numCache/>
            </c:numRef>
          </c:val>
        </c:ser>
        <c:ser>
          <c:idx val="2"/>
          <c:order val="2"/>
          <c:tx>
            <c:v>AMD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'Modif cache L2'!$J$4:$J$12</c:f>
            </c:strRef>
          </c:cat>
          <c:val>
            <c:numRef>
              <c:f>'Modif cache L2'!$P$4:$P$12</c:f>
              <c:numCache/>
            </c:numRef>
          </c:val>
        </c:ser>
        <c:axId val="1943265705"/>
        <c:axId val="2143528215"/>
      </c:barChart>
      <c:catAx>
        <c:axId val="1943265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43528215"/>
      </c:catAx>
      <c:valAx>
        <c:axId val="2143528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326570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cache L2'!$J$4:$J$12</c:f>
            </c:strRef>
          </c:cat>
          <c:val>
            <c:numRef>
              <c:f>'Modif cache L2'!$K$4:$K$12</c:f>
              <c:numCache/>
            </c:numRef>
          </c:val>
        </c:ser>
        <c:ser>
          <c:idx val="1"/>
          <c:order val="1"/>
          <c:tx>
            <c:v>INTEL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cache L2'!$J$4:$J$12</c:f>
            </c:strRef>
          </c:cat>
          <c:val>
            <c:numRef>
              <c:f>'Modif cache L2'!$L$4:$L$12</c:f>
              <c:numCache/>
            </c:numRef>
          </c:val>
        </c:ser>
        <c:ser>
          <c:idx val="2"/>
          <c:order val="2"/>
          <c:tx>
            <c:v>INTEL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'Modif cache L2'!$J$4:$J$12</c:f>
            </c:strRef>
          </c:cat>
          <c:val>
            <c:numRef>
              <c:f>'Modif cache L2'!$M$4:$M$12</c:f>
              <c:numCache/>
            </c:numRef>
          </c:val>
        </c:ser>
        <c:axId val="778566358"/>
        <c:axId val="1057365309"/>
      </c:barChart>
      <c:catAx>
        <c:axId val="778566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57365309"/>
      </c:catAx>
      <c:valAx>
        <c:axId val="1057365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7856635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Original!$B$4:$B$14</c:f>
              <c:numCache/>
            </c:numRef>
          </c:val>
        </c:ser>
        <c:overlap val="100"/>
        <c:axId val="1353934895"/>
        <c:axId val="695646147"/>
      </c:barChart>
      <c:catAx>
        <c:axId val="1353934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95646147"/>
      </c:catAx>
      <c:valAx>
        <c:axId val="695646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3934895"/>
      </c:valAx>
    </c:plotArea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Original!$F$4:$F$14</c:f>
              <c:numCache/>
            </c:numRef>
          </c:val>
        </c:ser>
        <c:ser>
          <c:idx val="2"/>
          <c:order val="2"/>
          <c:tx>
            <c:v>Intel modif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'Modif cache L2'!$B$4:$B$14</c:f>
              <c:numCache/>
            </c:numRef>
          </c:val>
        </c:ser>
        <c:ser>
          <c:idx val="3"/>
          <c:order val="3"/>
          <c:tx>
            <c:v>AMD modif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'Modif cache L2'!$F$4:$F$14</c:f>
              <c:numCache/>
            </c:numRef>
          </c:val>
        </c:ser>
        <c:axId val="874904583"/>
        <c:axId val="1698697862"/>
      </c:barChart>
      <c:catAx>
        <c:axId val="874904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697862"/>
      </c:catAx>
      <c:valAx>
        <c:axId val="1698697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9045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memwidth'!$A$4:$A$14</c:f>
            </c:strRef>
          </c:cat>
          <c:val>
            <c:numRef>
              <c:f>'Modif memwidth'!$B$4:$B$14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memwidth'!$A$4:$A$14</c:f>
            </c:strRef>
          </c:cat>
          <c:val>
            <c:numRef>
              <c:f>'Modif memwidth'!$F$4:$F$14</c:f>
              <c:numCache/>
            </c:numRef>
          </c:val>
        </c:ser>
        <c:axId val="1148146129"/>
        <c:axId val="1816564371"/>
      </c:barChart>
      <c:catAx>
        <c:axId val="1148146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6564371"/>
      </c:catAx>
      <c:valAx>
        <c:axId val="1816564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814612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ammp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memwidth'!$K$2:$P$2</c:f>
            </c:strRef>
          </c:cat>
          <c:val>
            <c:numRef>
              <c:f>'Modif memwidth'!$K$3:$P$3</c:f>
              <c:numCache/>
            </c:numRef>
          </c:val>
        </c:ser>
        <c:ser>
          <c:idx val="1"/>
          <c:order val="1"/>
          <c:tx>
            <c:v>eon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memwidth'!$K$2:$P$2</c:f>
            </c:strRef>
          </c:cat>
          <c:val>
            <c:numRef>
              <c:f>'Modif memwidth'!$K$4:$P$4</c:f>
              <c:numCache/>
            </c:numRef>
          </c:val>
        </c:ser>
        <c:ser>
          <c:idx val="2"/>
          <c:order val="2"/>
          <c:tx>
            <c:v>equake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'Modif memwidth'!$K$2:$P$2</c:f>
            </c:strRef>
          </c:cat>
          <c:val>
            <c:numRef>
              <c:f>'Modif memwidth'!$K$6:$P$6</c:f>
              <c:numCache/>
            </c:numRef>
          </c:val>
        </c:ser>
        <c:ser>
          <c:idx val="3"/>
          <c:order val="3"/>
          <c:tx>
            <c:v>gap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'Modif memwidth'!$K$2:$P$2</c:f>
            </c:strRef>
          </c:cat>
          <c:val>
            <c:numRef>
              <c:f>'Modif memwidth'!$K$8:$P$8</c:f>
              <c:numCache/>
            </c:numRef>
          </c:val>
        </c:ser>
        <c:ser>
          <c:idx val="4"/>
          <c:order val="4"/>
          <c:tx>
            <c:v>mesa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'Modif memwidth'!$K$2:$P$2</c:f>
            </c:strRef>
          </c:cat>
          <c:val>
            <c:numRef>
              <c:f>'Modif memwidth'!$K$10:$P$10</c:f>
              <c:numCache/>
            </c:numRef>
          </c:val>
        </c:ser>
        <c:ser>
          <c:idx val="5"/>
          <c:order val="5"/>
          <c:tx>
            <c:strRef>
              <c:f>'Modif memwidth'!$J$12</c:f>
            </c:strRef>
          </c:tx>
          <c:cat>
            <c:strRef>
              <c:f>'Modif memwidth'!$K$2:$P$2</c:f>
            </c:strRef>
          </c:cat>
          <c:val>
            <c:numRef>
              <c:f>'Modif memwidth'!$K$12:$P$12</c:f>
              <c:numCache/>
            </c:numRef>
          </c:val>
        </c:ser>
        <c:axId val="1839062623"/>
        <c:axId val="1282244395"/>
      </c:barChart>
      <c:catAx>
        <c:axId val="1839062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2244395"/>
      </c:catAx>
      <c:valAx>
        <c:axId val="1282244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906262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memwidth'!$A$4:$A$14</c:f>
            </c:strRef>
          </c:cat>
          <c:val>
            <c:numRef>
              <c:f>'Modif memwidth'!$B$4:$B$14</c:f>
              <c:numCache/>
            </c:numRef>
          </c:val>
        </c:ser>
        <c:overlap val="100"/>
        <c:axId val="1653748878"/>
        <c:axId val="260031231"/>
      </c:barChart>
      <c:catAx>
        <c:axId val="1653748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0031231"/>
      </c:catAx>
      <c:valAx>
        <c:axId val="260031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53748878"/>
      </c:valAx>
    </c:plotArea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memwidth'!$A$3:$A$14</c:f>
            </c:strRef>
          </c:cat>
          <c:val>
            <c:numRef>
              <c:f>'Modif memwidth'!$F$3:$F$14</c:f>
              <c:numCache/>
            </c:numRef>
          </c:val>
        </c:ser>
        <c:axId val="546130921"/>
        <c:axId val="736183906"/>
      </c:barChart>
      <c:catAx>
        <c:axId val="546130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6183906"/>
      </c:catAx>
      <c:valAx>
        <c:axId val="7361839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46130921"/>
      </c:valAx>
    </c:plotArea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AMD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memwidth'!$J$4:$J$12</c:f>
            </c:strRef>
          </c:cat>
          <c:val>
            <c:numRef>
              <c:f>'Modif memwidth'!$N$4:$N$12</c:f>
              <c:numCache/>
            </c:numRef>
          </c:val>
        </c:ser>
        <c:ser>
          <c:idx val="1"/>
          <c:order val="1"/>
          <c:tx>
            <c:v>AMD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memwidth'!$J$4:$J$12</c:f>
            </c:strRef>
          </c:cat>
          <c:val>
            <c:numRef>
              <c:f>'Modif memwidth'!$O$4:$O$12</c:f>
              <c:numCache/>
            </c:numRef>
          </c:val>
        </c:ser>
        <c:ser>
          <c:idx val="2"/>
          <c:order val="2"/>
          <c:tx>
            <c:v>AMD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'Modif memwidth'!$J$4:$J$12</c:f>
            </c:strRef>
          </c:cat>
          <c:val>
            <c:numRef>
              <c:f>'Modif memwidth'!$P$4:$P$12</c:f>
              <c:numCache/>
            </c:numRef>
          </c:val>
        </c:ser>
        <c:axId val="1954743899"/>
        <c:axId val="918112252"/>
      </c:barChart>
      <c:catAx>
        <c:axId val="1954743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8112252"/>
      </c:catAx>
      <c:valAx>
        <c:axId val="918112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5474389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memwidth'!$J$4:$J$12</c:f>
            </c:strRef>
          </c:cat>
          <c:val>
            <c:numRef>
              <c:f>'Modif memwidth'!$K$4:$K$12</c:f>
              <c:numCache/>
            </c:numRef>
          </c:val>
        </c:ser>
        <c:ser>
          <c:idx val="1"/>
          <c:order val="1"/>
          <c:tx>
            <c:v>INTEL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memwidth'!$J$4:$J$12</c:f>
            </c:strRef>
          </c:cat>
          <c:val>
            <c:numRef>
              <c:f>'Modif memwidth'!$L$4:$L$12</c:f>
              <c:numCache/>
            </c:numRef>
          </c:val>
        </c:ser>
        <c:ser>
          <c:idx val="2"/>
          <c:order val="2"/>
          <c:tx>
            <c:v>INTEL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'Modif memwidth'!$J$4:$J$12</c:f>
            </c:strRef>
          </c:cat>
          <c:val>
            <c:numRef>
              <c:f>'Modif memwidth'!$M$4:$M$12</c:f>
              <c:numCache/>
            </c:numRef>
          </c:val>
        </c:ser>
        <c:axId val="1312717214"/>
        <c:axId val="1374317485"/>
      </c:barChart>
      <c:catAx>
        <c:axId val="1312717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74317485"/>
      </c:catAx>
      <c:valAx>
        <c:axId val="1374317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271721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Original!$B$2:$B$3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Original!$B$4:$B$14</c:f>
              <c:numCache/>
            </c:numRef>
          </c:val>
        </c:ser>
        <c:ser>
          <c:idx val="1"/>
          <c:order val="1"/>
          <c:tx>
            <c:strRef>
              <c:f>Original!$F$2:$F$3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Original!$F$4:$F$14</c:f>
              <c:numCache/>
            </c:numRef>
          </c:val>
        </c:ser>
        <c:ser>
          <c:idx val="2"/>
          <c:order val="2"/>
          <c:tx>
            <c:strRef>
              <c:f>'Modif memwidth'!$B$2:$B$3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'Modif memwidth'!$B$4:$B$14</c:f>
              <c:numCache/>
            </c:numRef>
          </c:val>
        </c:ser>
        <c:ser>
          <c:idx val="3"/>
          <c:order val="3"/>
          <c:tx>
            <c:strRef>
              <c:f>'Modif memwidth'!$F$2:$F$3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'Modif memwidth'!$F$4:$F$14</c:f>
              <c:numCache/>
            </c:numRef>
          </c:val>
        </c:ser>
        <c:axId val="1638199340"/>
        <c:axId val="2067382589"/>
      </c:barChart>
      <c:catAx>
        <c:axId val="1638199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382589"/>
      </c:catAx>
      <c:valAx>
        <c:axId val="2067382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199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ammp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'fetchdecode+8'!$K$2:$P$2</c:f>
            </c:strRef>
          </c:cat>
          <c:val>
            <c:numRef>
              <c:f>'fetchdecode+8'!$K$3:$P$3</c:f>
              <c:numCache/>
            </c:numRef>
          </c:val>
        </c:ser>
        <c:ser>
          <c:idx val="1"/>
          <c:order val="1"/>
          <c:tx>
            <c:v>eon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'fetchdecode+8'!$K$2:$P$2</c:f>
            </c:strRef>
          </c:cat>
          <c:val>
            <c:numRef>
              <c:f>'fetchdecode+8'!$K$4:$P$4</c:f>
              <c:numCache/>
            </c:numRef>
          </c:val>
        </c:ser>
        <c:ser>
          <c:idx val="2"/>
          <c:order val="2"/>
          <c:tx>
            <c:v>equake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'fetchdecode+8'!$K$2:$P$2</c:f>
            </c:strRef>
          </c:cat>
          <c:val>
            <c:numRef>
              <c:f>'fetchdecode+8'!$K$6:$P$6</c:f>
              <c:numCache/>
            </c:numRef>
          </c:val>
        </c:ser>
        <c:ser>
          <c:idx val="3"/>
          <c:order val="3"/>
          <c:tx>
            <c:v>gap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'fetchdecode+8'!$K$2:$P$2</c:f>
            </c:strRef>
          </c:cat>
          <c:val>
            <c:numRef>
              <c:f>'fetchdecode+8'!$K$8:$P$8</c:f>
              <c:numCache/>
            </c:numRef>
          </c:val>
        </c:ser>
        <c:ser>
          <c:idx val="4"/>
          <c:order val="4"/>
          <c:tx>
            <c:v>mesa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'fetchdecode+8'!$K$2:$P$2</c:f>
            </c:strRef>
          </c:cat>
          <c:val>
            <c:numRef>
              <c:f>'fetchdecode+8'!$K$10:$P$10</c:f>
              <c:numCache/>
            </c:numRef>
          </c:val>
        </c:ser>
        <c:ser>
          <c:idx val="5"/>
          <c:order val="5"/>
          <c:tx>
            <c:strRef>
              <c:f>'fetchdecode+8'!$J$12</c:f>
            </c:strRef>
          </c:tx>
          <c:cat>
            <c:strRef>
              <c:f>'fetchdecode+8'!$K$2:$P$2</c:f>
            </c:strRef>
          </c:cat>
          <c:val>
            <c:numRef>
              <c:f>'fetchdecode+8'!$K$12:$P$12</c:f>
              <c:numCache/>
            </c:numRef>
          </c:val>
        </c:ser>
        <c:axId val="1230720775"/>
        <c:axId val="817141678"/>
      </c:barChart>
      <c:catAx>
        <c:axId val="1230720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7141678"/>
      </c:catAx>
      <c:valAx>
        <c:axId val="817141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3072077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'fetchdecode+8'!$A$4:$A$14</c:f>
            </c:strRef>
          </c:cat>
          <c:val>
            <c:numRef>
              <c:f>'fetchdecode+8'!$B$4:$B$14</c:f>
              <c:numCache/>
            </c:numRef>
          </c:val>
        </c:ser>
        <c:overlap val="100"/>
        <c:axId val="305039502"/>
        <c:axId val="1098780514"/>
      </c:barChart>
      <c:catAx>
        <c:axId val="305039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8780514"/>
      </c:catAx>
      <c:valAx>
        <c:axId val="1098780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05039502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Original!$A$3:$A$14</c:f>
            </c:strRef>
          </c:cat>
          <c:val>
            <c:numRef>
              <c:f>Original!$F$3:$F$14</c:f>
              <c:numCache/>
            </c:numRef>
          </c:val>
        </c:ser>
        <c:axId val="1645778029"/>
        <c:axId val="1017056831"/>
      </c:barChart>
      <c:catAx>
        <c:axId val="1645778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17056831"/>
      </c:catAx>
      <c:valAx>
        <c:axId val="1017056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5778029"/>
      </c:valAx>
    </c:plotArea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'fetchdecode+8'!$A$3:$A$14</c:f>
            </c:strRef>
          </c:cat>
          <c:val>
            <c:numRef>
              <c:f>'fetchdecode+8'!$F$3:$F$14</c:f>
              <c:numCache/>
            </c:numRef>
          </c:val>
        </c:ser>
        <c:axId val="1188826509"/>
        <c:axId val="750661100"/>
      </c:barChart>
      <c:catAx>
        <c:axId val="1188826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0661100"/>
      </c:catAx>
      <c:valAx>
        <c:axId val="750661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88826509"/>
      </c:valAx>
    </c:plotArea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AMD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'fetchdecode+8'!$J$4:$J$12</c:f>
            </c:strRef>
          </c:cat>
          <c:val>
            <c:numRef>
              <c:f>'fetchdecode+8'!$N$4:$N$12</c:f>
              <c:numCache/>
            </c:numRef>
          </c:val>
        </c:ser>
        <c:ser>
          <c:idx val="1"/>
          <c:order val="1"/>
          <c:tx>
            <c:v>AMD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'fetchdecode+8'!$J$4:$J$12</c:f>
            </c:strRef>
          </c:cat>
          <c:val>
            <c:numRef>
              <c:f>'fetchdecode+8'!$O$4:$O$12</c:f>
              <c:numCache/>
            </c:numRef>
          </c:val>
        </c:ser>
        <c:ser>
          <c:idx val="2"/>
          <c:order val="2"/>
          <c:tx>
            <c:v>AMD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'fetchdecode+8'!$J$4:$J$12</c:f>
            </c:strRef>
          </c:cat>
          <c:val>
            <c:numRef>
              <c:f>'fetchdecode+8'!$P$4:$P$12</c:f>
              <c:numCache/>
            </c:numRef>
          </c:val>
        </c:ser>
        <c:axId val="260490072"/>
        <c:axId val="1064191921"/>
      </c:barChart>
      <c:catAx>
        <c:axId val="260490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64191921"/>
      </c:catAx>
      <c:valAx>
        <c:axId val="1064191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049007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'fetchdecode+8'!$J$4:$J$12</c:f>
            </c:strRef>
          </c:cat>
          <c:val>
            <c:numRef>
              <c:f>'fetchdecode+8'!$K$4:$K$12</c:f>
              <c:numCache/>
            </c:numRef>
          </c:val>
        </c:ser>
        <c:ser>
          <c:idx val="1"/>
          <c:order val="1"/>
          <c:tx>
            <c:v>INTEL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'fetchdecode+8'!$J$4:$J$12</c:f>
            </c:strRef>
          </c:cat>
          <c:val>
            <c:numRef>
              <c:f>'fetchdecode+8'!$L$4:$L$12</c:f>
              <c:numCache/>
            </c:numRef>
          </c:val>
        </c:ser>
        <c:ser>
          <c:idx val="2"/>
          <c:order val="2"/>
          <c:tx>
            <c:v>INTEL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'fetchdecode+8'!$J$4:$J$12</c:f>
            </c:strRef>
          </c:cat>
          <c:val>
            <c:numRef>
              <c:f>'fetchdecode+8'!$M$4:$M$12</c:f>
              <c:numCache/>
            </c:numRef>
          </c:val>
        </c:ser>
        <c:axId val="1047699474"/>
        <c:axId val="1813516311"/>
      </c:barChart>
      <c:catAx>
        <c:axId val="1047699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3516311"/>
      </c:catAx>
      <c:valAx>
        <c:axId val="18135163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769947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Original!$A$4:$A$13</c:f>
            </c:strRef>
          </c:cat>
          <c:val>
            <c:numRef>
              <c:f>Original!$B$4:$B$13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Original!$A$4:$A$13</c:f>
            </c:strRef>
          </c:cat>
          <c:val>
            <c:numRef>
              <c:f>Original!$F$4:$F$13</c:f>
              <c:numCache/>
            </c:numRef>
          </c:val>
        </c:ser>
        <c:ser>
          <c:idx val="2"/>
          <c:order val="2"/>
          <c:tx>
            <c:v>Intel modif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Original!$A$4:$A$13</c:f>
            </c:strRef>
          </c:cat>
          <c:val>
            <c:numRef>
              <c:f>'fetchdecode+8'!$B$4:$B$13</c:f>
              <c:numCache/>
            </c:numRef>
          </c:val>
        </c:ser>
        <c:ser>
          <c:idx val="3"/>
          <c:order val="3"/>
          <c:tx>
            <c:v>AMD modif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Original!$A$4:$A$13</c:f>
            </c:strRef>
          </c:cat>
          <c:val>
            <c:numRef>
              <c:f>'fetchdecode+8'!$F$4:$F$13</c:f>
              <c:numCache/>
            </c:numRef>
          </c:val>
        </c:ser>
        <c:axId val="729393209"/>
        <c:axId val="326338606"/>
      </c:barChart>
      <c:catAx>
        <c:axId val="729393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338606"/>
      </c:catAx>
      <c:valAx>
        <c:axId val="326338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93932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'fetchdecode+8'!$A$4:$A$14</c:f>
            </c:strRef>
          </c:cat>
          <c:val>
            <c:numRef>
              <c:f>'fetchdecode+8'!$B$4:$B$14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'fetchdecode+8'!$A$4:$A$14</c:f>
            </c:strRef>
          </c:cat>
          <c:val>
            <c:numRef>
              <c:f>'fetchdecode+8'!$F$4:$F$14</c:f>
              <c:numCache/>
            </c:numRef>
          </c:val>
        </c:ser>
        <c:axId val="11634883"/>
        <c:axId val="792069444"/>
      </c:barChart>
      <c:catAx>
        <c:axId val="11634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069444"/>
      </c:catAx>
      <c:valAx>
        <c:axId val="792069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348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ammp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'lsqruu x2'!$K$2:$P$2</c:f>
            </c:strRef>
          </c:cat>
          <c:val>
            <c:numRef>
              <c:f>'lsqruu x2'!$K$3:$P$3</c:f>
              <c:numCache/>
            </c:numRef>
          </c:val>
        </c:ser>
        <c:ser>
          <c:idx val="1"/>
          <c:order val="1"/>
          <c:tx>
            <c:v>eon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'lsqruu x2'!$K$2:$P$2</c:f>
            </c:strRef>
          </c:cat>
          <c:val>
            <c:numRef>
              <c:f>'lsqruu x2'!$K$4:$P$4</c:f>
              <c:numCache/>
            </c:numRef>
          </c:val>
        </c:ser>
        <c:ser>
          <c:idx val="2"/>
          <c:order val="2"/>
          <c:tx>
            <c:v>equake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'lsqruu x2'!$K$2:$P$2</c:f>
            </c:strRef>
          </c:cat>
          <c:val>
            <c:numRef>
              <c:f>'lsqruu x2'!$K$6:$P$6</c:f>
              <c:numCache/>
            </c:numRef>
          </c:val>
        </c:ser>
        <c:ser>
          <c:idx val="3"/>
          <c:order val="3"/>
          <c:tx>
            <c:v>gap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'lsqruu x2'!$K$2:$P$2</c:f>
            </c:strRef>
          </c:cat>
          <c:val>
            <c:numRef>
              <c:f>'lsqruu x2'!$K$8:$P$8</c:f>
              <c:numCache/>
            </c:numRef>
          </c:val>
        </c:ser>
        <c:ser>
          <c:idx val="4"/>
          <c:order val="4"/>
          <c:tx>
            <c:v>mesa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'lsqruu x2'!$K$2:$P$2</c:f>
            </c:strRef>
          </c:cat>
          <c:val>
            <c:numRef>
              <c:f>'lsqruu x2'!$K$10:$P$10</c:f>
              <c:numCache/>
            </c:numRef>
          </c:val>
        </c:ser>
        <c:ser>
          <c:idx val="5"/>
          <c:order val="5"/>
          <c:tx>
            <c:strRef>
              <c:f>'lsqruu x2'!$J$12</c:f>
            </c:strRef>
          </c:tx>
          <c:cat>
            <c:strRef>
              <c:f>'lsqruu x2'!$K$2:$P$2</c:f>
            </c:strRef>
          </c:cat>
          <c:val>
            <c:numRef>
              <c:f>'lsqruu x2'!$K$12:$P$12</c:f>
              <c:numCache/>
            </c:numRef>
          </c:val>
        </c:ser>
        <c:axId val="1556186272"/>
        <c:axId val="1590974987"/>
      </c:barChart>
      <c:catAx>
        <c:axId val="155618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90974987"/>
      </c:catAx>
      <c:valAx>
        <c:axId val="1590974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618627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'lsqruu x2'!$A$4:$A$14</c:f>
            </c:strRef>
          </c:cat>
          <c:val>
            <c:numRef>
              <c:f>'lsqruu x2'!$B$4:$B$14</c:f>
              <c:numCache/>
            </c:numRef>
          </c:val>
        </c:ser>
        <c:overlap val="100"/>
        <c:axId val="866313037"/>
        <c:axId val="1557285940"/>
      </c:barChart>
      <c:catAx>
        <c:axId val="866313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7285940"/>
      </c:catAx>
      <c:valAx>
        <c:axId val="1557285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6313037"/>
      </c:valAx>
    </c:plotArea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'lsqruu x2'!$A$3:$A$14</c:f>
            </c:strRef>
          </c:cat>
          <c:val>
            <c:numRef>
              <c:f>'lsqruu x2'!$F$3:$F$14</c:f>
              <c:numCache/>
            </c:numRef>
          </c:val>
        </c:ser>
        <c:axId val="1664064938"/>
        <c:axId val="1228804704"/>
      </c:barChart>
      <c:catAx>
        <c:axId val="1664064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28804704"/>
      </c:catAx>
      <c:valAx>
        <c:axId val="1228804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4064938"/>
      </c:valAx>
    </c:plotArea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AMD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'lsqruu x2'!$J$4:$J$12</c:f>
            </c:strRef>
          </c:cat>
          <c:val>
            <c:numRef>
              <c:f>'lsqruu x2'!$N$4:$N$12</c:f>
              <c:numCache/>
            </c:numRef>
          </c:val>
        </c:ser>
        <c:ser>
          <c:idx val="1"/>
          <c:order val="1"/>
          <c:tx>
            <c:v>AMD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'lsqruu x2'!$J$4:$J$12</c:f>
            </c:strRef>
          </c:cat>
          <c:val>
            <c:numRef>
              <c:f>'lsqruu x2'!$O$4:$O$12</c:f>
              <c:numCache/>
            </c:numRef>
          </c:val>
        </c:ser>
        <c:ser>
          <c:idx val="2"/>
          <c:order val="2"/>
          <c:tx>
            <c:v>AMD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'lsqruu x2'!$J$4:$J$12</c:f>
            </c:strRef>
          </c:cat>
          <c:val>
            <c:numRef>
              <c:f>'lsqruu x2'!$P$4:$P$12</c:f>
              <c:numCache/>
            </c:numRef>
          </c:val>
        </c:ser>
        <c:axId val="1867876982"/>
        <c:axId val="1709689166"/>
      </c:barChart>
      <c:catAx>
        <c:axId val="1867876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9689166"/>
      </c:catAx>
      <c:valAx>
        <c:axId val="1709689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6787698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'lsqruu x2'!$J$4:$J$12</c:f>
            </c:strRef>
          </c:cat>
          <c:val>
            <c:numRef>
              <c:f>'lsqruu x2'!$K$4:$K$12</c:f>
              <c:numCache/>
            </c:numRef>
          </c:val>
        </c:ser>
        <c:ser>
          <c:idx val="1"/>
          <c:order val="1"/>
          <c:tx>
            <c:v>INTEL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'lsqruu x2'!$J$4:$J$12</c:f>
            </c:strRef>
          </c:cat>
          <c:val>
            <c:numRef>
              <c:f>'lsqruu x2'!$L$4:$L$12</c:f>
              <c:numCache/>
            </c:numRef>
          </c:val>
        </c:ser>
        <c:ser>
          <c:idx val="2"/>
          <c:order val="2"/>
          <c:tx>
            <c:v>INTEL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'lsqruu x2'!$J$4:$J$12</c:f>
            </c:strRef>
          </c:cat>
          <c:val>
            <c:numRef>
              <c:f>'lsqruu x2'!$M$4:$M$12</c:f>
              <c:numCache/>
            </c:numRef>
          </c:val>
        </c:ser>
        <c:axId val="1241834906"/>
        <c:axId val="2012697362"/>
      </c:barChart>
      <c:catAx>
        <c:axId val="1241834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12697362"/>
      </c:catAx>
      <c:valAx>
        <c:axId val="2012697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4183490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AMD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Original!$J$4:$J$12</c:f>
            </c:strRef>
          </c:cat>
          <c:val>
            <c:numRef>
              <c:f>Original!$N$4:$N$12</c:f>
              <c:numCache/>
            </c:numRef>
          </c:val>
        </c:ser>
        <c:ser>
          <c:idx val="1"/>
          <c:order val="1"/>
          <c:tx>
            <c:v>AMD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Original!$J$4:$J$12</c:f>
            </c:strRef>
          </c:cat>
          <c:val>
            <c:numRef>
              <c:f>Original!$O$4:$O$12</c:f>
              <c:numCache/>
            </c:numRef>
          </c:val>
        </c:ser>
        <c:ser>
          <c:idx val="2"/>
          <c:order val="2"/>
          <c:tx>
            <c:v>AMD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Original!$J$4:$J$12</c:f>
            </c:strRef>
          </c:cat>
          <c:val>
            <c:numRef>
              <c:f>Original!$P$4:$P$12</c:f>
              <c:numCache/>
            </c:numRef>
          </c:val>
        </c:ser>
        <c:axId val="857323402"/>
        <c:axId val="1620406463"/>
      </c:barChart>
      <c:catAx>
        <c:axId val="857323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20406463"/>
      </c:catAx>
      <c:valAx>
        <c:axId val="1620406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732340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Original!$A$4:$A$13</c:f>
            </c:strRef>
          </c:cat>
          <c:val>
            <c:numRef>
              <c:f>Original!$B$4:$B$13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Original!$A$4:$A$13</c:f>
            </c:strRef>
          </c:cat>
          <c:val>
            <c:numRef>
              <c:f>Original!$F$4:$F$13</c:f>
              <c:numCache/>
            </c:numRef>
          </c:val>
        </c:ser>
        <c:ser>
          <c:idx val="2"/>
          <c:order val="2"/>
          <c:tx>
            <c:v>Intel modif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Original!$A$4:$A$13</c:f>
            </c:strRef>
          </c:cat>
          <c:val>
            <c:numRef>
              <c:f>'lsqruu x2'!$B$4:$B$13</c:f>
              <c:numCache/>
            </c:numRef>
          </c:val>
        </c:ser>
        <c:ser>
          <c:idx val="3"/>
          <c:order val="3"/>
          <c:tx>
            <c:v>AMD modif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Original!$A$4:$A$13</c:f>
            </c:strRef>
          </c:cat>
          <c:val>
            <c:numRef>
              <c:f>'lsqruu x2'!$F$4:$F$13</c:f>
              <c:numCache/>
            </c:numRef>
          </c:val>
        </c:ser>
        <c:axId val="31026562"/>
        <c:axId val="1749144042"/>
      </c:barChart>
      <c:catAx>
        <c:axId val="31026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144042"/>
      </c:catAx>
      <c:valAx>
        <c:axId val="1749144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265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'lsqruu x2'!$A$4:$A$14</c:f>
            </c:strRef>
          </c:cat>
          <c:val>
            <c:numRef>
              <c:f>'lsqruu x2'!$B$4:$B$14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'lsqruu x2'!$A$4:$A$14</c:f>
            </c:strRef>
          </c:cat>
          <c:val>
            <c:numRef>
              <c:f>'lsqruu x2'!$F$4:$F$14</c:f>
              <c:numCache/>
            </c:numRef>
          </c:val>
        </c:ser>
        <c:axId val="2131840578"/>
        <c:axId val="2079094189"/>
      </c:barChart>
      <c:catAx>
        <c:axId val="2131840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094189"/>
      </c:catAx>
      <c:valAx>
        <c:axId val="2079094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8405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ammp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6-&gt;4'!$K$2:$P$2</c:f>
            </c:strRef>
          </c:cat>
          <c:val>
            <c:numRef>
              <c:f>'latencia 6-&gt;4'!$K$3:$P$3</c:f>
              <c:numCache/>
            </c:numRef>
          </c:val>
        </c:ser>
        <c:ser>
          <c:idx val="1"/>
          <c:order val="1"/>
          <c:tx>
            <c:v>eon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6-&gt;4'!$K$2:$P$2</c:f>
            </c:strRef>
          </c:cat>
          <c:val>
            <c:numRef>
              <c:f>'latencia 6-&gt;4'!$K$4:$P$4</c:f>
              <c:numCache/>
            </c:numRef>
          </c:val>
        </c:ser>
        <c:ser>
          <c:idx val="2"/>
          <c:order val="2"/>
          <c:tx>
            <c:v>equake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6-&gt;4'!$K$2:$P$2</c:f>
            </c:strRef>
          </c:cat>
          <c:val>
            <c:numRef>
              <c:f>'latencia 6-&gt;4'!$K$6:$P$6</c:f>
              <c:numCache/>
            </c:numRef>
          </c:val>
        </c:ser>
        <c:ser>
          <c:idx val="3"/>
          <c:order val="3"/>
          <c:tx>
            <c:v>gap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6-&gt;4'!$K$2:$P$2</c:f>
            </c:strRef>
          </c:cat>
          <c:val>
            <c:numRef>
              <c:f>'latencia 6-&gt;4'!$K$8:$P$8</c:f>
              <c:numCache/>
            </c:numRef>
          </c:val>
        </c:ser>
        <c:ser>
          <c:idx val="4"/>
          <c:order val="4"/>
          <c:tx>
            <c:v>mesa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6-&gt;4'!$K$2:$P$2</c:f>
            </c:strRef>
          </c:cat>
          <c:val>
            <c:numRef>
              <c:f>'latencia 6-&gt;4'!$K$10:$P$10</c:f>
              <c:numCache/>
            </c:numRef>
          </c:val>
        </c:ser>
        <c:ser>
          <c:idx val="5"/>
          <c:order val="5"/>
          <c:tx>
            <c:strRef>
              <c:f>'latencia 6-&gt;4'!$J$12</c:f>
            </c:strRef>
          </c:tx>
          <c:cat>
            <c:strRef>
              <c:f>'latencia 6-&gt;4'!$K$2:$P$2</c:f>
            </c:strRef>
          </c:cat>
          <c:val>
            <c:numRef>
              <c:f>'latencia 6-&gt;4'!$K$12:$P$12</c:f>
              <c:numCache/>
            </c:numRef>
          </c:val>
        </c:ser>
        <c:axId val="1197544905"/>
        <c:axId val="27974767"/>
      </c:barChart>
      <c:catAx>
        <c:axId val="1197544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974767"/>
      </c:catAx>
      <c:valAx>
        <c:axId val="27974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9754490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6-&gt;4'!$A$4:$A$14</c:f>
            </c:strRef>
          </c:cat>
          <c:val>
            <c:numRef>
              <c:f>'latencia 6-&gt;4'!$B$4:$B$14</c:f>
              <c:numCache/>
            </c:numRef>
          </c:val>
        </c:ser>
        <c:overlap val="100"/>
        <c:axId val="2003387552"/>
        <c:axId val="650943954"/>
      </c:barChart>
      <c:catAx>
        <c:axId val="200338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0943954"/>
      </c:catAx>
      <c:valAx>
        <c:axId val="650943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3387552"/>
      </c:valAx>
    </c:plotArea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6-&gt;4'!$A$3:$A$14</c:f>
            </c:strRef>
          </c:cat>
          <c:val>
            <c:numRef>
              <c:f>'latencia 6-&gt;4'!$F$3:$F$14</c:f>
              <c:numCache/>
            </c:numRef>
          </c:val>
        </c:ser>
        <c:axId val="603872311"/>
        <c:axId val="1491217727"/>
      </c:barChart>
      <c:catAx>
        <c:axId val="603872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91217727"/>
      </c:catAx>
      <c:valAx>
        <c:axId val="1491217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03872311"/>
      </c:valAx>
    </c:plotArea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AMD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6-&gt;4'!$J$4:$J$12</c:f>
            </c:strRef>
          </c:cat>
          <c:val>
            <c:numRef>
              <c:f>'latencia 6-&gt;4'!$N$4:$N$12</c:f>
              <c:numCache/>
            </c:numRef>
          </c:val>
        </c:ser>
        <c:ser>
          <c:idx val="1"/>
          <c:order val="1"/>
          <c:tx>
            <c:v>AMD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6-&gt;4'!$J$4:$J$12</c:f>
            </c:strRef>
          </c:cat>
          <c:val>
            <c:numRef>
              <c:f>'latencia 6-&gt;4'!$O$4:$O$12</c:f>
              <c:numCache/>
            </c:numRef>
          </c:val>
        </c:ser>
        <c:ser>
          <c:idx val="2"/>
          <c:order val="2"/>
          <c:tx>
            <c:v>AMD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6-&gt;4'!$J$4:$J$12</c:f>
            </c:strRef>
          </c:cat>
          <c:val>
            <c:numRef>
              <c:f>'latencia 6-&gt;4'!$P$4:$P$12</c:f>
              <c:numCache/>
            </c:numRef>
          </c:val>
        </c:ser>
        <c:axId val="60603078"/>
        <c:axId val="332653757"/>
      </c:barChart>
      <c:catAx>
        <c:axId val="60603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2653757"/>
      </c:catAx>
      <c:valAx>
        <c:axId val="332653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060307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6-&gt;4'!$J$4:$J$12</c:f>
            </c:strRef>
          </c:cat>
          <c:val>
            <c:numRef>
              <c:f>'latencia 6-&gt;4'!$K$4:$K$12</c:f>
              <c:numCache/>
            </c:numRef>
          </c:val>
        </c:ser>
        <c:ser>
          <c:idx val="1"/>
          <c:order val="1"/>
          <c:tx>
            <c:v>INTEL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6-&gt;4'!$J$4:$J$12</c:f>
            </c:strRef>
          </c:cat>
          <c:val>
            <c:numRef>
              <c:f>'latencia 6-&gt;4'!$L$4:$L$12</c:f>
              <c:numCache/>
            </c:numRef>
          </c:val>
        </c:ser>
        <c:ser>
          <c:idx val="2"/>
          <c:order val="2"/>
          <c:tx>
            <c:v>INTEL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6-&gt;4'!$J$4:$J$12</c:f>
            </c:strRef>
          </c:cat>
          <c:val>
            <c:numRef>
              <c:f>'latencia 6-&gt;4'!$M$4:$M$12</c:f>
              <c:numCache/>
            </c:numRef>
          </c:val>
        </c:ser>
        <c:axId val="1523560786"/>
        <c:axId val="153889460"/>
      </c:barChart>
      <c:catAx>
        <c:axId val="1523560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3889460"/>
      </c:catAx>
      <c:valAx>
        <c:axId val="153889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356078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6-&gt;4'!$A$4:$A$14</c:f>
            </c:strRef>
          </c:cat>
          <c:val>
            <c:numRef>
              <c:f>'latencia 6-&gt;4'!$B$4:$B$14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'latencia 6-&gt;4'!$A$4:$A$14</c:f>
            </c:strRef>
          </c:cat>
          <c:val>
            <c:numRef>
              <c:f>'latencia 6-&gt;4'!$F$4:$F$14</c:f>
              <c:numCache/>
            </c:numRef>
          </c:val>
        </c:ser>
        <c:axId val="463498853"/>
        <c:axId val="1046787682"/>
      </c:barChart>
      <c:catAx>
        <c:axId val="463498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6787682"/>
      </c:catAx>
      <c:valAx>
        <c:axId val="1046787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498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Original!$F$4:$F$14</c:f>
              <c:numCache/>
            </c:numRef>
          </c:val>
        </c:ser>
        <c:ser>
          <c:idx val="2"/>
          <c:order val="2"/>
          <c:tx>
            <c:v>Intel modif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'latencia 6-&gt;4'!$B$4:$B$14</c:f>
              <c:numCache/>
            </c:numRef>
          </c:val>
        </c:ser>
        <c:ser>
          <c:idx val="3"/>
          <c:order val="3"/>
          <c:tx>
            <c:v>AMD modif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'latencia 6-&gt;4'!$F$4:$F$14</c:f>
              <c:numCache/>
            </c:numRef>
          </c:val>
        </c:ser>
        <c:axId val="1573370441"/>
        <c:axId val="545648885"/>
      </c:barChart>
      <c:catAx>
        <c:axId val="1573370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648885"/>
      </c:catAx>
      <c:valAx>
        <c:axId val="545648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33704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ammp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6-&gt;5'!$K$2:$P$2</c:f>
            </c:strRef>
          </c:cat>
          <c:val>
            <c:numRef>
              <c:f>'lsq x2 lat 6-&gt;5'!$K$3:$P$3</c:f>
              <c:numCache/>
            </c:numRef>
          </c:val>
        </c:ser>
        <c:ser>
          <c:idx val="1"/>
          <c:order val="1"/>
          <c:tx>
            <c:v>eon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6-&gt;5'!$K$2:$P$2</c:f>
            </c:strRef>
          </c:cat>
          <c:val>
            <c:numRef>
              <c:f>'lsq x2 lat 6-&gt;5'!$K$4:$P$4</c:f>
              <c:numCache/>
            </c:numRef>
          </c:val>
        </c:ser>
        <c:ser>
          <c:idx val="2"/>
          <c:order val="2"/>
          <c:tx>
            <c:v>equake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6-&gt;5'!$K$2:$P$2</c:f>
            </c:strRef>
          </c:cat>
          <c:val>
            <c:numRef>
              <c:f>'lsq x2 lat 6-&gt;5'!$K$6:$P$6</c:f>
              <c:numCache/>
            </c:numRef>
          </c:val>
        </c:ser>
        <c:ser>
          <c:idx val="3"/>
          <c:order val="3"/>
          <c:tx>
            <c:v>gap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6-&gt;5'!$K$2:$P$2</c:f>
            </c:strRef>
          </c:cat>
          <c:val>
            <c:numRef>
              <c:f>'lsq x2 lat 6-&gt;5'!$K$8:$P$8</c:f>
              <c:numCache/>
            </c:numRef>
          </c:val>
        </c:ser>
        <c:ser>
          <c:idx val="4"/>
          <c:order val="4"/>
          <c:tx>
            <c:v>mesa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6-&gt;5'!$K$2:$P$2</c:f>
            </c:strRef>
          </c:cat>
          <c:val>
            <c:numRef>
              <c:f>'lsq x2 lat 6-&gt;5'!$K$10:$P$10</c:f>
              <c:numCache/>
            </c:numRef>
          </c:val>
        </c:ser>
        <c:ser>
          <c:idx val="5"/>
          <c:order val="5"/>
          <c:tx>
            <c:strRef>
              <c:f>'lsq x2 lat 6-&gt;5'!$J$12</c:f>
            </c:strRef>
          </c:tx>
          <c:cat>
            <c:strRef>
              <c:f>'lsq x2 lat 6-&gt;5'!$K$2:$P$2</c:f>
            </c:strRef>
          </c:cat>
          <c:val>
            <c:numRef>
              <c:f>'lsq x2 lat 6-&gt;5'!$K$12:$P$12</c:f>
              <c:numCache/>
            </c:numRef>
          </c:val>
        </c:ser>
        <c:axId val="379628908"/>
        <c:axId val="1410130148"/>
      </c:barChart>
      <c:catAx>
        <c:axId val="379628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0130148"/>
      </c:catAx>
      <c:valAx>
        <c:axId val="1410130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962890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Original!$J$4:$J$12</c:f>
            </c:strRef>
          </c:cat>
          <c:val>
            <c:numRef>
              <c:f>Original!$K$4:$K$12</c:f>
              <c:numCache/>
            </c:numRef>
          </c:val>
        </c:ser>
        <c:ser>
          <c:idx val="1"/>
          <c:order val="1"/>
          <c:tx>
            <c:v>INTEL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Original!$J$4:$J$12</c:f>
            </c:strRef>
          </c:cat>
          <c:val>
            <c:numRef>
              <c:f>Original!$L$4:$L$12</c:f>
              <c:numCache/>
            </c:numRef>
          </c:val>
        </c:ser>
        <c:ser>
          <c:idx val="2"/>
          <c:order val="2"/>
          <c:tx>
            <c:v>INTEL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Original!$J$4:$J$12</c:f>
            </c:strRef>
          </c:cat>
          <c:val>
            <c:numRef>
              <c:f>Original!$M$4:$M$12</c:f>
              <c:numCache/>
            </c:numRef>
          </c:val>
        </c:ser>
        <c:axId val="1503887552"/>
        <c:axId val="326173615"/>
      </c:barChart>
      <c:catAx>
        <c:axId val="150388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26173615"/>
      </c:catAx>
      <c:valAx>
        <c:axId val="326173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388755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6-&gt;5'!$A$4:$A$14</c:f>
            </c:strRef>
          </c:cat>
          <c:val>
            <c:numRef>
              <c:f>'lsq x2 lat 6-&gt;5'!$B$4:$B$14</c:f>
              <c:numCache/>
            </c:numRef>
          </c:val>
        </c:ser>
        <c:overlap val="100"/>
        <c:axId val="1525426642"/>
        <c:axId val="1108224377"/>
      </c:barChart>
      <c:catAx>
        <c:axId val="1525426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08224377"/>
      </c:catAx>
      <c:valAx>
        <c:axId val="1108224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5426642"/>
      </c:valAx>
    </c:plotArea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6-&gt;5'!$A$3:$A$14</c:f>
            </c:strRef>
          </c:cat>
          <c:val>
            <c:numRef>
              <c:f>'lsq x2 lat 6-&gt;5'!$F$3:$F$14</c:f>
              <c:numCache/>
            </c:numRef>
          </c:val>
        </c:ser>
        <c:axId val="784709060"/>
        <c:axId val="623824691"/>
      </c:barChart>
      <c:catAx>
        <c:axId val="784709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23824691"/>
      </c:catAx>
      <c:valAx>
        <c:axId val="623824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4709060"/>
      </c:valAx>
    </c:plotArea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AMD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6-&gt;5'!$J$4:$J$12</c:f>
            </c:strRef>
          </c:cat>
          <c:val>
            <c:numRef>
              <c:f>'lsq x2 lat 6-&gt;5'!$N$4:$N$12</c:f>
              <c:numCache/>
            </c:numRef>
          </c:val>
        </c:ser>
        <c:ser>
          <c:idx val="1"/>
          <c:order val="1"/>
          <c:tx>
            <c:v>AMD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6-&gt;5'!$J$4:$J$12</c:f>
            </c:strRef>
          </c:cat>
          <c:val>
            <c:numRef>
              <c:f>'lsq x2 lat 6-&gt;5'!$O$4:$O$12</c:f>
              <c:numCache/>
            </c:numRef>
          </c:val>
        </c:ser>
        <c:ser>
          <c:idx val="2"/>
          <c:order val="2"/>
          <c:tx>
            <c:v>AMD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6-&gt;5'!$J$4:$J$12</c:f>
            </c:strRef>
          </c:cat>
          <c:val>
            <c:numRef>
              <c:f>'lsq x2 lat 6-&gt;5'!$P$4:$P$12</c:f>
              <c:numCache/>
            </c:numRef>
          </c:val>
        </c:ser>
        <c:axId val="360442134"/>
        <c:axId val="349837687"/>
      </c:barChart>
      <c:catAx>
        <c:axId val="360442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49837687"/>
      </c:catAx>
      <c:valAx>
        <c:axId val="349837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6044213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6-&gt;5'!$J$4:$J$12</c:f>
            </c:strRef>
          </c:cat>
          <c:val>
            <c:numRef>
              <c:f>'lsq x2 lat 6-&gt;5'!$K$4:$K$12</c:f>
              <c:numCache/>
            </c:numRef>
          </c:val>
        </c:ser>
        <c:ser>
          <c:idx val="1"/>
          <c:order val="1"/>
          <c:tx>
            <c:v>INTEL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6-&gt;5'!$J$4:$J$12</c:f>
            </c:strRef>
          </c:cat>
          <c:val>
            <c:numRef>
              <c:f>'lsq x2 lat 6-&gt;5'!$L$4:$L$12</c:f>
              <c:numCache/>
            </c:numRef>
          </c:val>
        </c:ser>
        <c:ser>
          <c:idx val="2"/>
          <c:order val="2"/>
          <c:tx>
            <c:v>INTEL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6-&gt;5'!$J$4:$J$12</c:f>
            </c:strRef>
          </c:cat>
          <c:val>
            <c:numRef>
              <c:f>'lsq x2 lat 6-&gt;5'!$M$4:$M$12</c:f>
              <c:numCache/>
            </c:numRef>
          </c:val>
        </c:ser>
        <c:axId val="873413388"/>
        <c:axId val="2129494039"/>
      </c:barChart>
      <c:catAx>
        <c:axId val="873413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9494039"/>
      </c:catAx>
      <c:valAx>
        <c:axId val="2129494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7341338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6-&gt;5'!$A$4:$A$14</c:f>
            </c:strRef>
          </c:cat>
          <c:val>
            <c:numRef>
              <c:f>'lsq x2 lat 6-&gt;5'!$B$4:$B$14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'lsq x2 lat 6-&gt;5'!$A$4:$A$14</c:f>
            </c:strRef>
          </c:cat>
          <c:val>
            <c:numRef>
              <c:f>'lsq x2 lat 6-&gt;5'!$F$4:$F$14</c:f>
              <c:numCache/>
            </c:numRef>
          </c:val>
        </c:ser>
        <c:axId val="341843098"/>
        <c:axId val="1870450738"/>
      </c:barChart>
      <c:catAx>
        <c:axId val="341843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0450738"/>
      </c:catAx>
      <c:valAx>
        <c:axId val="1870450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18430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Original!$F$4:$F$14</c:f>
              <c:numCache/>
            </c:numRef>
          </c:val>
        </c:ser>
        <c:ser>
          <c:idx val="2"/>
          <c:order val="2"/>
          <c:tx>
            <c:v>Intel modif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'lsq x2 lat 6-&gt;5'!$B$4:$B$14</c:f>
              <c:numCache/>
            </c:numRef>
          </c:val>
        </c:ser>
        <c:ser>
          <c:idx val="3"/>
          <c:order val="3"/>
          <c:tx>
            <c:v>AMD modif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'lsq x2 lat 6-&gt;5'!$F$4:$F$14</c:f>
              <c:numCache/>
            </c:numRef>
          </c:val>
        </c:ser>
        <c:axId val="722809383"/>
        <c:axId val="109456495"/>
      </c:barChart>
      <c:catAx>
        <c:axId val="722809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56495"/>
      </c:catAx>
      <c:valAx>
        <c:axId val="109456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8093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ammp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'Decode 8 lsq x2'!$K$2:$P$2</c:f>
            </c:strRef>
          </c:cat>
          <c:val>
            <c:numRef>
              <c:f>'Decode 8 lsq x2'!$K$3:$P$3</c:f>
              <c:numCache/>
            </c:numRef>
          </c:val>
        </c:ser>
        <c:ser>
          <c:idx val="1"/>
          <c:order val="1"/>
          <c:tx>
            <c:v>eon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'Decode 8 lsq x2'!$K$2:$P$2</c:f>
            </c:strRef>
          </c:cat>
          <c:val>
            <c:numRef>
              <c:f>'Decode 8 lsq x2'!$K$4:$P$4</c:f>
              <c:numCache/>
            </c:numRef>
          </c:val>
        </c:ser>
        <c:ser>
          <c:idx val="2"/>
          <c:order val="2"/>
          <c:tx>
            <c:v>equake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'Decode 8 lsq x2'!$K$2:$P$2</c:f>
            </c:strRef>
          </c:cat>
          <c:val>
            <c:numRef>
              <c:f>'Decode 8 lsq x2'!$K$6:$P$6</c:f>
              <c:numCache/>
            </c:numRef>
          </c:val>
        </c:ser>
        <c:ser>
          <c:idx val="3"/>
          <c:order val="3"/>
          <c:tx>
            <c:v>gap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'Decode 8 lsq x2'!$K$2:$P$2</c:f>
            </c:strRef>
          </c:cat>
          <c:val>
            <c:numRef>
              <c:f>'Decode 8 lsq x2'!$K$8:$P$8</c:f>
              <c:numCache/>
            </c:numRef>
          </c:val>
        </c:ser>
        <c:ser>
          <c:idx val="4"/>
          <c:order val="4"/>
          <c:tx>
            <c:v>mesa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'Decode 8 lsq x2'!$K$2:$P$2</c:f>
            </c:strRef>
          </c:cat>
          <c:val>
            <c:numRef>
              <c:f>'Decode 8 lsq x2'!$K$10:$P$10</c:f>
              <c:numCache/>
            </c:numRef>
          </c:val>
        </c:ser>
        <c:ser>
          <c:idx val="5"/>
          <c:order val="5"/>
          <c:tx>
            <c:strRef>
              <c:f>'Decode 8 lsq x2'!$J$12</c:f>
            </c:strRef>
          </c:tx>
          <c:cat>
            <c:strRef>
              <c:f>'Decode 8 lsq x2'!$K$2:$P$2</c:f>
            </c:strRef>
          </c:cat>
          <c:val>
            <c:numRef>
              <c:f>'Decode 8 lsq x2'!$K$12:$P$12</c:f>
              <c:numCache/>
            </c:numRef>
          </c:val>
        </c:ser>
        <c:axId val="1852300818"/>
        <c:axId val="1008976311"/>
      </c:barChart>
      <c:catAx>
        <c:axId val="1852300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08976311"/>
      </c:catAx>
      <c:valAx>
        <c:axId val="10089763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5230081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'Decode 8 lsq x2'!$A$4:$A$14</c:f>
            </c:strRef>
          </c:cat>
          <c:val>
            <c:numRef>
              <c:f>'Decode 8 lsq x2'!$B$4:$B$14</c:f>
              <c:numCache/>
            </c:numRef>
          </c:val>
        </c:ser>
        <c:overlap val="100"/>
        <c:axId val="1523357679"/>
        <c:axId val="793489640"/>
      </c:barChart>
      <c:catAx>
        <c:axId val="1523357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3489640"/>
      </c:catAx>
      <c:valAx>
        <c:axId val="793489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3357679"/>
      </c:valAx>
    </c:plotArea>
    <c:plotVisOnly val="1"/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'Decode 8 lsq x2'!$A$3:$A$14</c:f>
            </c:strRef>
          </c:cat>
          <c:val>
            <c:numRef>
              <c:f>'Decode 8 lsq x2'!$F$3:$F$14</c:f>
              <c:numCache/>
            </c:numRef>
          </c:val>
        </c:ser>
        <c:axId val="610546383"/>
        <c:axId val="725335544"/>
      </c:barChart>
      <c:catAx>
        <c:axId val="610546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25335544"/>
      </c:catAx>
      <c:valAx>
        <c:axId val="725335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0546383"/>
      </c:valAx>
    </c:plotArea>
    <c:plotVisOnly val="1"/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AMD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'Decode 8 lsq x2'!$J$4:$J$12</c:f>
            </c:strRef>
          </c:cat>
          <c:val>
            <c:numRef>
              <c:f>'Decode 8 lsq x2'!$N$4:$N$12</c:f>
              <c:numCache/>
            </c:numRef>
          </c:val>
        </c:ser>
        <c:ser>
          <c:idx val="1"/>
          <c:order val="1"/>
          <c:tx>
            <c:v>AMD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'Decode 8 lsq x2'!$J$4:$J$12</c:f>
            </c:strRef>
          </c:cat>
          <c:val>
            <c:numRef>
              <c:f>'Decode 8 lsq x2'!$O$4:$O$12</c:f>
              <c:numCache/>
            </c:numRef>
          </c:val>
        </c:ser>
        <c:ser>
          <c:idx val="2"/>
          <c:order val="2"/>
          <c:tx>
            <c:v>AMD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'Decode 8 lsq x2'!$J$4:$J$12</c:f>
            </c:strRef>
          </c:cat>
          <c:val>
            <c:numRef>
              <c:f>'Decode 8 lsq x2'!$P$4:$P$12</c:f>
              <c:numCache/>
            </c:numRef>
          </c:val>
        </c:ser>
        <c:axId val="546962272"/>
        <c:axId val="943737726"/>
      </c:barChart>
      <c:catAx>
        <c:axId val="54696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43737726"/>
      </c:catAx>
      <c:valAx>
        <c:axId val="943737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4696227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Original!$A$4:$A$13</c:f>
            </c:strRef>
          </c:cat>
          <c:val>
            <c:numRef>
              <c:f>Original!$B$4:$B$13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Original!$A$4:$A$13</c:f>
            </c:strRef>
          </c:cat>
          <c:val>
            <c:numRef>
              <c:f>Original!$F$4:$F$13</c:f>
              <c:numCache/>
            </c:numRef>
          </c:val>
        </c:ser>
        <c:axId val="1912840348"/>
        <c:axId val="1234178688"/>
      </c:barChart>
      <c:catAx>
        <c:axId val="1912840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178688"/>
      </c:catAx>
      <c:valAx>
        <c:axId val="1234178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8403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 LI1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'Decode 8 lsq x2'!$J$4:$J$12</c:f>
            </c:strRef>
          </c:cat>
          <c:val>
            <c:numRef>
              <c:f>'Decode 8 lsq x2'!$K$4:$K$12</c:f>
              <c:numCache/>
            </c:numRef>
          </c:val>
        </c:ser>
        <c:ser>
          <c:idx val="1"/>
          <c:order val="1"/>
          <c:tx>
            <c:v>INTEL L1D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'Decode 8 lsq x2'!$J$4:$J$12</c:f>
            </c:strRef>
          </c:cat>
          <c:val>
            <c:numRef>
              <c:f>'Decode 8 lsq x2'!$L$4:$L$12</c:f>
              <c:numCache/>
            </c:numRef>
          </c:val>
        </c:ser>
        <c:ser>
          <c:idx val="2"/>
          <c:order val="2"/>
          <c:tx>
            <c:v>INTEL DL2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'Decode 8 lsq x2'!$J$4:$J$12</c:f>
            </c:strRef>
          </c:cat>
          <c:val>
            <c:numRef>
              <c:f>'Decode 8 lsq x2'!$M$4:$M$12</c:f>
              <c:numCache/>
            </c:numRef>
          </c:val>
        </c:ser>
        <c:axId val="1785480512"/>
        <c:axId val="789298998"/>
      </c:barChart>
      <c:catAx>
        <c:axId val="178548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9298998"/>
      </c:catAx>
      <c:valAx>
        <c:axId val="789298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548051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'Decode 8 lsq x2'!$A$4:$A$14</c:f>
            </c:strRef>
          </c:cat>
          <c:val>
            <c:numRef>
              <c:f>'Decode 8 lsq x2'!$B$4:$B$14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'Decode 8 lsq x2'!$A$4:$A$14</c:f>
            </c:strRef>
          </c:cat>
          <c:val>
            <c:numRef>
              <c:f>'Decode 8 lsq x2'!$F$4:$F$14</c:f>
              <c:numCache/>
            </c:numRef>
          </c:val>
        </c:ser>
        <c:axId val="1573546006"/>
        <c:axId val="650502374"/>
      </c:barChart>
      <c:catAx>
        <c:axId val="1573546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502374"/>
      </c:catAx>
      <c:valAx>
        <c:axId val="650502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35460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Original!$F$4:$F$14</c:f>
              <c:numCache/>
            </c:numRef>
          </c:val>
        </c:ser>
        <c:ser>
          <c:idx val="2"/>
          <c:order val="2"/>
          <c:tx>
            <c:v>Intel modif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'Decode 8 lsq x2'!$B$4:$B$14</c:f>
              <c:numCache/>
            </c:numRef>
          </c:val>
        </c:ser>
        <c:ser>
          <c:idx val="3"/>
          <c:order val="3"/>
          <c:tx>
            <c:v>AMD modif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Original!$A$4:$A$14</c:f>
            </c:strRef>
          </c:cat>
          <c:val>
            <c:numRef>
              <c:f>'Decode 8 lsq x2'!$F$4:$F$14</c:f>
              <c:numCache/>
            </c:numRef>
          </c:val>
        </c:ser>
        <c:axId val="916405625"/>
        <c:axId val="486365267"/>
      </c:barChart>
      <c:catAx>
        <c:axId val="916405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6365267"/>
      </c:catAx>
      <c:valAx>
        <c:axId val="486365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4056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Intel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lsq x2'!$A$4:$A$14</c:f>
            </c:strRef>
          </c:cat>
          <c:val>
            <c:numRef>
              <c:f>'Modif lsq x2'!$B$4:$B$14</c:f>
              <c:numCache/>
            </c:numRef>
          </c:val>
        </c:ser>
        <c:ser>
          <c:idx val="1"/>
          <c:order val="1"/>
          <c:tx>
            <c:v>AMD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lsq x2'!$A$4:$A$14</c:f>
            </c:strRef>
          </c:cat>
          <c:val>
            <c:numRef>
              <c:f>'Modif lsq x2'!$F$4:$F$14</c:f>
              <c:numCache/>
            </c:numRef>
          </c:val>
        </c:ser>
        <c:axId val="2009886257"/>
        <c:axId val="703354634"/>
      </c:barChart>
      <c:catAx>
        <c:axId val="2009886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3354634"/>
      </c:catAx>
      <c:valAx>
        <c:axId val="703354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988625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Miss rates Intel-AMD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ammp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lsq x2'!$K$2:$P$2</c:f>
            </c:strRef>
          </c:cat>
          <c:val>
            <c:numRef>
              <c:f>'Modif lsq x2'!$K$3:$P$3</c:f>
              <c:numCache/>
            </c:numRef>
          </c:val>
        </c:ser>
        <c:ser>
          <c:idx val="1"/>
          <c:order val="1"/>
          <c:tx>
            <c:v>eon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'Modif lsq x2'!$K$2:$P$2</c:f>
            </c:strRef>
          </c:cat>
          <c:val>
            <c:numRef>
              <c:f>'Modif lsq x2'!$K$4:$P$4</c:f>
              <c:numCache/>
            </c:numRef>
          </c:val>
        </c:ser>
        <c:ser>
          <c:idx val="2"/>
          <c:order val="2"/>
          <c:tx>
            <c:v>equake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'Modif lsq x2'!$K$2:$P$2</c:f>
            </c:strRef>
          </c:cat>
          <c:val>
            <c:numRef>
              <c:f>'Modif lsq x2'!$K$6:$P$6</c:f>
              <c:numCache/>
            </c:numRef>
          </c:val>
        </c:ser>
        <c:ser>
          <c:idx val="3"/>
          <c:order val="3"/>
          <c:tx>
            <c:v>gap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'Modif lsq x2'!$K$2:$P$2</c:f>
            </c:strRef>
          </c:cat>
          <c:val>
            <c:numRef>
              <c:f>'Modif lsq x2'!$K$8:$P$8</c:f>
              <c:numCache/>
            </c:numRef>
          </c:val>
        </c:ser>
        <c:ser>
          <c:idx val="4"/>
          <c:order val="4"/>
          <c:tx>
            <c:v>mesa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'Modif lsq x2'!$K$2:$P$2</c:f>
            </c:strRef>
          </c:cat>
          <c:val>
            <c:numRef>
              <c:f>'Modif lsq x2'!$K$10:$P$10</c:f>
              <c:numCache/>
            </c:numRef>
          </c:val>
        </c:ser>
        <c:ser>
          <c:idx val="5"/>
          <c:order val="5"/>
          <c:tx>
            <c:strRef>
              <c:f>'Modif lsq x2'!$J$12</c:f>
            </c:strRef>
          </c:tx>
          <c:cat>
            <c:strRef>
              <c:f>'Modif lsq x2'!$K$2:$P$2</c:f>
            </c:strRef>
          </c:cat>
          <c:val>
            <c:numRef>
              <c:f>'Modif lsq x2'!$K$12:$P$12</c:f>
              <c:numCache/>
            </c:numRef>
          </c:val>
        </c:ser>
        <c:axId val="411342625"/>
        <c:axId val="908254477"/>
      </c:barChart>
      <c:catAx>
        <c:axId val="411342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8254477"/>
      </c:catAx>
      <c:valAx>
        <c:axId val="908254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1134262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IPC Intel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IPC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'Modif lsq x2'!$A$4:$A$14</c:f>
            </c:strRef>
          </c:cat>
          <c:val>
            <c:numRef>
              <c:f>'Modif lsq x2'!$B$4:$B$14</c:f>
              <c:numCache/>
            </c:numRef>
          </c:val>
        </c:ser>
        <c:overlap val="100"/>
        <c:axId val="484991879"/>
        <c:axId val="180432540"/>
      </c:barChart>
      <c:catAx>
        <c:axId val="484991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0432540"/>
      </c:catAx>
      <c:valAx>
        <c:axId val="180432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8499187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6" Type="http://schemas.openxmlformats.org/officeDocument/2006/relationships/chart" Target="../charts/chart33.xml"/><Relationship Id="rId7" Type="http://schemas.openxmlformats.org/officeDocument/2006/relationships/chart" Target="../charts/chart3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Relationship Id="rId6" Type="http://schemas.openxmlformats.org/officeDocument/2006/relationships/chart" Target="../charts/chart40.xml"/><Relationship Id="rId7" Type="http://schemas.openxmlformats.org/officeDocument/2006/relationships/chart" Target="../charts/chart4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Relationship Id="rId3" Type="http://schemas.openxmlformats.org/officeDocument/2006/relationships/chart" Target="../charts/chart44.xml"/><Relationship Id="rId4" Type="http://schemas.openxmlformats.org/officeDocument/2006/relationships/chart" Target="../charts/chart45.xml"/><Relationship Id="rId5" Type="http://schemas.openxmlformats.org/officeDocument/2006/relationships/chart" Target="../charts/chart46.xml"/><Relationship Id="rId6" Type="http://schemas.openxmlformats.org/officeDocument/2006/relationships/chart" Target="../charts/chart47.xml"/><Relationship Id="rId7" Type="http://schemas.openxmlformats.org/officeDocument/2006/relationships/chart" Target="../charts/chart4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<Relationship Id="rId7" Type="http://schemas.openxmlformats.org/officeDocument/2006/relationships/chart" Target="../charts/chart5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Relationship Id="rId6" Type="http://schemas.openxmlformats.org/officeDocument/2006/relationships/chart" Target="../charts/chart61.xml"/><Relationship Id="rId7" Type="http://schemas.openxmlformats.org/officeDocument/2006/relationships/chart" Target="../charts/chart6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76200</xdr:colOff>
      <xdr:row>31</xdr:row>
      <xdr:rowOff>114300</xdr:rowOff>
    </xdr:from>
    <xdr:ext cx="4286250" cy="3019425"/>
    <xdr:graphicFrame>
      <xdr:nvGraphicFramePr>
        <xdr:cNvPr id="963380743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133350</xdr:colOff>
      <xdr:row>14</xdr:row>
      <xdr:rowOff>171450</xdr:rowOff>
    </xdr:from>
    <xdr:ext cx="4286250" cy="3048000"/>
    <xdr:graphicFrame>
      <xdr:nvGraphicFramePr>
        <xdr:cNvPr id="52342118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590550</xdr:colOff>
      <xdr:row>14</xdr:row>
      <xdr:rowOff>171450</xdr:rowOff>
    </xdr:from>
    <xdr:ext cx="4314825" cy="3048000"/>
    <xdr:graphicFrame>
      <xdr:nvGraphicFramePr>
        <xdr:cNvPr id="188089893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476250</xdr:colOff>
      <xdr:row>31</xdr:row>
      <xdr:rowOff>123825</xdr:rowOff>
    </xdr:from>
    <xdr:ext cx="4314825" cy="3019425"/>
    <xdr:graphicFrame>
      <xdr:nvGraphicFramePr>
        <xdr:cNvPr id="131120993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133350</xdr:colOff>
      <xdr:row>31</xdr:row>
      <xdr:rowOff>114300</xdr:rowOff>
    </xdr:from>
    <xdr:ext cx="4286250" cy="3019425"/>
    <xdr:graphicFrame>
      <xdr:nvGraphicFramePr>
        <xdr:cNvPr id="148985950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361950</xdr:colOff>
      <xdr:row>14</xdr:row>
      <xdr:rowOff>171450</xdr:rowOff>
    </xdr:from>
    <xdr:ext cx="4800600" cy="2981325"/>
    <xdr:graphicFrame>
      <xdr:nvGraphicFramePr>
        <xdr:cNvPr id="1500901497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733425</xdr:colOff>
      <xdr:row>15</xdr:row>
      <xdr:rowOff>104775</xdr:rowOff>
    </xdr:from>
    <xdr:ext cx="4305300" cy="3009900"/>
    <xdr:graphicFrame>
      <xdr:nvGraphicFramePr>
        <xdr:cNvPr id="664369125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685800</xdr:colOff>
      <xdr:row>31</xdr:row>
      <xdr:rowOff>142875</xdr:rowOff>
    </xdr:from>
    <xdr:ext cx="4314825" cy="3019425"/>
    <xdr:graphicFrame>
      <xdr:nvGraphicFramePr>
        <xdr:cNvPr id="631489675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133350</xdr:colOff>
      <xdr:row>14</xdr:row>
      <xdr:rowOff>171450</xdr:rowOff>
    </xdr:from>
    <xdr:ext cx="4286250" cy="3048000"/>
    <xdr:graphicFrame>
      <xdr:nvGraphicFramePr>
        <xdr:cNvPr id="1656826506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590550</xdr:colOff>
      <xdr:row>14</xdr:row>
      <xdr:rowOff>171450</xdr:rowOff>
    </xdr:from>
    <xdr:ext cx="4314825" cy="3048000"/>
    <xdr:graphicFrame>
      <xdr:nvGraphicFramePr>
        <xdr:cNvPr id="848560208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476250</xdr:colOff>
      <xdr:row>31</xdr:row>
      <xdr:rowOff>123825</xdr:rowOff>
    </xdr:from>
    <xdr:ext cx="4314825" cy="3019425"/>
    <xdr:graphicFrame>
      <xdr:nvGraphicFramePr>
        <xdr:cNvPr id="740152039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133350</xdr:colOff>
      <xdr:row>31</xdr:row>
      <xdr:rowOff>114300</xdr:rowOff>
    </xdr:from>
    <xdr:ext cx="4286250" cy="3019425"/>
    <xdr:graphicFrame>
      <xdr:nvGraphicFramePr>
        <xdr:cNvPr id="285522028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104775</xdr:colOff>
      <xdr:row>48</xdr:row>
      <xdr:rowOff>0</xdr:rowOff>
    </xdr:from>
    <xdr:ext cx="5229225" cy="3619500"/>
    <xdr:graphicFrame>
      <xdr:nvGraphicFramePr>
        <xdr:cNvPr id="175159979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733425</xdr:colOff>
      <xdr:row>15</xdr:row>
      <xdr:rowOff>104775</xdr:rowOff>
    </xdr:from>
    <xdr:ext cx="4305300" cy="3009900"/>
    <xdr:graphicFrame>
      <xdr:nvGraphicFramePr>
        <xdr:cNvPr id="314429788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685800</xdr:colOff>
      <xdr:row>31</xdr:row>
      <xdr:rowOff>142875</xdr:rowOff>
    </xdr:from>
    <xdr:ext cx="4314825" cy="3019425"/>
    <xdr:graphicFrame>
      <xdr:nvGraphicFramePr>
        <xdr:cNvPr id="553751924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133350</xdr:colOff>
      <xdr:row>14</xdr:row>
      <xdr:rowOff>171450</xdr:rowOff>
    </xdr:from>
    <xdr:ext cx="4286250" cy="3048000"/>
    <xdr:graphicFrame>
      <xdr:nvGraphicFramePr>
        <xdr:cNvPr id="1499946844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590550</xdr:colOff>
      <xdr:row>14</xdr:row>
      <xdr:rowOff>171450</xdr:rowOff>
    </xdr:from>
    <xdr:ext cx="4314825" cy="3048000"/>
    <xdr:graphicFrame>
      <xdr:nvGraphicFramePr>
        <xdr:cNvPr id="1643638796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476250</xdr:colOff>
      <xdr:row>31</xdr:row>
      <xdr:rowOff>123825</xdr:rowOff>
    </xdr:from>
    <xdr:ext cx="4314825" cy="3019425"/>
    <xdr:graphicFrame>
      <xdr:nvGraphicFramePr>
        <xdr:cNvPr id="1202865873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133350</xdr:colOff>
      <xdr:row>31</xdr:row>
      <xdr:rowOff>114300</xdr:rowOff>
    </xdr:from>
    <xdr:ext cx="4286250" cy="3019425"/>
    <xdr:graphicFrame>
      <xdr:nvGraphicFramePr>
        <xdr:cNvPr id="1663649994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133350</xdr:colOff>
      <xdr:row>48</xdr:row>
      <xdr:rowOff>152400</xdr:rowOff>
    </xdr:from>
    <xdr:ext cx="4438650" cy="2743200"/>
    <xdr:graphicFrame>
      <xdr:nvGraphicFramePr>
        <xdr:cNvPr id="1258261893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733425</xdr:colOff>
      <xdr:row>15</xdr:row>
      <xdr:rowOff>104775</xdr:rowOff>
    </xdr:from>
    <xdr:ext cx="4305300" cy="3009900"/>
    <xdr:graphicFrame>
      <xdr:nvGraphicFramePr>
        <xdr:cNvPr id="96698379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685800</xdr:colOff>
      <xdr:row>31</xdr:row>
      <xdr:rowOff>142875</xdr:rowOff>
    </xdr:from>
    <xdr:ext cx="4314825" cy="3019425"/>
    <xdr:graphicFrame>
      <xdr:nvGraphicFramePr>
        <xdr:cNvPr id="1932475900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133350</xdr:colOff>
      <xdr:row>14</xdr:row>
      <xdr:rowOff>171450</xdr:rowOff>
    </xdr:from>
    <xdr:ext cx="4286250" cy="3048000"/>
    <xdr:graphicFrame>
      <xdr:nvGraphicFramePr>
        <xdr:cNvPr id="1325689181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590550</xdr:colOff>
      <xdr:row>14</xdr:row>
      <xdr:rowOff>171450</xdr:rowOff>
    </xdr:from>
    <xdr:ext cx="4314825" cy="3048000"/>
    <xdr:graphicFrame>
      <xdr:nvGraphicFramePr>
        <xdr:cNvPr id="377357484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476250</xdr:colOff>
      <xdr:row>31</xdr:row>
      <xdr:rowOff>123825</xdr:rowOff>
    </xdr:from>
    <xdr:ext cx="4314825" cy="3019425"/>
    <xdr:graphicFrame>
      <xdr:nvGraphicFramePr>
        <xdr:cNvPr id="719184517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133350</xdr:colOff>
      <xdr:row>31</xdr:row>
      <xdr:rowOff>114300</xdr:rowOff>
    </xdr:from>
    <xdr:ext cx="4286250" cy="3019425"/>
    <xdr:graphicFrame>
      <xdr:nvGraphicFramePr>
        <xdr:cNvPr id="140218955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133350</xdr:rowOff>
    </xdr:from>
    <xdr:ext cx="4448175" cy="2752725"/>
    <xdr:graphicFrame>
      <xdr:nvGraphicFramePr>
        <xdr:cNvPr id="1652915504" name="Chart 2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95250</xdr:colOff>
      <xdr:row>31</xdr:row>
      <xdr:rowOff>161925</xdr:rowOff>
    </xdr:from>
    <xdr:ext cx="4286250" cy="3019425"/>
    <xdr:graphicFrame>
      <xdr:nvGraphicFramePr>
        <xdr:cNvPr id="123593676" name="Chart 2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133350</xdr:colOff>
      <xdr:row>14</xdr:row>
      <xdr:rowOff>171450</xdr:rowOff>
    </xdr:from>
    <xdr:ext cx="4286250" cy="3048000"/>
    <xdr:graphicFrame>
      <xdr:nvGraphicFramePr>
        <xdr:cNvPr id="52444201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590550</xdr:colOff>
      <xdr:row>14</xdr:row>
      <xdr:rowOff>171450</xdr:rowOff>
    </xdr:from>
    <xdr:ext cx="4314825" cy="3048000"/>
    <xdr:graphicFrame>
      <xdr:nvGraphicFramePr>
        <xdr:cNvPr id="726257318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476250</xdr:colOff>
      <xdr:row>31</xdr:row>
      <xdr:rowOff>123825</xdr:rowOff>
    </xdr:from>
    <xdr:ext cx="4314825" cy="3019425"/>
    <xdr:graphicFrame>
      <xdr:nvGraphicFramePr>
        <xdr:cNvPr id="559623170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133350</xdr:colOff>
      <xdr:row>31</xdr:row>
      <xdr:rowOff>114300</xdr:rowOff>
    </xdr:from>
    <xdr:ext cx="4286250" cy="3019425"/>
    <xdr:graphicFrame>
      <xdr:nvGraphicFramePr>
        <xdr:cNvPr id="236110922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123825</xdr:rowOff>
    </xdr:from>
    <xdr:ext cx="5172075" cy="3209925"/>
    <xdr:graphicFrame>
      <xdr:nvGraphicFramePr>
        <xdr:cNvPr id="633034645" name="Chart 3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13</xdr:col>
      <xdr:colOff>171450</xdr:colOff>
      <xdr:row>14</xdr:row>
      <xdr:rowOff>171450</xdr:rowOff>
    </xdr:from>
    <xdr:ext cx="4905375" cy="3019425"/>
    <xdr:graphicFrame>
      <xdr:nvGraphicFramePr>
        <xdr:cNvPr id="469100297" name="Chart 3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161925</xdr:colOff>
      <xdr:row>31</xdr:row>
      <xdr:rowOff>123825</xdr:rowOff>
    </xdr:from>
    <xdr:ext cx="4286250" cy="3019425"/>
    <xdr:graphicFrame>
      <xdr:nvGraphicFramePr>
        <xdr:cNvPr id="603984937" name="Chart 3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133350</xdr:colOff>
      <xdr:row>14</xdr:row>
      <xdr:rowOff>171450</xdr:rowOff>
    </xdr:from>
    <xdr:ext cx="4286250" cy="3048000"/>
    <xdr:graphicFrame>
      <xdr:nvGraphicFramePr>
        <xdr:cNvPr id="157055597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590550</xdr:colOff>
      <xdr:row>14</xdr:row>
      <xdr:rowOff>171450</xdr:rowOff>
    </xdr:from>
    <xdr:ext cx="4314825" cy="3048000"/>
    <xdr:graphicFrame>
      <xdr:nvGraphicFramePr>
        <xdr:cNvPr id="953295792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476250</xdr:colOff>
      <xdr:row>31</xdr:row>
      <xdr:rowOff>123825</xdr:rowOff>
    </xdr:from>
    <xdr:ext cx="4314825" cy="3019425"/>
    <xdr:graphicFrame>
      <xdr:nvGraphicFramePr>
        <xdr:cNvPr id="1945320321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133350</xdr:colOff>
      <xdr:row>31</xdr:row>
      <xdr:rowOff>114300</xdr:rowOff>
    </xdr:from>
    <xdr:ext cx="4286250" cy="3019425"/>
    <xdr:graphicFrame>
      <xdr:nvGraphicFramePr>
        <xdr:cNvPr id="741970045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133350</xdr:colOff>
      <xdr:row>48</xdr:row>
      <xdr:rowOff>190500</xdr:rowOff>
    </xdr:from>
    <xdr:ext cx="5172075" cy="3209925"/>
    <xdr:graphicFrame>
      <xdr:nvGraphicFramePr>
        <xdr:cNvPr id="1101109236" name="Chart 4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13</xdr:col>
      <xdr:colOff>114300</xdr:colOff>
      <xdr:row>14</xdr:row>
      <xdr:rowOff>171450</xdr:rowOff>
    </xdr:from>
    <xdr:ext cx="4572000" cy="2819400"/>
    <xdr:graphicFrame>
      <xdr:nvGraphicFramePr>
        <xdr:cNvPr id="407774407" name="Chart 4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161925</xdr:colOff>
      <xdr:row>31</xdr:row>
      <xdr:rowOff>123825</xdr:rowOff>
    </xdr:from>
    <xdr:ext cx="4286250" cy="3019425"/>
    <xdr:graphicFrame>
      <xdr:nvGraphicFramePr>
        <xdr:cNvPr id="677412171" name="Chart 4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133350</xdr:colOff>
      <xdr:row>14</xdr:row>
      <xdr:rowOff>171450</xdr:rowOff>
    </xdr:from>
    <xdr:ext cx="4286250" cy="3048000"/>
    <xdr:graphicFrame>
      <xdr:nvGraphicFramePr>
        <xdr:cNvPr id="1254488708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590550</xdr:colOff>
      <xdr:row>14</xdr:row>
      <xdr:rowOff>171450</xdr:rowOff>
    </xdr:from>
    <xdr:ext cx="4314825" cy="3048000"/>
    <xdr:graphicFrame>
      <xdr:nvGraphicFramePr>
        <xdr:cNvPr id="1621234514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476250</xdr:colOff>
      <xdr:row>31</xdr:row>
      <xdr:rowOff>123825</xdr:rowOff>
    </xdr:from>
    <xdr:ext cx="4314825" cy="3019425"/>
    <xdr:graphicFrame>
      <xdr:nvGraphicFramePr>
        <xdr:cNvPr id="1062981403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133350</xdr:colOff>
      <xdr:row>31</xdr:row>
      <xdr:rowOff>114300</xdr:rowOff>
    </xdr:from>
    <xdr:ext cx="4286250" cy="3019425"/>
    <xdr:graphicFrame>
      <xdr:nvGraphicFramePr>
        <xdr:cNvPr id="2135725906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114300</xdr:colOff>
      <xdr:row>14</xdr:row>
      <xdr:rowOff>171450</xdr:rowOff>
    </xdr:from>
    <xdr:ext cx="4572000" cy="2819400"/>
    <xdr:graphicFrame>
      <xdr:nvGraphicFramePr>
        <xdr:cNvPr id="104938836" name="Chart 4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171450</xdr:colOff>
      <xdr:row>47</xdr:row>
      <xdr:rowOff>171450</xdr:rowOff>
    </xdr:from>
    <xdr:ext cx="4219575" cy="2600325"/>
    <xdr:graphicFrame>
      <xdr:nvGraphicFramePr>
        <xdr:cNvPr id="415109813" name="Chart 4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161925</xdr:colOff>
      <xdr:row>31</xdr:row>
      <xdr:rowOff>123825</xdr:rowOff>
    </xdr:from>
    <xdr:ext cx="4286250" cy="3019425"/>
    <xdr:graphicFrame>
      <xdr:nvGraphicFramePr>
        <xdr:cNvPr id="1182467391" name="Chart 4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133350</xdr:colOff>
      <xdr:row>14</xdr:row>
      <xdr:rowOff>171450</xdr:rowOff>
    </xdr:from>
    <xdr:ext cx="4286250" cy="3048000"/>
    <xdr:graphicFrame>
      <xdr:nvGraphicFramePr>
        <xdr:cNvPr id="1646236624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590550</xdr:colOff>
      <xdr:row>14</xdr:row>
      <xdr:rowOff>171450</xdr:rowOff>
    </xdr:from>
    <xdr:ext cx="4314825" cy="3048000"/>
    <xdr:graphicFrame>
      <xdr:nvGraphicFramePr>
        <xdr:cNvPr id="531651550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476250</xdr:colOff>
      <xdr:row>31</xdr:row>
      <xdr:rowOff>123825</xdr:rowOff>
    </xdr:from>
    <xdr:ext cx="4314825" cy="3019425"/>
    <xdr:graphicFrame>
      <xdr:nvGraphicFramePr>
        <xdr:cNvPr id="1283480226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133350</xdr:colOff>
      <xdr:row>31</xdr:row>
      <xdr:rowOff>114300</xdr:rowOff>
    </xdr:from>
    <xdr:ext cx="4286250" cy="3019425"/>
    <xdr:graphicFrame>
      <xdr:nvGraphicFramePr>
        <xdr:cNvPr id="794867300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114300</xdr:colOff>
      <xdr:row>14</xdr:row>
      <xdr:rowOff>171450</xdr:rowOff>
    </xdr:from>
    <xdr:ext cx="4572000" cy="2819400"/>
    <xdr:graphicFrame>
      <xdr:nvGraphicFramePr>
        <xdr:cNvPr id="621515286" name="Chart 5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85725</xdr:colOff>
      <xdr:row>47</xdr:row>
      <xdr:rowOff>190500</xdr:rowOff>
    </xdr:from>
    <xdr:ext cx="4314825" cy="2667000"/>
    <xdr:graphicFrame>
      <xdr:nvGraphicFramePr>
        <xdr:cNvPr id="1751520470" name="Chart 5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161925</xdr:colOff>
      <xdr:row>31</xdr:row>
      <xdr:rowOff>123825</xdr:rowOff>
    </xdr:from>
    <xdr:ext cx="4286250" cy="3019425"/>
    <xdr:graphicFrame>
      <xdr:nvGraphicFramePr>
        <xdr:cNvPr id="969017974" name="Chart 5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133350</xdr:colOff>
      <xdr:row>14</xdr:row>
      <xdr:rowOff>171450</xdr:rowOff>
    </xdr:from>
    <xdr:ext cx="4286250" cy="3048000"/>
    <xdr:graphicFrame>
      <xdr:nvGraphicFramePr>
        <xdr:cNvPr id="1301529976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590550</xdr:colOff>
      <xdr:row>14</xdr:row>
      <xdr:rowOff>171450</xdr:rowOff>
    </xdr:from>
    <xdr:ext cx="4314825" cy="3048000"/>
    <xdr:graphicFrame>
      <xdr:nvGraphicFramePr>
        <xdr:cNvPr id="1814835985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476250</xdr:colOff>
      <xdr:row>31</xdr:row>
      <xdr:rowOff>123825</xdr:rowOff>
    </xdr:from>
    <xdr:ext cx="4314825" cy="3019425"/>
    <xdr:graphicFrame>
      <xdr:nvGraphicFramePr>
        <xdr:cNvPr id="338053877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133350</xdr:colOff>
      <xdr:row>31</xdr:row>
      <xdr:rowOff>114300</xdr:rowOff>
    </xdr:from>
    <xdr:ext cx="4286250" cy="3019425"/>
    <xdr:graphicFrame>
      <xdr:nvGraphicFramePr>
        <xdr:cNvPr id="1690664158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114300</xdr:colOff>
      <xdr:row>14</xdr:row>
      <xdr:rowOff>171450</xdr:rowOff>
    </xdr:from>
    <xdr:ext cx="4572000" cy="2819400"/>
    <xdr:graphicFrame>
      <xdr:nvGraphicFramePr>
        <xdr:cNvPr id="524127144" name="Chart 6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133350</xdr:colOff>
      <xdr:row>48</xdr:row>
      <xdr:rowOff>95250</xdr:rowOff>
    </xdr:from>
    <xdr:ext cx="4686300" cy="2895600"/>
    <xdr:graphicFrame>
      <xdr:nvGraphicFramePr>
        <xdr:cNvPr id="1343292918" name="Chart 6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1.43"/>
    <col customWidth="1" min="8" max="10" width="10.71"/>
    <col customWidth="1" min="11" max="11" width="12.0"/>
    <col customWidth="1" min="12" max="13" width="10.71"/>
    <col customWidth="1" min="14" max="14" width="12.0"/>
    <col customWidth="1" min="15" max="26" width="10.71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</row>
    <row r="2">
      <c r="A2" s="1"/>
      <c r="B2" s="5" t="s">
        <v>2</v>
      </c>
      <c r="C2" s="2" t="s">
        <v>3</v>
      </c>
      <c r="D2" s="3"/>
      <c r="E2" s="4"/>
      <c r="F2" s="5" t="s">
        <v>2</v>
      </c>
      <c r="G2" s="2" t="s">
        <v>4</v>
      </c>
      <c r="H2" s="3"/>
      <c r="I2" s="4"/>
      <c r="K2" s="6" t="s">
        <v>0</v>
      </c>
      <c r="N2" s="6" t="s">
        <v>1</v>
      </c>
    </row>
    <row r="3">
      <c r="A3" s="7"/>
      <c r="B3" s="8"/>
      <c r="C3" s="9" t="s">
        <v>5</v>
      </c>
      <c r="D3" s="9" t="s">
        <v>6</v>
      </c>
      <c r="E3" s="9" t="s">
        <v>7</v>
      </c>
      <c r="F3" s="8"/>
      <c r="G3" s="9" t="s">
        <v>5</v>
      </c>
      <c r="H3" s="9" t="s">
        <v>6</v>
      </c>
      <c r="I3" s="9" t="s">
        <v>8</v>
      </c>
      <c r="K3" s="10" t="s">
        <v>5</v>
      </c>
      <c r="L3" s="10" t="s">
        <v>6</v>
      </c>
      <c r="M3" s="10" t="s">
        <v>7</v>
      </c>
      <c r="N3" s="10" t="s">
        <v>5</v>
      </c>
      <c r="O3" s="10" t="s">
        <v>6</v>
      </c>
      <c r="P3" s="10" t="s">
        <v>7</v>
      </c>
    </row>
    <row r="4">
      <c r="A4" s="5" t="s">
        <v>9</v>
      </c>
      <c r="B4" s="11">
        <v>0.8</v>
      </c>
      <c r="C4" s="12">
        <v>240.0</v>
      </c>
      <c r="D4" s="12">
        <v>3341116.0</v>
      </c>
      <c r="E4" s="12">
        <v>240.0</v>
      </c>
      <c r="F4" s="5">
        <v>0.793</v>
      </c>
      <c r="G4" s="13" t="s">
        <v>10</v>
      </c>
      <c r="H4" s="12">
        <v>3341116.0</v>
      </c>
      <c r="I4" s="13" t="s">
        <v>11</v>
      </c>
      <c r="J4" s="6" t="s">
        <v>9</v>
      </c>
      <c r="K4" s="6">
        <f t="shared" ref="K4:M4" si="1">C4/C5</f>
        <v>0.000002112892721</v>
      </c>
      <c r="L4" s="6">
        <f t="shared" si="1"/>
        <v>0.1099690656</v>
      </c>
      <c r="M4" s="6">
        <f t="shared" si="1"/>
        <v>1</v>
      </c>
      <c r="N4" s="6">
        <f>240/109452842</f>
        <v>0.000002192725156</v>
      </c>
      <c r="O4" s="6">
        <f>H4/H5</f>
        <v>0.1102050088</v>
      </c>
      <c r="P4" s="6">
        <f>1</f>
        <v>1</v>
      </c>
    </row>
    <row r="5">
      <c r="A5" s="8"/>
      <c r="B5" s="8"/>
      <c r="C5" s="9">
        <v>1.13588351E8</v>
      </c>
      <c r="D5" s="9">
        <v>3.0382326E7</v>
      </c>
      <c r="E5" s="9">
        <v>240.0</v>
      </c>
      <c r="F5" s="8"/>
      <c r="G5" s="8"/>
      <c r="H5" s="9">
        <v>3.0317279E7</v>
      </c>
      <c r="I5" s="8"/>
    </row>
    <row r="6">
      <c r="A6" s="5" t="s">
        <v>12</v>
      </c>
      <c r="B6" s="5">
        <v>1.434</v>
      </c>
      <c r="C6" s="12">
        <v>22269.0</v>
      </c>
      <c r="D6" s="12">
        <v>39806.0</v>
      </c>
      <c r="E6" s="12">
        <v>419.0</v>
      </c>
      <c r="F6" s="14">
        <v>1.439</v>
      </c>
      <c r="G6" s="12">
        <v>22273.0</v>
      </c>
      <c r="H6" s="12">
        <v>39835.0</v>
      </c>
      <c r="I6" s="12">
        <v>420.0</v>
      </c>
      <c r="J6" s="6" t="s">
        <v>12</v>
      </c>
      <c r="K6" s="6">
        <f t="shared" ref="K6:M6" si="2">C6/C7</f>
        <v>0.0001945035459</v>
      </c>
      <c r="L6" s="6">
        <f t="shared" si="2"/>
        <v>0.0008613651545</v>
      </c>
      <c r="M6" s="6">
        <f t="shared" si="2"/>
        <v>0.0188153936</v>
      </c>
      <c r="N6" s="6">
        <f t="shared" ref="N6:P6" si="3">G6/G7</f>
        <v>0.0002045670407</v>
      </c>
      <c r="O6" s="6">
        <f t="shared" si="3"/>
        <v>0.0008641997191</v>
      </c>
      <c r="P6" s="6">
        <f t="shared" si="3"/>
        <v>0.01885691196</v>
      </c>
    </row>
    <row r="7">
      <c r="A7" s="8"/>
      <c r="B7" s="8"/>
      <c r="C7" s="9">
        <v>1.14491486E8</v>
      </c>
      <c r="D7" s="9">
        <v>4.6212689E7</v>
      </c>
      <c r="E7" s="9">
        <v>22269.0</v>
      </c>
      <c r="F7" s="8"/>
      <c r="G7" s="9">
        <v>1.08878732E8</v>
      </c>
      <c r="H7" s="9">
        <v>4.6094669E7</v>
      </c>
      <c r="I7" s="9">
        <v>22273.0</v>
      </c>
    </row>
    <row r="8">
      <c r="A8" s="5" t="s">
        <v>13</v>
      </c>
      <c r="B8" s="5">
        <v>1.991</v>
      </c>
      <c r="C8" s="12">
        <v>206.0</v>
      </c>
      <c r="D8" s="12">
        <v>7241.0</v>
      </c>
      <c r="E8" s="12">
        <v>206.0</v>
      </c>
      <c r="F8" s="5">
        <v>1.977</v>
      </c>
      <c r="G8" s="12">
        <v>203.0</v>
      </c>
      <c r="H8" s="12">
        <v>7241.0</v>
      </c>
      <c r="I8" s="12">
        <v>203.0</v>
      </c>
      <c r="J8" s="6" t="s">
        <v>13</v>
      </c>
      <c r="K8" s="6">
        <f t="shared" ref="K8:M8" si="4">C8/C9</f>
        <v>0.000001857397998</v>
      </c>
      <c r="L8" s="6">
        <f t="shared" si="4"/>
        <v>0.0002009645912</v>
      </c>
      <c r="M8" s="6">
        <f t="shared" si="4"/>
        <v>1</v>
      </c>
      <c r="N8" s="6">
        <f t="shared" ref="N8:P8" si="5">G8/G9</f>
        <v>0.000001890956705</v>
      </c>
      <c r="O8" s="6">
        <f t="shared" si="5"/>
        <v>0.0002012304655</v>
      </c>
      <c r="P8" s="6">
        <f t="shared" si="5"/>
        <v>1</v>
      </c>
    </row>
    <row r="9">
      <c r="A9" s="8"/>
      <c r="B9" s="8"/>
      <c r="C9" s="9">
        <v>1.1090784E8</v>
      </c>
      <c r="D9" s="9">
        <v>3.6031223E7</v>
      </c>
      <c r="E9" s="9">
        <v>206.0</v>
      </c>
      <c r="F9" s="8"/>
      <c r="G9" s="9">
        <v>1.07353066E8</v>
      </c>
      <c r="H9" s="9">
        <v>3.5983617E7</v>
      </c>
      <c r="I9" s="9">
        <v>203.0</v>
      </c>
    </row>
    <row r="10">
      <c r="A10" s="5" t="s">
        <v>14</v>
      </c>
      <c r="B10" s="5">
        <v>1.699</v>
      </c>
      <c r="C10" s="12">
        <v>5613.0</v>
      </c>
      <c r="D10" s="12">
        <v>597740.0</v>
      </c>
      <c r="E10" s="12">
        <v>1623.0</v>
      </c>
      <c r="F10" s="5">
        <v>1.692</v>
      </c>
      <c r="G10" s="12">
        <v>5476.0</v>
      </c>
      <c r="H10" s="12">
        <v>597735.0</v>
      </c>
      <c r="I10" s="12">
        <v>1619.0</v>
      </c>
      <c r="J10" s="6" t="s">
        <v>14</v>
      </c>
      <c r="K10" s="6">
        <f t="shared" ref="K10:M10" si="6">C10/C11</f>
        <v>0.00005112760368</v>
      </c>
      <c r="L10" s="6">
        <f t="shared" si="6"/>
        <v>0.01477433826</v>
      </c>
      <c r="M10" s="6">
        <f t="shared" si="6"/>
        <v>0.2891501871</v>
      </c>
      <c r="N10" s="6">
        <f t="shared" ref="N10:P10" si="7">G10/G11</f>
        <v>0.00005140007767</v>
      </c>
      <c r="O10" s="6">
        <f t="shared" si="7"/>
        <v>0.01480044159</v>
      </c>
      <c r="P10" s="6">
        <f t="shared" si="7"/>
        <v>0.2956537619</v>
      </c>
    </row>
    <row r="11">
      <c r="A11" s="8"/>
      <c r="B11" s="8"/>
      <c r="C11" s="9">
        <v>1.0978414E8</v>
      </c>
      <c r="D11" s="9">
        <v>4.0457988E7</v>
      </c>
      <c r="E11" s="9">
        <v>5613.0</v>
      </c>
      <c r="F11" s="8"/>
      <c r="G11" s="9">
        <v>1.06536804E8</v>
      </c>
      <c r="H11" s="9">
        <v>4.0386295E7</v>
      </c>
      <c r="I11" s="9">
        <v>5476.0</v>
      </c>
    </row>
    <row r="12">
      <c r="A12" s="5" t="s">
        <v>15</v>
      </c>
      <c r="B12" s="5">
        <v>1.974</v>
      </c>
      <c r="C12" s="12">
        <v>163.0</v>
      </c>
      <c r="D12" s="12">
        <v>2048.0</v>
      </c>
      <c r="E12" s="12">
        <v>163.0</v>
      </c>
      <c r="F12" s="5">
        <v>1.966</v>
      </c>
      <c r="G12" s="12">
        <v>165.0</v>
      </c>
      <c r="H12" s="12">
        <v>2047.0</v>
      </c>
      <c r="I12" s="12">
        <v>165.0</v>
      </c>
      <c r="J12" s="6" t="s">
        <v>15</v>
      </c>
      <c r="K12" s="6">
        <f t="shared" ref="K12:M12" si="8">C12/C13</f>
        <v>0.000001461489461</v>
      </c>
      <c r="L12" s="6">
        <f t="shared" si="8"/>
        <v>0.00005735681053</v>
      </c>
      <c r="M12" s="6">
        <f t="shared" si="8"/>
        <v>1</v>
      </c>
      <c r="N12" s="6">
        <f t="shared" ref="N12:P12" si="9">G12/G13</f>
        <v>0.000001528513446</v>
      </c>
      <c r="O12" s="6">
        <f t="shared" si="9"/>
        <v>0.00005738141389</v>
      </c>
      <c r="P12" s="6">
        <f t="shared" si="9"/>
        <v>1</v>
      </c>
    </row>
    <row r="13">
      <c r="A13" s="8"/>
      <c r="B13" s="8"/>
      <c r="C13" s="9">
        <v>1.11530055E8</v>
      </c>
      <c r="D13" s="9">
        <v>3.5706309E7</v>
      </c>
      <c r="E13" s="9">
        <v>163.0</v>
      </c>
      <c r="F13" s="8"/>
      <c r="G13" s="9">
        <v>1.0794802E8</v>
      </c>
      <c r="H13" s="9">
        <v>3.5673572E7</v>
      </c>
      <c r="I13" s="9">
        <v>165.0</v>
      </c>
    </row>
    <row r="14">
      <c r="A14" s="15" t="s">
        <v>16</v>
      </c>
      <c r="B14" s="16">
        <f>AVERAGE(B4:B13)</f>
        <v>1.5796</v>
      </c>
      <c r="F14" s="6">
        <f>AVERAGE(F4:F13)</f>
        <v>1.5734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F2:F3"/>
    <mergeCell ref="F4:F5"/>
    <mergeCell ref="F6:F7"/>
    <mergeCell ref="F8:F9"/>
    <mergeCell ref="F10:F11"/>
    <mergeCell ref="F12:F13"/>
    <mergeCell ref="G4:G5"/>
    <mergeCell ref="I4:I5"/>
    <mergeCell ref="A6:A7"/>
    <mergeCell ref="B6:B7"/>
    <mergeCell ref="A8:A9"/>
    <mergeCell ref="B8:B9"/>
    <mergeCell ref="A10:A11"/>
    <mergeCell ref="B10:B11"/>
    <mergeCell ref="A12:A13"/>
    <mergeCell ref="B12:B13"/>
    <mergeCell ref="B1:E1"/>
    <mergeCell ref="F1:I1"/>
    <mergeCell ref="B2:B3"/>
    <mergeCell ref="C2:E2"/>
    <mergeCell ref="G2:I2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1.43"/>
    <col customWidth="1" min="8" max="10" width="10.71"/>
    <col customWidth="1" min="11" max="11" width="12.0"/>
    <col customWidth="1" min="12" max="13" width="10.71"/>
    <col customWidth="1" min="14" max="14" width="12.0"/>
    <col customWidth="1" min="15" max="26" width="10.71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</row>
    <row r="2">
      <c r="A2" s="1"/>
      <c r="B2" s="5" t="s">
        <v>2</v>
      </c>
      <c r="C2" s="2" t="s">
        <v>3</v>
      </c>
      <c r="D2" s="3"/>
      <c r="E2" s="4"/>
      <c r="F2" s="5" t="s">
        <v>2</v>
      </c>
      <c r="G2" s="2" t="s">
        <v>4</v>
      </c>
      <c r="H2" s="3"/>
      <c r="I2" s="4"/>
      <c r="K2" s="6" t="s">
        <v>0</v>
      </c>
      <c r="N2" s="6" t="s">
        <v>1</v>
      </c>
    </row>
    <row r="3">
      <c r="A3" s="7"/>
      <c r="B3" s="8"/>
      <c r="C3" s="9" t="s">
        <v>5</v>
      </c>
      <c r="D3" s="9" t="s">
        <v>6</v>
      </c>
      <c r="E3" s="9" t="s">
        <v>7</v>
      </c>
      <c r="F3" s="8"/>
      <c r="G3" s="9" t="s">
        <v>5</v>
      </c>
      <c r="H3" s="9" t="s">
        <v>6</v>
      </c>
      <c r="I3" s="9" t="s">
        <v>8</v>
      </c>
      <c r="K3" s="10" t="s">
        <v>5</v>
      </c>
      <c r="L3" s="10" t="s">
        <v>6</v>
      </c>
      <c r="M3" s="10" t="s">
        <v>17</v>
      </c>
      <c r="N3" s="10" t="s">
        <v>5</v>
      </c>
      <c r="O3" s="10" t="s">
        <v>6</v>
      </c>
      <c r="P3" s="10" t="s">
        <v>7</v>
      </c>
    </row>
    <row r="4">
      <c r="A4" s="5" t="s">
        <v>9</v>
      </c>
      <c r="B4" s="13">
        <v>0.8962</v>
      </c>
      <c r="C4" s="17">
        <v>244.0</v>
      </c>
      <c r="D4" s="17">
        <v>3341214.0</v>
      </c>
      <c r="E4" s="17">
        <v>244.0</v>
      </c>
      <c r="F4" s="18">
        <v>0.8832</v>
      </c>
      <c r="G4" s="5">
        <v>2.40109452842E11</v>
      </c>
      <c r="H4" s="17">
        <v>3341216.0</v>
      </c>
      <c r="I4" s="5">
        <v>240240.0</v>
      </c>
      <c r="J4" s="6" t="s">
        <v>9</v>
      </c>
      <c r="K4" s="6">
        <f t="shared" ref="K4:M4" si="1">C4/C5</f>
        <v>0.000002070459344</v>
      </c>
      <c r="L4" s="6">
        <f t="shared" si="1"/>
        <v>0.1266009677</v>
      </c>
      <c r="M4" s="6">
        <f t="shared" si="1"/>
        <v>1</v>
      </c>
      <c r="N4" s="6">
        <f>241/111558679</f>
        <v>0.00000216029808</v>
      </c>
      <c r="O4" s="6">
        <f>H4/H5</f>
        <v>0.1246149764</v>
      </c>
      <c r="P4" s="6">
        <f>1</f>
        <v>1</v>
      </c>
      <c r="S4" s="15" t="s">
        <v>18</v>
      </c>
    </row>
    <row r="5">
      <c r="A5" s="8"/>
      <c r="B5" s="8"/>
      <c r="C5" s="19">
        <v>1.17848245E8</v>
      </c>
      <c r="D5" s="19">
        <v>2.6391694E7</v>
      </c>
      <c r="E5" s="19">
        <v>244.0</v>
      </c>
      <c r="F5" s="8"/>
      <c r="G5" s="8"/>
      <c r="H5" s="19">
        <v>2.6812315E7</v>
      </c>
      <c r="I5" s="8"/>
      <c r="S5" s="15" t="s">
        <v>19</v>
      </c>
    </row>
    <row r="6">
      <c r="A6" s="5" t="s">
        <v>12</v>
      </c>
      <c r="B6" s="13">
        <v>1.9403</v>
      </c>
      <c r="C6" s="17">
        <v>22270.0</v>
      </c>
      <c r="D6" s="19">
        <v>39832.0</v>
      </c>
      <c r="E6" s="17">
        <v>420.0</v>
      </c>
      <c r="F6" s="13">
        <v>1.9528</v>
      </c>
      <c r="G6" s="17">
        <v>22241.0</v>
      </c>
      <c r="H6" s="17">
        <v>39835.0</v>
      </c>
      <c r="I6" s="17">
        <v>421.0</v>
      </c>
      <c r="J6" s="6" t="s">
        <v>12</v>
      </c>
      <c r="K6" s="6">
        <f t="shared" ref="K6:M6" si="2">C6/C7</f>
        <v>0.0001871855716</v>
      </c>
      <c r="L6" s="6">
        <f t="shared" si="2"/>
        <v>0.0008655167685</v>
      </c>
      <c r="M6" s="6">
        <f t="shared" si="2"/>
        <v>0.01885945218</v>
      </c>
      <c r="N6" s="6">
        <f t="shared" ref="N6:P6" si="3">G6/G7</f>
        <v>0.0001994735391</v>
      </c>
      <c r="O6" s="6">
        <f t="shared" si="3"/>
        <v>0.0008664747132</v>
      </c>
      <c r="P6" s="6">
        <f t="shared" si="3"/>
        <v>0.01892900499</v>
      </c>
    </row>
    <row r="7">
      <c r="A7" s="8"/>
      <c r="B7" s="8"/>
      <c r="C7" s="19">
        <v>1.18972845E8</v>
      </c>
      <c r="D7" s="17">
        <v>4.6021061E7</v>
      </c>
      <c r="E7" s="19">
        <v>22270.0</v>
      </c>
      <c r="F7" s="8"/>
      <c r="G7" s="19">
        <v>1.11498498E8</v>
      </c>
      <c r="H7" s="19">
        <v>4.5973644E7</v>
      </c>
      <c r="I7" s="19">
        <v>22241.0</v>
      </c>
    </row>
    <row r="8">
      <c r="A8" s="5" t="s">
        <v>13</v>
      </c>
      <c r="B8" s="13">
        <v>2.6524</v>
      </c>
      <c r="C8" s="12">
        <v>206.0</v>
      </c>
      <c r="D8" s="12">
        <v>7241.0</v>
      </c>
      <c r="E8" s="12">
        <v>206.0</v>
      </c>
      <c r="F8" s="13">
        <v>2.5996</v>
      </c>
      <c r="G8" s="12">
        <v>203.0</v>
      </c>
      <c r="H8" s="17">
        <v>7241.0</v>
      </c>
      <c r="I8" s="12">
        <v>203.0</v>
      </c>
      <c r="J8" s="6" t="s">
        <v>13</v>
      </c>
      <c r="K8" s="6">
        <f t="shared" ref="K8:M8" si="4">C8/C9</f>
        <v>0.000001780509152</v>
      </c>
      <c r="L8" s="6">
        <f t="shared" si="4"/>
        <v>0.0002003855561</v>
      </c>
      <c r="M8" s="6">
        <f t="shared" si="4"/>
        <v>1</v>
      </c>
      <c r="N8" s="6">
        <f t="shared" ref="N8:P8" si="5">G8/G9</f>
        <v>0.000001846529595</v>
      </c>
      <c r="O8" s="6">
        <f t="shared" si="5"/>
        <v>0.0001999987571</v>
      </c>
      <c r="P8" s="6">
        <f t="shared" si="5"/>
        <v>1</v>
      </c>
    </row>
    <row r="9">
      <c r="A9" s="8"/>
      <c r="B9" s="8"/>
      <c r="C9" s="19">
        <v>1.15697243E8</v>
      </c>
      <c r="D9" s="19">
        <v>3.6135339E7</v>
      </c>
      <c r="E9" s="9">
        <v>206.0</v>
      </c>
      <c r="F9" s="8"/>
      <c r="G9" s="19">
        <v>1.09935958E8</v>
      </c>
      <c r="H9" s="19">
        <v>3.6205225E7</v>
      </c>
      <c r="I9" s="9">
        <v>203.0</v>
      </c>
    </row>
    <row r="10">
      <c r="A10" s="5" t="s">
        <v>14</v>
      </c>
      <c r="B10" s="13">
        <v>2.4272</v>
      </c>
      <c r="C10" s="17">
        <v>5708.0</v>
      </c>
      <c r="D10" s="17">
        <v>597782.0</v>
      </c>
      <c r="E10" s="17">
        <v>1623.0</v>
      </c>
      <c r="F10" s="13">
        <v>2.382</v>
      </c>
      <c r="G10" s="17">
        <v>5570.0</v>
      </c>
      <c r="H10" s="17">
        <v>597769.0</v>
      </c>
      <c r="I10" s="17">
        <v>1621.0</v>
      </c>
      <c r="J10" s="6" t="s">
        <v>14</v>
      </c>
      <c r="K10" s="6">
        <f t="shared" ref="K10:M10" si="6">C10/C11</f>
        <v>0.0000503972634</v>
      </c>
      <c r="L10" s="6">
        <f t="shared" si="6"/>
        <v>0.01467979729</v>
      </c>
      <c r="M10" s="6">
        <f t="shared" si="6"/>
        <v>0.2843377715</v>
      </c>
      <c r="N10" s="6">
        <f t="shared" ref="N10:P10" si="7">G10/G11</f>
        <v>0.00005133363068</v>
      </c>
      <c r="O10" s="6">
        <f t="shared" si="7"/>
        <v>0.01473282299</v>
      </c>
      <c r="P10" s="6">
        <f t="shared" si="7"/>
        <v>0.2910233393</v>
      </c>
    </row>
    <row r="11">
      <c r="A11" s="8"/>
      <c r="B11" s="8"/>
      <c r="C11" s="19">
        <v>1.13260118E8</v>
      </c>
      <c r="D11" s="19">
        <v>4.0721407E7</v>
      </c>
      <c r="E11" s="19">
        <v>5708.0</v>
      </c>
      <c r="F11" s="8"/>
      <c r="G11" s="19">
        <v>1.08505865E8</v>
      </c>
      <c r="H11" s="19">
        <v>4.0573962E7</v>
      </c>
      <c r="I11" s="19">
        <v>5570.0</v>
      </c>
    </row>
    <row r="12">
      <c r="A12" s="5" t="s">
        <v>15</v>
      </c>
      <c r="B12" s="13">
        <v>2.6249</v>
      </c>
      <c r="C12" s="12">
        <v>163.0</v>
      </c>
      <c r="D12" s="17">
        <v>2049.0</v>
      </c>
      <c r="E12" s="12">
        <v>163.0</v>
      </c>
      <c r="F12" s="13">
        <v>2.5562</v>
      </c>
      <c r="G12" s="12">
        <v>165.0</v>
      </c>
      <c r="H12" s="12">
        <v>2047.0</v>
      </c>
      <c r="I12" s="12">
        <v>165.0</v>
      </c>
      <c r="J12" s="6" t="s">
        <v>15</v>
      </c>
      <c r="K12" s="6">
        <f t="shared" ref="K12:M12" si="8">C12/C13</f>
        <v>0.000001400268504</v>
      </c>
      <c r="L12" s="6">
        <f t="shared" si="8"/>
        <v>0.0000570459121</v>
      </c>
      <c r="M12" s="6">
        <f t="shared" si="8"/>
        <v>1</v>
      </c>
      <c r="N12" s="6">
        <f t="shared" ref="N12:P12" si="9">G12/G13</f>
        <v>0.000001493351964</v>
      </c>
      <c r="O12" s="6">
        <f t="shared" si="9"/>
        <v>0.00005675475428</v>
      </c>
      <c r="P12" s="6">
        <f t="shared" si="9"/>
        <v>1</v>
      </c>
    </row>
    <row r="13">
      <c r="A13" s="8"/>
      <c r="B13" s="8"/>
      <c r="C13" s="19">
        <v>1.16406246E8</v>
      </c>
      <c r="D13" s="19">
        <v>3.5918437E7</v>
      </c>
      <c r="E13" s="9">
        <v>163.0</v>
      </c>
      <c r="F13" s="8"/>
      <c r="G13" s="19">
        <v>1.10489693E8</v>
      </c>
      <c r="H13" s="19">
        <v>3.6067463E7</v>
      </c>
      <c r="I13" s="9">
        <v>165.0</v>
      </c>
    </row>
    <row r="14">
      <c r="A14" s="15" t="s">
        <v>20</v>
      </c>
      <c r="B14" s="6">
        <f>AVERAGE(B4:B13)</f>
        <v>2.1082</v>
      </c>
      <c r="F14" s="20">
        <f>AVERAGE(F4:F13)</f>
        <v>2.07476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F2:F3"/>
    <mergeCell ref="F4:F5"/>
    <mergeCell ref="F6:F7"/>
    <mergeCell ref="F8:F9"/>
    <mergeCell ref="F10:F11"/>
    <mergeCell ref="F12:F13"/>
    <mergeCell ref="G4:G5"/>
    <mergeCell ref="I4:I5"/>
    <mergeCell ref="A6:A7"/>
    <mergeCell ref="B6:B7"/>
    <mergeCell ref="A8:A9"/>
    <mergeCell ref="B8:B9"/>
    <mergeCell ref="A10:A11"/>
    <mergeCell ref="B10:B11"/>
    <mergeCell ref="A12:A13"/>
    <mergeCell ref="B12:B13"/>
    <mergeCell ref="B1:E1"/>
    <mergeCell ref="F1:I1"/>
    <mergeCell ref="B2:B3"/>
    <mergeCell ref="C2:E2"/>
    <mergeCell ref="G2:I2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1.43"/>
    <col customWidth="1" min="8" max="10" width="10.71"/>
    <col customWidth="1" min="11" max="11" width="12.0"/>
    <col customWidth="1" min="12" max="13" width="10.71"/>
    <col customWidth="1" min="14" max="14" width="12.0"/>
    <col customWidth="1" min="15" max="26" width="10.71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</row>
    <row r="2">
      <c r="A2" s="1"/>
      <c r="B2" s="5" t="s">
        <v>2</v>
      </c>
      <c r="C2" s="2" t="s">
        <v>3</v>
      </c>
      <c r="D2" s="3"/>
      <c r="E2" s="4"/>
      <c r="F2" s="5" t="s">
        <v>2</v>
      </c>
      <c r="G2" s="2" t="s">
        <v>4</v>
      </c>
      <c r="H2" s="3"/>
      <c r="I2" s="4"/>
      <c r="K2" s="6" t="s">
        <v>0</v>
      </c>
      <c r="N2" s="6" t="s">
        <v>1</v>
      </c>
    </row>
    <row r="3">
      <c r="A3" s="7"/>
      <c r="B3" s="8"/>
      <c r="C3" s="9" t="s">
        <v>5</v>
      </c>
      <c r="D3" s="9" t="s">
        <v>6</v>
      </c>
      <c r="E3" s="9" t="s">
        <v>7</v>
      </c>
      <c r="F3" s="8"/>
      <c r="G3" s="9" t="s">
        <v>5</v>
      </c>
      <c r="H3" s="9" t="s">
        <v>6</v>
      </c>
      <c r="I3" s="9" t="s">
        <v>8</v>
      </c>
      <c r="K3" s="10" t="s">
        <v>5</v>
      </c>
      <c r="L3" s="10" t="s">
        <v>6</v>
      </c>
      <c r="M3" s="10" t="s">
        <v>7</v>
      </c>
      <c r="N3" s="10" t="s">
        <v>5</v>
      </c>
      <c r="O3" s="10" t="s">
        <v>6</v>
      </c>
      <c r="P3" s="10" t="s">
        <v>7</v>
      </c>
    </row>
    <row r="4">
      <c r="A4" s="5" t="s">
        <v>9</v>
      </c>
      <c r="B4" s="5">
        <v>0.8</v>
      </c>
      <c r="C4" s="12">
        <v>240.0</v>
      </c>
      <c r="D4" s="12">
        <v>3341116.0</v>
      </c>
      <c r="E4" s="12">
        <v>240.0</v>
      </c>
      <c r="F4" s="5">
        <v>0.793</v>
      </c>
      <c r="G4" s="5">
        <v>2.40109452842E11</v>
      </c>
      <c r="H4" s="12">
        <v>3341116.0</v>
      </c>
      <c r="I4" s="5">
        <v>240240.0</v>
      </c>
      <c r="J4" s="6" t="s">
        <v>9</v>
      </c>
      <c r="K4" s="6">
        <f t="shared" ref="K4:M4" si="1">C4/C5</f>
        <v>0.000002112893297</v>
      </c>
      <c r="L4" s="6">
        <f t="shared" si="1"/>
        <v>0.1099690656</v>
      </c>
      <c r="M4" s="6">
        <f t="shared" si="1"/>
        <v>1</v>
      </c>
      <c r="N4" s="6">
        <f>240/109452842</f>
        <v>0.000002192725156</v>
      </c>
      <c r="O4" s="6">
        <f>H4/H5</f>
        <v>0.1102050088</v>
      </c>
      <c r="P4" s="6">
        <f>1</f>
        <v>1</v>
      </c>
    </row>
    <row r="5">
      <c r="A5" s="8"/>
      <c r="B5" s="8"/>
      <c r="C5" s="19">
        <v>1.1358832E8</v>
      </c>
      <c r="D5" s="9">
        <v>3.0382326E7</v>
      </c>
      <c r="E5" s="9">
        <v>240.0</v>
      </c>
      <c r="F5" s="8"/>
      <c r="G5" s="8"/>
      <c r="H5" s="9">
        <v>3.0317279E7</v>
      </c>
      <c r="I5" s="8"/>
    </row>
    <row r="6">
      <c r="A6" s="5" t="s">
        <v>12</v>
      </c>
      <c r="B6" s="5">
        <v>1.434</v>
      </c>
      <c r="C6" s="12">
        <v>22269.0</v>
      </c>
      <c r="D6" s="12">
        <v>39806.0</v>
      </c>
      <c r="E6" s="12">
        <v>419.0</v>
      </c>
      <c r="F6" s="21">
        <v>1.439</v>
      </c>
      <c r="G6" s="12">
        <v>22273.0</v>
      </c>
      <c r="H6" s="12">
        <v>39835.0</v>
      </c>
      <c r="I6" s="12">
        <v>420.0</v>
      </c>
      <c r="J6" s="6" t="s">
        <v>12</v>
      </c>
      <c r="K6" s="6">
        <f t="shared" ref="K6:M6" si="2">C6/C7</f>
        <v>0.0001945035544</v>
      </c>
      <c r="L6" s="6">
        <f t="shared" si="2"/>
        <v>0.0008613651545</v>
      </c>
      <c r="M6" s="6">
        <f t="shared" si="2"/>
        <v>0.0188153936</v>
      </c>
      <c r="N6" s="6">
        <f t="shared" ref="N6:P6" si="3">G6/G7</f>
        <v>0.0002045670407</v>
      </c>
      <c r="O6" s="6">
        <f t="shared" si="3"/>
        <v>0.0008641997191</v>
      </c>
      <c r="P6" s="6">
        <f t="shared" si="3"/>
        <v>0.01885691196</v>
      </c>
    </row>
    <row r="7">
      <c r="A7" s="8"/>
      <c r="B7" s="8"/>
      <c r="C7" s="19">
        <v>1.14491481E8</v>
      </c>
      <c r="D7" s="9">
        <v>4.6212689E7</v>
      </c>
      <c r="E7" s="9">
        <v>22269.0</v>
      </c>
      <c r="F7" s="8"/>
      <c r="G7" s="9">
        <v>1.08878732E8</v>
      </c>
      <c r="H7" s="9">
        <v>4.6094669E7</v>
      </c>
      <c r="I7" s="9">
        <v>22273.0</v>
      </c>
    </row>
    <row r="8">
      <c r="A8" s="5" t="s">
        <v>13</v>
      </c>
      <c r="B8" s="5">
        <v>1.991</v>
      </c>
      <c r="C8" s="12">
        <v>206.0</v>
      </c>
      <c r="D8" s="12">
        <v>7241.0</v>
      </c>
      <c r="E8" s="12">
        <v>206.0</v>
      </c>
      <c r="F8" s="5">
        <v>1.977</v>
      </c>
      <c r="G8" s="12">
        <v>203.0</v>
      </c>
      <c r="H8" s="12">
        <v>7241.0</v>
      </c>
      <c r="I8" s="12">
        <v>203.0</v>
      </c>
      <c r="J8" s="6" t="s">
        <v>13</v>
      </c>
      <c r="K8" s="6">
        <f t="shared" ref="K8:M8" si="4">C8/C9</f>
        <v>0.00000185739974</v>
      </c>
      <c r="L8" s="6">
        <f t="shared" si="4"/>
        <v>0.0002009645912</v>
      </c>
      <c r="M8" s="6">
        <f t="shared" si="4"/>
        <v>1</v>
      </c>
      <c r="N8" s="6">
        <f t="shared" ref="N8:P8" si="5">G8/G9</f>
        <v>0.000001890956705</v>
      </c>
      <c r="O8" s="6">
        <f t="shared" si="5"/>
        <v>0.0002012304655</v>
      </c>
      <c r="P8" s="6">
        <f t="shared" si="5"/>
        <v>1</v>
      </c>
    </row>
    <row r="9">
      <c r="A9" s="8"/>
      <c r="B9" s="8"/>
      <c r="C9" s="19">
        <v>1.10907736E8</v>
      </c>
      <c r="D9" s="9">
        <v>3.6031223E7</v>
      </c>
      <c r="E9" s="9">
        <v>206.0</v>
      </c>
      <c r="F9" s="8"/>
      <c r="G9" s="9">
        <v>1.07353066E8</v>
      </c>
      <c r="H9" s="9">
        <v>3.5983617E7</v>
      </c>
      <c r="I9" s="9">
        <v>203.0</v>
      </c>
    </row>
    <row r="10">
      <c r="A10" s="5" t="s">
        <v>14</v>
      </c>
      <c r="B10" s="5">
        <v>1.699</v>
      </c>
      <c r="C10" s="12">
        <v>5613.0</v>
      </c>
      <c r="D10" s="12">
        <v>597740.0</v>
      </c>
      <c r="E10" s="12">
        <v>1623.0</v>
      </c>
      <c r="F10" s="5">
        <v>1.692</v>
      </c>
      <c r="G10" s="12">
        <v>5476.0</v>
      </c>
      <c r="H10" s="12">
        <v>597735.0</v>
      </c>
      <c r="I10" s="12">
        <v>1619.0</v>
      </c>
      <c r="J10" s="6" t="s">
        <v>14</v>
      </c>
      <c r="K10" s="6">
        <f t="shared" ref="K10:M10" si="6">C10/C11</f>
        <v>0.00005112760414</v>
      </c>
      <c r="L10" s="6">
        <f t="shared" si="6"/>
        <v>0.01477433826</v>
      </c>
      <c r="M10" s="6">
        <f t="shared" si="6"/>
        <v>0.2891501871</v>
      </c>
      <c r="N10" s="6">
        <f t="shared" ref="N10:P10" si="7">G10/G11</f>
        <v>0.00005140007767</v>
      </c>
      <c r="O10" s="6">
        <f t="shared" si="7"/>
        <v>0.01480044159</v>
      </c>
      <c r="P10" s="6">
        <f t="shared" si="7"/>
        <v>0.2956537619</v>
      </c>
    </row>
    <row r="11">
      <c r="A11" s="8"/>
      <c r="B11" s="8"/>
      <c r="C11" s="19">
        <v>1.09784139E8</v>
      </c>
      <c r="D11" s="9">
        <v>4.0457988E7</v>
      </c>
      <c r="E11" s="9">
        <v>5613.0</v>
      </c>
      <c r="F11" s="8"/>
      <c r="G11" s="9">
        <v>1.06536804E8</v>
      </c>
      <c r="H11" s="9">
        <v>4.0386295E7</v>
      </c>
      <c r="I11" s="9">
        <v>5476.0</v>
      </c>
    </row>
    <row r="12">
      <c r="A12" s="5" t="s">
        <v>15</v>
      </c>
      <c r="B12" s="5">
        <v>1.974</v>
      </c>
      <c r="C12" s="12">
        <v>163.0</v>
      </c>
      <c r="D12" s="12">
        <v>2048.0</v>
      </c>
      <c r="E12" s="12">
        <v>163.0</v>
      </c>
      <c r="F12" s="5">
        <v>1.966</v>
      </c>
      <c r="G12" s="12">
        <v>165.0</v>
      </c>
      <c r="H12" s="12">
        <v>2047.0</v>
      </c>
      <c r="I12" s="12">
        <v>165.0</v>
      </c>
      <c r="J12" s="6" t="s">
        <v>15</v>
      </c>
      <c r="K12" s="6">
        <f t="shared" ref="K12:M12" si="8">C12/C13</f>
        <v>0.000001461490116</v>
      </c>
      <c r="L12" s="6">
        <f t="shared" si="8"/>
        <v>0.00005735681053</v>
      </c>
      <c r="M12" s="6">
        <f t="shared" si="8"/>
        <v>1</v>
      </c>
      <c r="N12" s="6">
        <f t="shared" ref="N12:P12" si="9">G12/G13</f>
        <v>0.000001528513446</v>
      </c>
      <c r="O12" s="6">
        <f t="shared" si="9"/>
        <v>0.00005738141389</v>
      </c>
      <c r="P12" s="6">
        <f t="shared" si="9"/>
        <v>1</v>
      </c>
    </row>
    <row r="13">
      <c r="A13" s="8"/>
      <c r="B13" s="8"/>
      <c r="C13" s="19">
        <v>1.11530005E8</v>
      </c>
      <c r="D13" s="9">
        <v>3.5706309E7</v>
      </c>
      <c r="E13" s="9">
        <v>163.0</v>
      </c>
      <c r="F13" s="8"/>
      <c r="G13" s="9">
        <v>1.0794802E8</v>
      </c>
      <c r="H13" s="9">
        <v>3.5673572E7</v>
      </c>
      <c r="I13" s="9">
        <v>165.0</v>
      </c>
    </row>
    <row r="14">
      <c r="A14" s="15" t="s">
        <v>20</v>
      </c>
      <c r="B14" s="6">
        <f>AVERAGE(B4:B13)</f>
        <v>1.5796</v>
      </c>
      <c r="F14" s="6">
        <f>AVERAGE(F4:F13)</f>
        <v>1.5734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F2:F3"/>
    <mergeCell ref="F4:F5"/>
    <mergeCell ref="F6:F7"/>
    <mergeCell ref="F8:F9"/>
    <mergeCell ref="F10:F11"/>
    <mergeCell ref="F12:F13"/>
    <mergeCell ref="G4:G5"/>
    <mergeCell ref="I4:I5"/>
    <mergeCell ref="A6:A7"/>
    <mergeCell ref="B6:B7"/>
    <mergeCell ref="A8:A9"/>
    <mergeCell ref="B8:B9"/>
    <mergeCell ref="A10:A11"/>
    <mergeCell ref="B10:B11"/>
    <mergeCell ref="A12:A13"/>
    <mergeCell ref="B12:B13"/>
    <mergeCell ref="B1:E1"/>
    <mergeCell ref="F1:I1"/>
    <mergeCell ref="B2:B3"/>
    <mergeCell ref="C2:E2"/>
    <mergeCell ref="G2:I2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1.43"/>
    <col customWidth="1" min="8" max="10" width="10.71"/>
    <col customWidth="1" min="11" max="11" width="12.0"/>
    <col customWidth="1" min="12" max="13" width="10.71"/>
    <col customWidth="1" min="14" max="14" width="12.0"/>
    <col customWidth="1" min="15" max="26" width="10.71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</row>
    <row r="2">
      <c r="A2" s="1"/>
      <c r="B2" s="5" t="s">
        <v>2</v>
      </c>
      <c r="C2" s="2" t="s">
        <v>3</v>
      </c>
      <c r="D2" s="3"/>
      <c r="E2" s="4"/>
      <c r="F2" s="5" t="s">
        <v>2</v>
      </c>
      <c r="G2" s="2" t="s">
        <v>4</v>
      </c>
      <c r="H2" s="3"/>
      <c r="I2" s="4"/>
      <c r="K2" s="6" t="s">
        <v>0</v>
      </c>
      <c r="N2" s="6" t="s">
        <v>1</v>
      </c>
    </row>
    <row r="3">
      <c r="A3" s="7"/>
      <c r="B3" s="8"/>
      <c r="C3" s="9" t="s">
        <v>5</v>
      </c>
      <c r="D3" s="9" t="s">
        <v>6</v>
      </c>
      <c r="E3" s="9" t="s">
        <v>7</v>
      </c>
      <c r="F3" s="8"/>
      <c r="G3" s="9" t="s">
        <v>5</v>
      </c>
      <c r="H3" s="9" t="s">
        <v>6</v>
      </c>
      <c r="I3" s="9" t="s">
        <v>8</v>
      </c>
      <c r="K3" s="10" t="s">
        <v>5</v>
      </c>
      <c r="L3" s="10" t="s">
        <v>6</v>
      </c>
      <c r="M3" s="10" t="s">
        <v>7</v>
      </c>
      <c r="N3" s="10" t="s">
        <v>5</v>
      </c>
      <c r="O3" s="10" t="s">
        <v>6</v>
      </c>
      <c r="P3" s="10" t="s">
        <v>7</v>
      </c>
    </row>
    <row r="4">
      <c r="A4" s="5" t="s">
        <v>9</v>
      </c>
      <c r="B4" s="11">
        <v>0.8</v>
      </c>
      <c r="C4" s="12">
        <v>240.0</v>
      </c>
      <c r="D4" s="12">
        <v>3341116.0</v>
      </c>
      <c r="E4" s="12">
        <v>240.0</v>
      </c>
      <c r="F4" s="5">
        <v>0.793</v>
      </c>
      <c r="G4" s="5">
        <v>2.40109452842E11</v>
      </c>
      <c r="H4" s="12">
        <v>3341116.0</v>
      </c>
      <c r="I4" s="5">
        <v>240240.0</v>
      </c>
      <c r="J4" s="6" t="s">
        <v>9</v>
      </c>
      <c r="K4" s="6">
        <f t="shared" ref="K4:M4" si="1">C4/C5</f>
        <v>0.000002112893297</v>
      </c>
      <c r="L4" s="6">
        <f t="shared" si="1"/>
        <v>0.1099690656</v>
      </c>
      <c r="M4" s="6">
        <f t="shared" si="1"/>
        <v>1</v>
      </c>
      <c r="N4" s="6">
        <f>240/109452842</f>
        <v>0.000002192725156</v>
      </c>
      <c r="O4" s="6">
        <f>H4/H5</f>
        <v>0.1102050088</v>
      </c>
      <c r="P4" s="6">
        <f>1</f>
        <v>1</v>
      </c>
    </row>
    <row r="5">
      <c r="A5" s="8"/>
      <c r="B5" s="8"/>
      <c r="C5" s="19">
        <v>1.1358832E8</v>
      </c>
      <c r="D5" s="9">
        <v>3.0382326E7</v>
      </c>
      <c r="E5" s="9">
        <v>240.0</v>
      </c>
      <c r="F5" s="8"/>
      <c r="G5" s="8"/>
      <c r="H5" s="9">
        <v>3.0317279E7</v>
      </c>
      <c r="I5" s="8"/>
    </row>
    <row r="6">
      <c r="A6" s="5" t="s">
        <v>12</v>
      </c>
      <c r="B6" s="5">
        <v>1.434</v>
      </c>
      <c r="C6" s="12">
        <v>22269.0</v>
      </c>
      <c r="D6" s="12">
        <v>39806.0</v>
      </c>
      <c r="E6" s="12">
        <v>419.0</v>
      </c>
      <c r="F6" s="14">
        <v>1.439</v>
      </c>
      <c r="G6" s="12">
        <v>22273.0</v>
      </c>
      <c r="H6" s="12">
        <v>39835.0</v>
      </c>
      <c r="I6" s="12">
        <v>420.0</v>
      </c>
      <c r="J6" s="6" t="s">
        <v>12</v>
      </c>
      <c r="K6" s="6">
        <f t="shared" ref="K6:M6" si="2">C6/C7</f>
        <v>0.0001945035544</v>
      </c>
      <c r="L6" s="6">
        <f t="shared" si="2"/>
        <v>0.0008613651545</v>
      </c>
      <c r="M6" s="6">
        <f t="shared" si="2"/>
        <v>0.0188153936</v>
      </c>
      <c r="N6" s="6">
        <f t="shared" ref="N6:P6" si="3">G6/G7</f>
        <v>0.0002045670407</v>
      </c>
      <c r="O6" s="6">
        <f t="shared" si="3"/>
        <v>0.0008641997191</v>
      </c>
      <c r="P6" s="6">
        <f t="shared" si="3"/>
        <v>0.01885691196</v>
      </c>
    </row>
    <row r="7">
      <c r="A7" s="8"/>
      <c r="B7" s="8"/>
      <c r="C7" s="19">
        <v>1.14491481E8</v>
      </c>
      <c r="D7" s="9">
        <v>4.6212689E7</v>
      </c>
      <c r="E7" s="9">
        <v>22269.0</v>
      </c>
      <c r="F7" s="8"/>
      <c r="G7" s="9">
        <v>1.08878732E8</v>
      </c>
      <c r="H7" s="9">
        <v>4.6094669E7</v>
      </c>
      <c r="I7" s="9">
        <v>22273.0</v>
      </c>
    </row>
    <row r="8">
      <c r="A8" s="5" t="s">
        <v>13</v>
      </c>
      <c r="B8" s="5">
        <v>1.991</v>
      </c>
      <c r="C8" s="12">
        <v>206.0</v>
      </c>
      <c r="D8" s="12">
        <v>7241.0</v>
      </c>
      <c r="E8" s="12">
        <v>206.0</v>
      </c>
      <c r="F8" s="5">
        <v>1.977</v>
      </c>
      <c r="G8" s="12">
        <v>203.0</v>
      </c>
      <c r="H8" s="12">
        <v>7241.0</v>
      </c>
      <c r="I8" s="12">
        <v>203.0</v>
      </c>
      <c r="J8" s="6" t="s">
        <v>13</v>
      </c>
      <c r="K8" s="6">
        <f t="shared" ref="K8:M8" si="4">C8/C9</f>
        <v>0.00000185739974</v>
      </c>
      <c r="L8" s="6">
        <f t="shared" si="4"/>
        <v>0.0002009645912</v>
      </c>
      <c r="M8" s="6">
        <f t="shared" si="4"/>
        <v>1</v>
      </c>
      <c r="N8" s="6">
        <f t="shared" ref="N8:P8" si="5">G8/G9</f>
        <v>0.000001890956705</v>
      </c>
      <c r="O8" s="6">
        <f t="shared" si="5"/>
        <v>0.0002012304655</v>
      </c>
      <c r="P8" s="6">
        <f t="shared" si="5"/>
        <v>1</v>
      </c>
    </row>
    <row r="9">
      <c r="A9" s="8"/>
      <c r="B9" s="8"/>
      <c r="C9" s="19">
        <v>1.10907736E8</v>
      </c>
      <c r="D9" s="9">
        <v>3.6031223E7</v>
      </c>
      <c r="E9" s="9">
        <v>206.0</v>
      </c>
      <c r="F9" s="8"/>
      <c r="G9" s="9">
        <v>1.07353066E8</v>
      </c>
      <c r="H9" s="9">
        <v>3.5983617E7</v>
      </c>
      <c r="I9" s="9">
        <v>203.0</v>
      </c>
    </row>
    <row r="10">
      <c r="A10" s="5" t="s">
        <v>14</v>
      </c>
      <c r="B10" s="5">
        <v>1.699</v>
      </c>
      <c r="C10" s="12">
        <v>5613.0</v>
      </c>
      <c r="D10" s="12">
        <v>597740.0</v>
      </c>
      <c r="E10" s="12">
        <v>1623.0</v>
      </c>
      <c r="F10" s="5">
        <v>1.692</v>
      </c>
      <c r="G10" s="12">
        <v>5476.0</v>
      </c>
      <c r="H10" s="12">
        <v>597735.0</v>
      </c>
      <c r="I10" s="12">
        <v>1619.0</v>
      </c>
      <c r="J10" s="6" t="s">
        <v>14</v>
      </c>
      <c r="K10" s="6">
        <f t="shared" ref="K10:M10" si="6">C10/C11</f>
        <v>0.00005112760414</v>
      </c>
      <c r="L10" s="6">
        <f t="shared" si="6"/>
        <v>0.01477433461</v>
      </c>
      <c r="M10" s="6">
        <f t="shared" si="6"/>
        <v>0.2891501871</v>
      </c>
      <c r="N10" s="6">
        <f t="shared" ref="N10:P10" si="7">G10/G11</f>
        <v>0.00005140007767</v>
      </c>
      <c r="O10" s="6">
        <f t="shared" si="7"/>
        <v>0.01480044159</v>
      </c>
      <c r="P10" s="6">
        <f t="shared" si="7"/>
        <v>0.2956537619</v>
      </c>
    </row>
    <row r="11">
      <c r="A11" s="8"/>
      <c r="B11" s="8"/>
      <c r="C11" s="19">
        <v>1.09784139E8</v>
      </c>
      <c r="D11" s="19">
        <v>4.0457998E7</v>
      </c>
      <c r="E11" s="9">
        <v>5613.0</v>
      </c>
      <c r="F11" s="8"/>
      <c r="G11" s="9">
        <v>1.06536804E8</v>
      </c>
      <c r="H11" s="9">
        <v>4.0386295E7</v>
      </c>
      <c r="I11" s="9">
        <v>5476.0</v>
      </c>
    </row>
    <row r="12">
      <c r="A12" s="5" t="s">
        <v>15</v>
      </c>
      <c r="B12" s="5">
        <v>1.974</v>
      </c>
      <c r="C12" s="12">
        <v>163.0</v>
      </c>
      <c r="D12" s="12">
        <v>2048.0</v>
      </c>
      <c r="E12" s="12">
        <v>163.0</v>
      </c>
      <c r="F12" s="5">
        <v>1.966</v>
      </c>
      <c r="G12" s="12">
        <v>165.0</v>
      </c>
      <c r="H12" s="12">
        <v>2047.0</v>
      </c>
      <c r="I12" s="12">
        <v>165.0</v>
      </c>
      <c r="J12" s="6" t="s">
        <v>15</v>
      </c>
      <c r="K12" s="6">
        <f t="shared" ref="K12:M12" si="8">C12/C13</f>
        <v>0.000001461490116</v>
      </c>
      <c r="L12" s="6">
        <f t="shared" si="8"/>
        <v>0.00005735681053</v>
      </c>
      <c r="M12" s="6">
        <f t="shared" si="8"/>
        <v>1</v>
      </c>
      <c r="N12" s="6">
        <f t="shared" ref="N12:P12" si="9">G12/G13</f>
        <v>0.000001528513446</v>
      </c>
      <c r="O12" s="6">
        <f t="shared" si="9"/>
        <v>0.00005738141389</v>
      </c>
      <c r="P12" s="6">
        <f t="shared" si="9"/>
        <v>1</v>
      </c>
    </row>
    <row r="13">
      <c r="A13" s="8"/>
      <c r="B13" s="8"/>
      <c r="C13" s="19">
        <v>1.11530005E8</v>
      </c>
      <c r="D13" s="9">
        <v>3.5706309E7</v>
      </c>
      <c r="E13" s="9">
        <v>163.0</v>
      </c>
      <c r="F13" s="8"/>
      <c r="G13" s="9">
        <v>1.0794802E8</v>
      </c>
      <c r="H13" s="9">
        <v>3.5673572E7</v>
      </c>
      <c r="I13" s="9">
        <v>165.0</v>
      </c>
    </row>
    <row r="14">
      <c r="A14" s="15" t="s">
        <v>20</v>
      </c>
      <c r="B14" s="16">
        <f>AVERAGE(B4:B13)</f>
        <v>1.5796</v>
      </c>
      <c r="F14" s="6">
        <f>AVERAGE(F4:F13)</f>
        <v>1.5734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F2:F3"/>
    <mergeCell ref="F4:F5"/>
    <mergeCell ref="F6:F7"/>
    <mergeCell ref="F8:F9"/>
    <mergeCell ref="F10:F11"/>
    <mergeCell ref="F12:F13"/>
    <mergeCell ref="G4:G5"/>
    <mergeCell ref="I4:I5"/>
    <mergeCell ref="A6:A7"/>
    <mergeCell ref="B6:B7"/>
    <mergeCell ref="A8:A9"/>
    <mergeCell ref="B8:B9"/>
    <mergeCell ref="A10:A11"/>
    <mergeCell ref="B10:B11"/>
    <mergeCell ref="A12:A13"/>
    <mergeCell ref="B12:B13"/>
    <mergeCell ref="B1:E1"/>
    <mergeCell ref="F1:I1"/>
    <mergeCell ref="B2:B3"/>
    <mergeCell ref="C2:E2"/>
    <mergeCell ref="G2:I2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1.43"/>
    <col customWidth="1" min="8" max="10" width="10.71"/>
    <col customWidth="1" min="11" max="11" width="12.0"/>
    <col customWidth="1" min="12" max="13" width="10.71"/>
    <col customWidth="1" min="14" max="14" width="12.0"/>
    <col customWidth="1" min="15" max="26" width="10.71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</row>
    <row r="2">
      <c r="A2" s="1"/>
      <c r="B2" s="5" t="s">
        <v>2</v>
      </c>
      <c r="C2" s="2" t="s">
        <v>3</v>
      </c>
      <c r="D2" s="3"/>
      <c r="E2" s="4"/>
      <c r="F2" s="5" t="s">
        <v>2</v>
      </c>
      <c r="G2" s="2" t="s">
        <v>4</v>
      </c>
      <c r="H2" s="3"/>
      <c r="I2" s="4"/>
      <c r="K2" s="6" t="s">
        <v>0</v>
      </c>
      <c r="N2" s="6" t="s">
        <v>1</v>
      </c>
    </row>
    <row r="3">
      <c r="A3" s="7"/>
      <c r="B3" s="8"/>
      <c r="C3" s="9" t="s">
        <v>5</v>
      </c>
      <c r="D3" s="9" t="s">
        <v>6</v>
      </c>
      <c r="E3" s="9" t="s">
        <v>7</v>
      </c>
      <c r="F3" s="8"/>
      <c r="G3" s="9" t="s">
        <v>5</v>
      </c>
      <c r="H3" s="9" t="s">
        <v>6</v>
      </c>
      <c r="I3" s="9" t="s">
        <v>8</v>
      </c>
      <c r="K3" s="10" t="s">
        <v>5</v>
      </c>
      <c r="L3" s="10" t="s">
        <v>6</v>
      </c>
      <c r="M3" s="10" t="s">
        <v>7</v>
      </c>
      <c r="N3" s="10" t="s">
        <v>5</v>
      </c>
      <c r="O3" s="10" t="s">
        <v>6</v>
      </c>
      <c r="P3" s="10" t="s">
        <v>7</v>
      </c>
    </row>
    <row r="4">
      <c r="A4" s="5" t="s">
        <v>9</v>
      </c>
      <c r="B4" s="22">
        <v>0.8013</v>
      </c>
      <c r="C4" s="12">
        <v>240.0</v>
      </c>
      <c r="D4" s="17">
        <v>3341119.0</v>
      </c>
      <c r="E4" s="12">
        <v>240.0</v>
      </c>
      <c r="F4" s="13">
        <v>0.8022</v>
      </c>
      <c r="G4" s="5">
        <v>2.40109452842E11</v>
      </c>
      <c r="H4" s="17">
        <v>3341119.0</v>
      </c>
      <c r="I4" s="5">
        <v>240240.0</v>
      </c>
      <c r="J4" s="6" t="s">
        <v>9</v>
      </c>
      <c r="K4" s="6">
        <f t="shared" ref="K4:M4" si="1">C4/C5</f>
        <v>0.000001889570136</v>
      </c>
      <c r="L4" s="6">
        <f t="shared" si="1"/>
        <v>0.1095798897</v>
      </c>
      <c r="M4" s="6">
        <f t="shared" si="1"/>
        <v>1</v>
      </c>
      <c r="N4" s="6">
        <f>240/124184717</f>
        <v>0.00000193260496</v>
      </c>
      <c r="O4" s="6">
        <f>H4/H5</f>
        <v>0.1095968198</v>
      </c>
      <c r="P4" s="6">
        <f>1</f>
        <v>1</v>
      </c>
    </row>
    <row r="5">
      <c r="A5" s="8"/>
      <c r="B5" s="8"/>
      <c r="C5" s="19">
        <v>1.27013015E8</v>
      </c>
      <c r="D5" s="19">
        <v>3.0490257E7</v>
      </c>
      <c r="E5" s="9">
        <v>240.0</v>
      </c>
      <c r="F5" s="8"/>
      <c r="G5" s="8"/>
      <c r="H5" s="19">
        <v>3.0485547E7</v>
      </c>
      <c r="I5" s="8"/>
    </row>
    <row r="6">
      <c r="A6" s="5" t="s">
        <v>12</v>
      </c>
      <c r="B6" s="13">
        <v>1.4365</v>
      </c>
      <c r="C6" s="17">
        <v>22269.0</v>
      </c>
      <c r="D6" s="12">
        <v>39806.0</v>
      </c>
      <c r="E6" s="12">
        <v>419.0</v>
      </c>
      <c r="F6" s="23">
        <v>1.4732</v>
      </c>
      <c r="G6" s="17">
        <v>22269.0</v>
      </c>
      <c r="H6" s="17">
        <v>39806.0</v>
      </c>
      <c r="I6" s="17">
        <v>419.0</v>
      </c>
      <c r="J6" s="6" t="s">
        <v>12</v>
      </c>
      <c r="K6" s="6">
        <f t="shared" ref="K6:M6" si="2">C6/C7</f>
        <v>0.0001802124322</v>
      </c>
      <c r="L6" s="6">
        <f t="shared" si="2"/>
        <v>0.0008607038424</v>
      </c>
      <c r="M6" s="6">
        <f t="shared" si="2"/>
        <v>0.0188153936</v>
      </c>
      <c r="N6" s="6">
        <f t="shared" ref="N6:P6" si="3">G6/G7</f>
        <v>0.0001870624457</v>
      </c>
      <c r="O6" s="6">
        <f t="shared" si="3"/>
        <v>0.0008612010122</v>
      </c>
      <c r="P6" s="6">
        <f t="shared" si="3"/>
        <v>0.0188153936</v>
      </c>
    </row>
    <row r="7">
      <c r="A7" s="8"/>
      <c r="B7" s="8"/>
      <c r="C7" s="19">
        <v>1.23570831E8</v>
      </c>
      <c r="D7" s="19">
        <v>4.6248196E7</v>
      </c>
      <c r="E7" s="19">
        <v>22269.0</v>
      </c>
      <c r="F7" s="8"/>
      <c r="G7" s="19">
        <v>1.19045808E8</v>
      </c>
      <c r="H7" s="19">
        <v>4.6221497E7</v>
      </c>
      <c r="I7" s="19">
        <v>22269.0</v>
      </c>
    </row>
    <row r="8">
      <c r="A8" s="5" t="s">
        <v>13</v>
      </c>
      <c r="B8" s="13">
        <v>1.9958</v>
      </c>
      <c r="C8" s="17">
        <v>208.0</v>
      </c>
      <c r="D8" s="12">
        <v>7241.0</v>
      </c>
      <c r="E8" s="17">
        <v>208.0</v>
      </c>
      <c r="F8" s="13">
        <v>2.0311</v>
      </c>
      <c r="G8" s="17">
        <v>208.0</v>
      </c>
      <c r="H8" s="12">
        <v>7241.0</v>
      </c>
      <c r="I8" s="17">
        <v>208.0</v>
      </c>
      <c r="J8" s="6" t="s">
        <v>13</v>
      </c>
      <c r="K8" s="6">
        <f t="shared" ref="K8:M8" si="4">C8/C9</f>
        <v>0.000001795331625</v>
      </c>
      <c r="L8" s="6">
        <f t="shared" si="4"/>
        <v>0.0002007582234</v>
      </c>
      <c r="M8" s="6">
        <f t="shared" si="4"/>
        <v>1</v>
      </c>
      <c r="N8" s="6">
        <f t="shared" ref="N8:P8" si="5">G8/G9</f>
        <v>0.000001830559553</v>
      </c>
      <c r="O8" s="6">
        <f t="shared" si="5"/>
        <v>0.0002007034683</v>
      </c>
      <c r="P8" s="6">
        <f t="shared" si="5"/>
        <v>1</v>
      </c>
    </row>
    <row r="9">
      <c r="A9" s="8"/>
      <c r="B9" s="8"/>
      <c r="C9" s="19">
        <v>1.15856033E8</v>
      </c>
      <c r="D9" s="19">
        <v>3.6068261E7</v>
      </c>
      <c r="E9" s="19">
        <v>208.0</v>
      </c>
      <c r="F9" s="8"/>
      <c r="G9" s="19">
        <v>1.13626459E8</v>
      </c>
      <c r="H9" s="19">
        <v>3.6078101E7</v>
      </c>
      <c r="I9" s="19">
        <v>208.0</v>
      </c>
    </row>
    <row r="10">
      <c r="A10" s="5" t="s">
        <v>14</v>
      </c>
      <c r="B10" s="13">
        <v>1.7022</v>
      </c>
      <c r="C10" s="17">
        <v>5650.0</v>
      </c>
      <c r="D10" s="17">
        <v>597738.0</v>
      </c>
      <c r="E10" s="17">
        <v>1624.0</v>
      </c>
      <c r="F10" s="13">
        <v>1.7163</v>
      </c>
      <c r="G10" s="17">
        <v>5637.0</v>
      </c>
      <c r="H10" s="17">
        <v>597739.0</v>
      </c>
      <c r="I10" s="17">
        <v>1624.0</v>
      </c>
      <c r="J10" s="6" t="s">
        <v>14</v>
      </c>
      <c r="K10" s="6">
        <f t="shared" ref="K10:M10" si="6">C10/C11</f>
        <v>0.00004857092309</v>
      </c>
      <c r="L10" s="6">
        <f t="shared" si="6"/>
        <v>0.01475057371</v>
      </c>
      <c r="M10" s="6">
        <f t="shared" si="6"/>
        <v>0.2874336283</v>
      </c>
      <c r="N10" s="6">
        <f t="shared" ref="N10:P10" si="7">G10/G11</f>
        <v>0.00004971616936</v>
      </c>
      <c r="O10" s="6">
        <f t="shared" si="7"/>
        <v>0.01476411645</v>
      </c>
      <c r="P10" s="6">
        <f t="shared" si="7"/>
        <v>0.2880965052</v>
      </c>
    </row>
    <row r="11">
      <c r="A11" s="8"/>
      <c r="B11" s="8"/>
      <c r="C11" s="19">
        <v>1.1632474E8</v>
      </c>
      <c r="D11" s="19">
        <v>4.0523034E7</v>
      </c>
      <c r="E11" s="19">
        <v>5650.0</v>
      </c>
      <c r="F11" s="8"/>
      <c r="G11" s="19">
        <v>1.13383635E8</v>
      </c>
      <c r="H11" s="19">
        <v>4.0485931E7</v>
      </c>
      <c r="I11" s="19">
        <v>5637.0</v>
      </c>
    </row>
    <row r="12">
      <c r="A12" s="5" t="s">
        <v>15</v>
      </c>
      <c r="B12" s="13">
        <v>1.9779</v>
      </c>
      <c r="C12" s="12">
        <v>163.0</v>
      </c>
      <c r="D12" s="17">
        <v>2048.0</v>
      </c>
      <c r="E12" s="12">
        <v>163.0</v>
      </c>
      <c r="F12" s="13">
        <v>2.019</v>
      </c>
      <c r="G12" s="17">
        <v>163.0</v>
      </c>
      <c r="H12" s="17">
        <v>2048.0</v>
      </c>
      <c r="I12" s="17">
        <v>163.0</v>
      </c>
      <c r="J12" s="6" t="s">
        <v>15</v>
      </c>
      <c r="K12" s="6">
        <f t="shared" ref="K12:M12" si="8">C12/C13</f>
        <v>0.000001405280063</v>
      </c>
      <c r="L12" s="6">
        <f t="shared" si="8"/>
        <v>0.00005726893349</v>
      </c>
      <c r="M12" s="6">
        <f t="shared" si="8"/>
        <v>1</v>
      </c>
      <c r="N12" s="6">
        <f t="shared" ref="N12:P12" si="9">G12/G13</f>
        <v>0.000001431014525</v>
      </c>
      <c r="O12" s="6">
        <f t="shared" si="9"/>
        <v>0.00005726881658</v>
      </c>
      <c r="P12" s="6">
        <f t="shared" si="9"/>
        <v>1</v>
      </c>
    </row>
    <row r="13">
      <c r="A13" s="8"/>
      <c r="B13" s="8"/>
      <c r="C13" s="19">
        <v>1.15991114E8</v>
      </c>
      <c r="D13" s="19">
        <v>3.5761099E7</v>
      </c>
      <c r="E13" s="9">
        <v>163.0</v>
      </c>
      <c r="F13" s="8"/>
      <c r="G13" s="19">
        <v>1.13905203E8</v>
      </c>
      <c r="H13" s="19">
        <v>3.5761172E7</v>
      </c>
      <c r="I13" s="19">
        <v>163.0</v>
      </c>
    </row>
    <row r="14">
      <c r="A14" s="15" t="s">
        <v>16</v>
      </c>
      <c r="B14" s="16">
        <f>AVERAGE(B4:B13)</f>
        <v>1.58274</v>
      </c>
      <c r="F14" s="6">
        <f>AVERAGE(F4:F13)</f>
        <v>1.60836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F2:F3"/>
    <mergeCell ref="F4:F5"/>
    <mergeCell ref="F6:F7"/>
    <mergeCell ref="F8:F9"/>
    <mergeCell ref="F10:F11"/>
    <mergeCell ref="F12:F13"/>
    <mergeCell ref="G4:G5"/>
    <mergeCell ref="I4:I5"/>
    <mergeCell ref="A6:A7"/>
    <mergeCell ref="B6:B7"/>
    <mergeCell ref="A8:A9"/>
    <mergeCell ref="B8:B9"/>
    <mergeCell ref="A10:A11"/>
    <mergeCell ref="B10:B11"/>
    <mergeCell ref="A12:A13"/>
    <mergeCell ref="B12:B13"/>
    <mergeCell ref="B1:E1"/>
    <mergeCell ref="F1:I1"/>
    <mergeCell ref="B2:B3"/>
    <mergeCell ref="C2:E2"/>
    <mergeCell ref="G2:I2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1.43"/>
    <col customWidth="1" min="8" max="10" width="10.71"/>
    <col customWidth="1" min="11" max="11" width="12.0"/>
    <col customWidth="1" min="12" max="13" width="10.71"/>
    <col customWidth="1" min="14" max="14" width="12.0"/>
    <col customWidth="1" min="15" max="26" width="10.71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</row>
    <row r="2">
      <c r="A2" s="1"/>
      <c r="B2" s="5" t="s">
        <v>2</v>
      </c>
      <c r="C2" s="2" t="s">
        <v>3</v>
      </c>
      <c r="D2" s="3"/>
      <c r="E2" s="4"/>
      <c r="F2" s="5" t="s">
        <v>2</v>
      </c>
      <c r="G2" s="2" t="s">
        <v>4</v>
      </c>
      <c r="H2" s="3"/>
      <c r="I2" s="4"/>
      <c r="K2" s="6" t="s">
        <v>0</v>
      </c>
      <c r="N2" s="6" t="s">
        <v>1</v>
      </c>
    </row>
    <row r="3">
      <c r="A3" s="7"/>
      <c r="B3" s="8"/>
      <c r="C3" s="9" t="s">
        <v>5</v>
      </c>
      <c r="D3" s="9" t="s">
        <v>6</v>
      </c>
      <c r="E3" s="9" t="s">
        <v>7</v>
      </c>
      <c r="F3" s="8"/>
      <c r="G3" s="9" t="s">
        <v>5</v>
      </c>
      <c r="H3" s="9" t="s">
        <v>6</v>
      </c>
      <c r="I3" s="9" t="s">
        <v>8</v>
      </c>
      <c r="K3" s="10" t="s">
        <v>5</v>
      </c>
      <c r="L3" s="10" t="s">
        <v>6</v>
      </c>
      <c r="M3" s="10" t="s">
        <v>7</v>
      </c>
      <c r="N3" s="10" t="s">
        <v>5</v>
      </c>
      <c r="O3" s="10" t="s">
        <v>6</v>
      </c>
      <c r="P3" s="10" t="s">
        <v>7</v>
      </c>
    </row>
    <row r="4">
      <c r="A4" s="5" t="s">
        <v>9</v>
      </c>
      <c r="B4" s="22">
        <v>0.8013</v>
      </c>
      <c r="C4" s="12">
        <v>240.0</v>
      </c>
      <c r="D4" s="17">
        <v>3341119.0</v>
      </c>
      <c r="E4" s="12">
        <v>240.0</v>
      </c>
      <c r="F4" s="13">
        <v>0.8022</v>
      </c>
      <c r="G4" s="5">
        <v>2.40109452842E11</v>
      </c>
      <c r="H4" s="17">
        <v>3341119.0</v>
      </c>
      <c r="I4" s="5">
        <v>240240.0</v>
      </c>
      <c r="J4" s="6" t="s">
        <v>9</v>
      </c>
      <c r="K4" s="6" t="str">
        <f>C4/C5º</f>
        <v>#NAME?</v>
      </c>
      <c r="L4" s="6">
        <f t="shared" ref="L4:M4" si="1">D4/D5</f>
        <v>0.1095798897</v>
      </c>
      <c r="M4" s="6">
        <f t="shared" si="1"/>
        <v>1</v>
      </c>
      <c r="N4" s="6">
        <f>240/124184717</f>
        <v>0.00000193260496</v>
      </c>
      <c r="O4" s="6">
        <f>H4/H5</f>
        <v>0.1095968198</v>
      </c>
      <c r="P4" s="6">
        <f>1</f>
        <v>1</v>
      </c>
    </row>
    <row r="5">
      <c r="A5" s="8"/>
      <c r="B5" s="8"/>
      <c r="C5" s="19">
        <v>1.27013015E8</v>
      </c>
      <c r="D5" s="19">
        <v>3.0490257E7</v>
      </c>
      <c r="E5" s="9">
        <v>240.0</v>
      </c>
      <c r="F5" s="8"/>
      <c r="G5" s="8"/>
      <c r="H5" s="19">
        <v>3.0485547E7</v>
      </c>
      <c r="I5" s="8"/>
    </row>
    <row r="6">
      <c r="A6" s="5" t="s">
        <v>12</v>
      </c>
      <c r="B6" s="13">
        <v>1.4365</v>
      </c>
      <c r="C6" s="17">
        <v>22269.0</v>
      </c>
      <c r="D6" s="12">
        <v>39806.0</v>
      </c>
      <c r="E6" s="12">
        <v>419.0</v>
      </c>
      <c r="F6" s="23">
        <v>1.4732</v>
      </c>
      <c r="G6" s="17">
        <v>22269.0</v>
      </c>
      <c r="H6" s="17">
        <v>39806.0</v>
      </c>
      <c r="I6" s="17">
        <v>419.0</v>
      </c>
      <c r="J6" s="6" t="s">
        <v>12</v>
      </c>
      <c r="K6" s="6">
        <f t="shared" ref="K6:M6" si="2">C6/C7</f>
        <v>0.0001802124322</v>
      </c>
      <c r="L6" s="6">
        <f t="shared" si="2"/>
        <v>0.0008607038424</v>
      </c>
      <c r="M6" s="6">
        <f t="shared" si="2"/>
        <v>0.0188153936</v>
      </c>
      <c r="N6" s="6">
        <f t="shared" ref="N6:P6" si="3">G6/G7</f>
        <v>0.0001870624457</v>
      </c>
      <c r="O6" s="6">
        <f t="shared" si="3"/>
        <v>0.0008612010122</v>
      </c>
      <c r="P6" s="6">
        <f t="shared" si="3"/>
        <v>0.0188153936</v>
      </c>
    </row>
    <row r="7">
      <c r="A7" s="8"/>
      <c r="B7" s="8"/>
      <c r="C7" s="19">
        <v>1.23570831E8</v>
      </c>
      <c r="D7" s="19">
        <v>4.6248196E7</v>
      </c>
      <c r="E7" s="19">
        <v>22269.0</v>
      </c>
      <c r="F7" s="8"/>
      <c r="G7" s="19">
        <v>1.19045808E8</v>
      </c>
      <c r="H7" s="19">
        <v>4.6221497E7</v>
      </c>
      <c r="I7" s="19">
        <v>22269.0</v>
      </c>
    </row>
    <row r="8">
      <c r="A8" s="5" t="s">
        <v>13</v>
      </c>
      <c r="B8" s="13">
        <v>1.9958</v>
      </c>
      <c r="C8" s="17">
        <v>208.0</v>
      </c>
      <c r="D8" s="12">
        <v>7241.0</v>
      </c>
      <c r="E8" s="17">
        <v>208.0</v>
      </c>
      <c r="F8" s="13">
        <v>2.0311</v>
      </c>
      <c r="G8" s="17">
        <v>208.0</v>
      </c>
      <c r="H8" s="12">
        <v>7241.0</v>
      </c>
      <c r="I8" s="17">
        <v>208.0</v>
      </c>
      <c r="J8" s="6" t="s">
        <v>13</v>
      </c>
      <c r="K8" s="6">
        <f t="shared" ref="K8:M8" si="4">C8/C9</f>
        <v>0.000001795331625</v>
      </c>
      <c r="L8" s="6">
        <f t="shared" si="4"/>
        <v>0.0002007582234</v>
      </c>
      <c r="M8" s="6">
        <f t="shared" si="4"/>
        <v>1</v>
      </c>
      <c r="N8" s="6">
        <f t="shared" ref="N8:P8" si="5">G8/G9</f>
        <v>0.000001830559553</v>
      </c>
      <c r="O8" s="6">
        <f t="shared" si="5"/>
        <v>0.0002007034683</v>
      </c>
      <c r="P8" s="6">
        <f t="shared" si="5"/>
        <v>1</v>
      </c>
    </row>
    <row r="9">
      <c r="A9" s="8"/>
      <c r="B9" s="8"/>
      <c r="C9" s="19">
        <v>1.15856033E8</v>
      </c>
      <c r="D9" s="19">
        <v>3.6068261E7</v>
      </c>
      <c r="E9" s="19">
        <v>208.0</v>
      </c>
      <c r="F9" s="8"/>
      <c r="G9" s="19">
        <v>1.13626459E8</v>
      </c>
      <c r="H9" s="19">
        <v>3.6078101E7</v>
      </c>
      <c r="I9" s="19">
        <v>208.0</v>
      </c>
    </row>
    <row r="10">
      <c r="A10" s="5" t="s">
        <v>14</v>
      </c>
      <c r="B10" s="13">
        <v>1.7022</v>
      </c>
      <c r="C10" s="17">
        <v>5650.0</v>
      </c>
      <c r="D10" s="17">
        <v>597738.0</v>
      </c>
      <c r="E10" s="17">
        <v>1624.0</v>
      </c>
      <c r="F10" s="13">
        <v>1.7163</v>
      </c>
      <c r="G10" s="17">
        <v>5637.0</v>
      </c>
      <c r="H10" s="17">
        <v>597739.0</v>
      </c>
      <c r="I10" s="17">
        <v>1624.0</v>
      </c>
      <c r="J10" s="6" t="s">
        <v>14</v>
      </c>
      <c r="K10" s="6">
        <f t="shared" ref="K10:M10" si="6">C10/C11</f>
        <v>0.00004857092309</v>
      </c>
      <c r="L10" s="6">
        <f t="shared" si="6"/>
        <v>0.01475057371</v>
      </c>
      <c r="M10" s="6">
        <f t="shared" si="6"/>
        <v>0.2874336283</v>
      </c>
      <c r="N10" s="6">
        <f t="shared" ref="N10:P10" si="7">G10/G11</f>
        <v>0.00004971616936</v>
      </c>
      <c r="O10" s="6">
        <f t="shared" si="7"/>
        <v>0.01476411645</v>
      </c>
      <c r="P10" s="6">
        <f t="shared" si="7"/>
        <v>0.2880965052</v>
      </c>
    </row>
    <row r="11">
      <c r="A11" s="8"/>
      <c r="B11" s="8"/>
      <c r="C11" s="19">
        <v>1.1632474E8</v>
      </c>
      <c r="D11" s="19">
        <v>4.0523034E7</v>
      </c>
      <c r="E11" s="19">
        <v>5650.0</v>
      </c>
      <c r="F11" s="8"/>
      <c r="G11" s="19">
        <v>1.13383635E8</v>
      </c>
      <c r="H11" s="19">
        <v>4.0485931E7</v>
      </c>
      <c r="I11" s="19">
        <v>5637.0</v>
      </c>
    </row>
    <row r="12">
      <c r="A12" s="5" t="s">
        <v>15</v>
      </c>
      <c r="B12" s="13">
        <v>1.9779</v>
      </c>
      <c r="C12" s="12">
        <v>163.0</v>
      </c>
      <c r="D12" s="17">
        <v>2048.0</v>
      </c>
      <c r="E12" s="12">
        <v>163.0</v>
      </c>
      <c r="F12" s="13">
        <v>2.019</v>
      </c>
      <c r="G12" s="17">
        <v>163.0</v>
      </c>
      <c r="H12" s="17">
        <v>2048.0</v>
      </c>
      <c r="I12" s="17">
        <v>163.0</v>
      </c>
      <c r="J12" s="6" t="s">
        <v>15</v>
      </c>
      <c r="K12" s="6">
        <f t="shared" ref="K12:M12" si="8">C12/C13</f>
        <v>0.000001405280063</v>
      </c>
      <c r="L12" s="6">
        <f t="shared" si="8"/>
        <v>0.00005726893349</v>
      </c>
      <c r="M12" s="6">
        <f t="shared" si="8"/>
        <v>1</v>
      </c>
      <c r="N12" s="6">
        <f t="shared" ref="N12:P12" si="9">G12/G13</f>
        <v>0.000001431014525</v>
      </c>
      <c r="O12" s="6">
        <f t="shared" si="9"/>
        <v>0.00005726881658</v>
      </c>
      <c r="P12" s="6">
        <f t="shared" si="9"/>
        <v>1</v>
      </c>
    </row>
    <row r="13">
      <c r="A13" s="8"/>
      <c r="B13" s="8"/>
      <c r="C13" s="19">
        <v>1.15991114E8</v>
      </c>
      <c r="D13" s="19">
        <v>3.5761099E7</v>
      </c>
      <c r="E13" s="9">
        <v>163.0</v>
      </c>
      <c r="F13" s="8"/>
      <c r="G13" s="19">
        <v>1.13905203E8</v>
      </c>
      <c r="H13" s="19">
        <v>3.5761172E7</v>
      </c>
      <c r="I13" s="19">
        <v>163.0</v>
      </c>
    </row>
    <row r="14">
      <c r="A14" s="15" t="s">
        <v>16</v>
      </c>
      <c r="B14" s="16">
        <f>AVERAGE(B4:B13)</f>
        <v>1.58274</v>
      </c>
      <c r="F14" s="6">
        <f>AVERAGE(F4:F13)</f>
        <v>1.60836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F2:F3"/>
    <mergeCell ref="F4:F5"/>
    <mergeCell ref="F6:F7"/>
    <mergeCell ref="F8:F9"/>
    <mergeCell ref="F10:F11"/>
    <mergeCell ref="F12:F13"/>
    <mergeCell ref="G4:G5"/>
    <mergeCell ref="I4:I5"/>
    <mergeCell ref="A6:A7"/>
    <mergeCell ref="B6:B7"/>
    <mergeCell ref="A8:A9"/>
    <mergeCell ref="B8:B9"/>
    <mergeCell ref="A10:A11"/>
    <mergeCell ref="B10:B11"/>
    <mergeCell ref="A12:A13"/>
    <mergeCell ref="B12:B13"/>
    <mergeCell ref="B1:E1"/>
    <mergeCell ref="F1:I1"/>
    <mergeCell ref="B2:B3"/>
    <mergeCell ref="C2:E2"/>
    <mergeCell ref="G2:I2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1.43"/>
    <col customWidth="1" min="8" max="10" width="10.71"/>
    <col customWidth="1" min="11" max="11" width="12.0"/>
    <col customWidth="1" min="12" max="13" width="10.71"/>
    <col customWidth="1" min="14" max="14" width="12.0"/>
    <col customWidth="1" min="15" max="26" width="10.71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</row>
    <row r="2">
      <c r="A2" s="1"/>
      <c r="B2" s="5" t="s">
        <v>2</v>
      </c>
      <c r="C2" s="2" t="s">
        <v>3</v>
      </c>
      <c r="D2" s="3"/>
      <c r="E2" s="4"/>
      <c r="F2" s="5" t="s">
        <v>2</v>
      </c>
      <c r="G2" s="2" t="s">
        <v>4</v>
      </c>
      <c r="H2" s="3"/>
      <c r="I2" s="4"/>
      <c r="K2" s="6" t="s">
        <v>0</v>
      </c>
      <c r="N2" s="6" t="s">
        <v>1</v>
      </c>
    </row>
    <row r="3">
      <c r="A3" s="7"/>
      <c r="B3" s="8"/>
      <c r="C3" s="9" t="s">
        <v>5</v>
      </c>
      <c r="D3" s="9" t="s">
        <v>6</v>
      </c>
      <c r="E3" s="9" t="s">
        <v>7</v>
      </c>
      <c r="F3" s="8"/>
      <c r="G3" s="9" t="s">
        <v>5</v>
      </c>
      <c r="H3" s="9" t="s">
        <v>6</v>
      </c>
      <c r="I3" s="9" t="s">
        <v>8</v>
      </c>
      <c r="K3" s="10" t="s">
        <v>5</v>
      </c>
      <c r="L3" s="10" t="s">
        <v>6</v>
      </c>
      <c r="M3" s="10" t="s">
        <v>7</v>
      </c>
      <c r="N3" s="10" t="s">
        <v>5</v>
      </c>
      <c r="O3" s="10" t="s">
        <v>6</v>
      </c>
      <c r="P3" s="10" t="s">
        <v>7</v>
      </c>
    </row>
    <row r="4">
      <c r="A4" s="5" t="s">
        <v>9</v>
      </c>
      <c r="B4" s="22">
        <v>0.7391</v>
      </c>
      <c r="C4" s="12">
        <v>240.0</v>
      </c>
      <c r="D4" s="17">
        <v>3341168.0</v>
      </c>
      <c r="E4" s="12">
        <v>240.0</v>
      </c>
      <c r="F4" s="13">
        <v>0.7305</v>
      </c>
      <c r="G4" s="5">
        <v>2.40109452842E11</v>
      </c>
      <c r="H4" s="17">
        <v>3341167.0</v>
      </c>
      <c r="I4" s="5">
        <v>240240.0</v>
      </c>
      <c r="J4" s="6" t="s">
        <v>9</v>
      </c>
      <c r="K4" s="6">
        <f t="shared" ref="K4:M4" si="1">C4/C5</f>
        <v>0.000002109556995</v>
      </c>
      <c r="L4" s="6">
        <f t="shared" si="1"/>
        <v>0.1095169868</v>
      </c>
      <c r="M4" s="6">
        <f t="shared" si="1"/>
        <v>1</v>
      </c>
      <c r="N4" s="6">
        <f>240/110235953</f>
        <v>0.00000217714814</v>
      </c>
      <c r="O4" s="6">
        <f>H4/30540615</f>
        <v>0.1094007766</v>
      </c>
      <c r="P4" s="6">
        <f>240/240</f>
        <v>1</v>
      </c>
    </row>
    <row r="5">
      <c r="A5" s="8"/>
      <c r="B5" s="8"/>
      <c r="C5" s="19">
        <v>1.13767962E8</v>
      </c>
      <c r="D5" s="19">
        <v>3.0508217E7</v>
      </c>
      <c r="E5" s="9">
        <v>240.0</v>
      </c>
      <c r="F5" s="8"/>
      <c r="G5" s="8"/>
      <c r="H5" s="19">
        <v>3.0485547E7</v>
      </c>
      <c r="I5" s="8"/>
    </row>
    <row r="6">
      <c r="A6" s="5" t="s">
        <v>12</v>
      </c>
      <c r="B6" s="13">
        <v>1.0644</v>
      </c>
      <c r="C6" s="17">
        <v>22270.0</v>
      </c>
      <c r="D6" s="17">
        <v>39806.0</v>
      </c>
      <c r="E6" s="17">
        <v>420.0</v>
      </c>
      <c r="F6" s="23">
        <v>1.0612</v>
      </c>
      <c r="G6" s="17">
        <v>22275.0</v>
      </c>
      <c r="H6" s="17">
        <v>39835.0</v>
      </c>
      <c r="I6" s="17">
        <v>421.0</v>
      </c>
      <c r="J6" s="6" t="s">
        <v>12</v>
      </c>
      <c r="K6" s="6">
        <f t="shared" ref="K6:M6" si="2">C6/C7</f>
        <v>0.0001956312373</v>
      </c>
      <c r="L6" s="6">
        <f t="shared" si="2"/>
        <v>0.0008637414173</v>
      </c>
      <c r="M6" s="6">
        <f t="shared" si="2"/>
        <v>0.01885945218</v>
      </c>
      <c r="N6" s="6">
        <f t="shared" ref="N6:P6" si="3">G6/G7</f>
        <v>0.000204450114</v>
      </c>
      <c r="O6" s="6">
        <f t="shared" si="3"/>
        <v>0.0008643898693</v>
      </c>
      <c r="P6" s="6">
        <f t="shared" si="3"/>
        <v>0.01890011223</v>
      </c>
    </row>
    <row r="7">
      <c r="A7" s="8"/>
      <c r="B7" s="8"/>
      <c r="C7" s="19">
        <v>1.13836626E8</v>
      </c>
      <c r="D7" s="19">
        <v>4.6085552E7</v>
      </c>
      <c r="E7" s="19">
        <v>22270.0</v>
      </c>
      <c r="F7" s="8"/>
      <c r="G7" s="19">
        <v>1.08950783E8</v>
      </c>
      <c r="H7" s="19">
        <v>4.6084529E7</v>
      </c>
      <c r="I7" s="19">
        <v>22275.0</v>
      </c>
    </row>
    <row r="8">
      <c r="A8" s="5" t="s">
        <v>13</v>
      </c>
      <c r="B8" s="13">
        <v>1.3152</v>
      </c>
      <c r="C8" s="17">
        <v>207.0</v>
      </c>
      <c r="D8" s="12">
        <v>7241.0</v>
      </c>
      <c r="E8" s="17">
        <v>207.0</v>
      </c>
      <c r="F8" s="13">
        <v>1.2984</v>
      </c>
      <c r="G8" s="17">
        <v>205.0</v>
      </c>
      <c r="H8" s="17">
        <v>7241.0</v>
      </c>
      <c r="I8" s="17">
        <v>205.0</v>
      </c>
      <c r="J8" s="6" t="s">
        <v>13</v>
      </c>
      <c r="K8" s="6">
        <f t="shared" ref="K8:M8" si="4">C8/C9</f>
        <v>0.000001872470875</v>
      </c>
      <c r="L8" s="6">
        <f t="shared" si="4"/>
        <v>0.0002005442585</v>
      </c>
      <c r="M8" s="6">
        <f t="shared" si="4"/>
        <v>1</v>
      </c>
      <c r="N8" s="6">
        <f t="shared" ref="N8:P8" si="5">G8/G9</f>
        <v>0.000001897532891</v>
      </c>
      <c r="O8" s="6">
        <f t="shared" si="5"/>
        <v>0.0002000563396</v>
      </c>
      <c r="P8" s="6">
        <f t="shared" si="5"/>
        <v>1</v>
      </c>
    </row>
    <row r="9">
      <c r="A9" s="8"/>
      <c r="B9" s="8"/>
      <c r="C9" s="19">
        <v>1.10549116E8</v>
      </c>
      <c r="D9" s="19">
        <v>3.6106743E7</v>
      </c>
      <c r="E9" s="19">
        <v>207.0</v>
      </c>
      <c r="F9" s="8"/>
      <c r="G9" s="19">
        <v>1.08035018E8</v>
      </c>
      <c r="H9" s="19">
        <v>3.6194804E7</v>
      </c>
      <c r="I9" s="19">
        <v>205.0</v>
      </c>
    </row>
    <row r="10">
      <c r="A10" s="5" t="s">
        <v>14</v>
      </c>
      <c r="B10" s="13">
        <v>1.1716</v>
      </c>
      <c r="C10" s="17">
        <v>5658.0</v>
      </c>
      <c r="D10" s="17">
        <v>597767.0</v>
      </c>
      <c r="E10" s="17">
        <v>1626.0</v>
      </c>
      <c r="F10" s="13">
        <v>1.168</v>
      </c>
      <c r="G10" s="17">
        <v>5616.0</v>
      </c>
      <c r="H10" s="17">
        <v>597752.0</v>
      </c>
      <c r="I10" s="17">
        <v>1622.0</v>
      </c>
      <c r="J10" s="6" t="s">
        <v>14</v>
      </c>
      <c r="K10" s="6">
        <f t="shared" ref="K10:M10" si="6">C10/C11</f>
        <v>0.00005175540465</v>
      </c>
      <c r="L10" s="6">
        <f t="shared" si="6"/>
        <v>0.01473350467</v>
      </c>
      <c r="M10" s="6">
        <f t="shared" si="6"/>
        <v>0.2873806999</v>
      </c>
      <c r="N10" s="6">
        <f t="shared" ref="N10:P10" si="7">G10/G11</f>
        <v>0.00005282609049</v>
      </c>
      <c r="O10" s="6">
        <f t="shared" si="7"/>
        <v>0.0147508129</v>
      </c>
      <c r="P10" s="6">
        <f t="shared" si="7"/>
        <v>0.2888176638</v>
      </c>
    </row>
    <row r="11">
      <c r="A11" s="8"/>
      <c r="B11" s="8"/>
      <c r="C11" s="19">
        <v>1.09321916E8</v>
      </c>
      <c r="D11" s="19">
        <v>4.0571949E7</v>
      </c>
      <c r="E11" s="19">
        <v>5658.0</v>
      </c>
      <c r="F11" s="8"/>
      <c r="G11" s="19">
        <v>1.06311104E8</v>
      </c>
      <c r="H11" s="19">
        <v>4.0523326E7</v>
      </c>
      <c r="I11" s="19">
        <v>5616.0</v>
      </c>
    </row>
    <row r="12">
      <c r="A12" s="5" t="s">
        <v>15</v>
      </c>
      <c r="B12" s="13">
        <v>1.2927</v>
      </c>
      <c r="C12" s="12">
        <v>163.0</v>
      </c>
      <c r="D12" s="17">
        <v>2048.0</v>
      </c>
      <c r="E12" s="12">
        <v>163.0</v>
      </c>
      <c r="F12" s="13">
        <v>1.2802</v>
      </c>
      <c r="G12" s="17">
        <v>165.0</v>
      </c>
      <c r="H12" s="17">
        <v>2047.0</v>
      </c>
      <c r="I12" s="17">
        <v>165.0</v>
      </c>
      <c r="J12" s="6" t="s">
        <v>15</v>
      </c>
      <c r="K12" s="6">
        <f t="shared" ref="K12:M12" si="8">C12/C13</f>
        <v>0.000001465371557</v>
      </c>
      <c r="L12" s="6">
        <f t="shared" si="8"/>
        <v>0.00005712494662</v>
      </c>
      <c r="M12" s="6">
        <f t="shared" si="8"/>
        <v>1</v>
      </c>
      <c r="N12" s="6">
        <f t="shared" ref="N12:P12" si="9">G12/G13</f>
        <v>0.000001517848212</v>
      </c>
      <c r="O12" s="6">
        <f t="shared" si="9"/>
        <v>0.00005694953951</v>
      </c>
      <c r="P12" s="6">
        <f t="shared" si="9"/>
        <v>1</v>
      </c>
    </row>
    <row r="13">
      <c r="A13" s="8"/>
      <c r="B13" s="8"/>
      <c r="C13" s="19">
        <v>1.11234587E8</v>
      </c>
      <c r="D13" s="19">
        <v>3.5851237E7</v>
      </c>
      <c r="E13" s="9">
        <v>163.0</v>
      </c>
      <c r="F13" s="8"/>
      <c r="G13" s="19">
        <v>1.08706522E8</v>
      </c>
      <c r="H13" s="19">
        <v>3.5944101E7</v>
      </c>
      <c r="I13" s="19">
        <v>165.0</v>
      </c>
    </row>
    <row r="14">
      <c r="A14" s="15" t="s">
        <v>16</v>
      </c>
      <c r="B14" s="16">
        <f>AVERAGE(B4:B13)</f>
        <v>1.1166</v>
      </c>
      <c r="F14" s="6">
        <f>AVERAGE(F4:F13)</f>
        <v>1.10766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F2:F3"/>
    <mergeCell ref="F4:F5"/>
    <mergeCell ref="F6:F7"/>
    <mergeCell ref="F8:F9"/>
    <mergeCell ref="F10:F11"/>
    <mergeCell ref="F12:F13"/>
    <mergeCell ref="G4:G5"/>
    <mergeCell ref="I4:I5"/>
    <mergeCell ref="A6:A7"/>
    <mergeCell ref="B6:B7"/>
    <mergeCell ref="A8:A9"/>
    <mergeCell ref="B8:B9"/>
    <mergeCell ref="A10:A11"/>
    <mergeCell ref="B10:B11"/>
    <mergeCell ref="A12:A13"/>
    <mergeCell ref="B12:B13"/>
    <mergeCell ref="B1:E1"/>
    <mergeCell ref="F1:I1"/>
    <mergeCell ref="B2:B3"/>
    <mergeCell ref="C2:E2"/>
    <mergeCell ref="G2:I2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1.43"/>
    <col customWidth="1" min="8" max="10" width="10.71"/>
    <col customWidth="1" min="11" max="11" width="12.0"/>
    <col customWidth="1" min="12" max="13" width="10.71"/>
    <col customWidth="1" min="14" max="14" width="12.0"/>
    <col customWidth="1" min="15" max="26" width="10.71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</row>
    <row r="2">
      <c r="A2" s="1"/>
      <c r="B2" s="5" t="s">
        <v>2</v>
      </c>
      <c r="C2" s="2" t="s">
        <v>3</v>
      </c>
      <c r="D2" s="3"/>
      <c r="E2" s="4"/>
      <c r="F2" s="5" t="s">
        <v>2</v>
      </c>
      <c r="G2" s="2" t="s">
        <v>4</v>
      </c>
      <c r="H2" s="3"/>
      <c r="I2" s="4"/>
      <c r="K2" s="6" t="s">
        <v>0</v>
      </c>
      <c r="N2" s="6" t="s">
        <v>1</v>
      </c>
    </row>
    <row r="3">
      <c r="A3" s="7"/>
      <c r="B3" s="8"/>
      <c r="C3" s="9" t="s">
        <v>5</v>
      </c>
      <c r="D3" s="9" t="s">
        <v>6</v>
      </c>
      <c r="E3" s="9" t="s">
        <v>7</v>
      </c>
      <c r="F3" s="8"/>
      <c r="G3" s="9" t="s">
        <v>5</v>
      </c>
      <c r="H3" s="9" t="s">
        <v>6</v>
      </c>
      <c r="I3" s="9" t="s">
        <v>8</v>
      </c>
      <c r="K3" s="10" t="s">
        <v>5</v>
      </c>
      <c r="L3" s="10" t="s">
        <v>6</v>
      </c>
      <c r="M3" s="10" t="s">
        <v>7</v>
      </c>
      <c r="N3" s="10" t="s">
        <v>5</v>
      </c>
      <c r="O3" s="10" t="s">
        <v>6</v>
      </c>
      <c r="P3" s="10" t="s">
        <v>7</v>
      </c>
    </row>
    <row r="4">
      <c r="A4" s="5" t="s">
        <v>9</v>
      </c>
      <c r="B4" s="22">
        <v>0.8368</v>
      </c>
      <c r="C4" s="17">
        <v>244.0</v>
      </c>
      <c r="D4" s="17">
        <v>3341277.0</v>
      </c>
      <c r="E4" s="17">
        <v>244.0</v>
      </c>
      <c r="F4" s="13">
        <v>0.8232</v>
      </c>
      <c r="G4" s="5">
        <v>2.40109452842E11</v>
      </c>
      <c r="H4" s="17">
        <v>3341277.0</v>
      </c>
      <c r="I4" s="5">
        <v>240240.0</v>
      </c>
      <c r="J4" s="6" t="s">
        <v>9</v>
      </c>
      <c r="K4" s="6">
        <f t="shared" ref="K4:M4" si="1">C4/C5</f>
        <v>0.000002054445275</v>
      </c>
      <c r="L4" s="6">
        <f t="shared" si="1"/>
        <v>0.1268613682</v>
      </c>
      <c r="M4" s="6">
        <f t="shared" si="1"/>
        <v>1</v>
      </c>
      <c r="N4" s="6">
        <f>242/113156368</f>
        <v>0.000002138633506</v>
      </c>
      <c r="O4" s="6">
        <f>H4/30540615</f>
        <v>0.1094043784</v>
      </c>
      <c r="P4" s="6">
        <f>240/240</f>
        <v>1</v>
      </c>
    </row>
    <row r="5">
      <c r="A5" s="8"/>
      <c r="B5" s="8"/>
      <c r="C5" s="19">
        <v>1.18766853E8</v>
      </c>
      <c r="D5" s="19">
        <v>2.6338018E7</v>
      </c>
      <c r="E5" s="19">
        <v>244.0</v>
      </c>
      <c r="F5" s="8"/>
      <c r="G5" s="8"/>
      <c r="H5" s="19">
        <v>2.6354003E7</v>
      </c>
      <c r="I5" s="8"/>
    </row>
    <row r="6">
      <c r="A6" s="5" t="s">
        <v>12</v>
      </c>
      <c r="B6" s="13">
        <v>1.4637</v>
      </c>
      <c r="C6" s="17">
        <v>21249.0</v>
      </c>
      <c r="D6" s="17">
        <v>39832.0</v>
      </c>
      <c r="E6" s="17">
        <v>421.0</v>
      </c>
      <c r="F6" s="23">
        <v>1.4671</v>
      </c>
      <c r="G6" s="17">
        <v>21251.0</v>
      </c>
      <c r="H6" s="17">
        <v>39861.0</v>
      </c>
      <c r="I6" s="17">
        <v>421.0</v>
      </c>
      <c r="J6" s="6" t="s">
        <v>12</v>
      </c>
      <c r="K6" s="6">
        <f t="shared" ref="K6:M6" si="2">C6/C7</f>
        <v>0.0001814287363</v>
      </c>
      <c r="L6" s="6">
        <f t="shared" si="2"/>
        <v>0.000868043335</v>
      </c>
      <c r="M6" s="6">
        <f t="shared" si="2"/>
        <v>0.01981269707</v>
      </c>
      <c r="N6" s="6">
        <f t="shared" ref="N6:P6" si="3">G6/G7</f>
        <v>0.0001916897985</v>
      </c>
      <c r="O6" s="6">
        <f t="shared" si="3"/>
        <v>0.0008693861062</v>
      </c>
      <c r="P6" s="6">
        <f t="shared" si="3"/>
        <v>0.01981083243</v>
      </c>
    </row>
    <row r="7">
      <c r="A7" s="8"/>
      <c r="B7" s="8"/>
      <c r="C7" s="19">
        <v>1.17120366E8</v>
      </c>
      <c r="D7" s="19">
        <v>4.588711E7</v>
      </c>
      <c r="E7" s="19">
        <v>21249.0</v>
      </c>
      <c r="F7" s="8"/>
      <c r="G7" s="19">
        <v>1.10861403E8</v>
      </c>
      <c r="H7" s="19">
        <v>4.5849594E7</v>
      </c>
      <c r="I7" s="19">
        <v>21251.0</v>
      </c>
    </row>
    <row r="8">
      <c r="A8" s="5" t="s">
        <v>13</v>
      </c>
      <c r="B8" s="13">
        <v>1.593</v>
      </c>
      <c r="C8" s="17">
        <v>207.0</v>
      </c>
      <c r="D8" s="17">
        <v>7241.0</v>
      </c>
      <c r="E8" s="17">
        <v>207.0</v>
      </c>
      <c r="F8" s="13">
        <v>1.584</v>
      </c>
      <c r="G8" s="17">
        <v>205.0</v>
      </c>
      <c r="H8" s="17">
        <v>7241.0</v>
      </c>
      <c r="I8" s="17">
        <v>205.0</v>
      </c>
      <c r="J8" s="6" t="s">
        <v>13</v>
      </c>
      <c r="K8" s="6">
        <f t="shared" ref="K8:M8" si="4">C8/C9</f>
        <v>0.00000176235816</v>
      </c>
      <c r="L8" s="6">
        <f t="shared" si="4"/>
        <v>0.0002017041367</v>
      </c>
      <c r="M8" s="6">
        <f t="shared" si="4"/>
        <v>1</v>
      </c>
      <c r="N8" s="6">
        <f t="shared" ref="N8:P8" si="5">G8/G9</f>
        <v>0.000001825013406</v>
      </c>
      <c r="O8" s="6">
        <f t="shared" si="5"/>
        <v>0.0002020103672</v>
      </c>
      <c r="P8" s="6">
        <f t="shared" si="5"/>
        <v>1</v>
      </c>
    </row>
    <row r="9">
      <c r="A9" s="8"/>
      <c r="B9" s="8"/>
      <c r="C9" s="19">
        <v>1.17456261E8</v>
      </c>
      <c r="D9" s="19">
        <v>3.5899115E7</v>
      </c>
      <c r="E9" s="19">
        <v>207.0</v>
      </c>
      <c r="F9" s="8"/>
      <c r="G9" s="19">
        <v>1.12327942E8</v>
      </c>
      <c r="H9" s="19">
        <v>3.5844695E7</v>
      </c>
      <c r="I9" s="19">
        <v>205.0</v>
      </c>
    </row>
    <row r="10">
      <c r="A10" s="5" t="s">
        <v>14</v>
      </c>
      <c r="B10" s="13">
        <v>1.5721</v>
      </c>
      <c r="C10" s="17">
        <v>5860.0</v>
      </c>
      <c r="D10" s="17">
        <v>597874.0</v>
      </c>
      <c r="E10" s="17">
        <v>1629.0</v>
      </c>
      <c r="F10" s="13">
        <v>1.5385</v>
      </c>
      <c r="G10" s="17">
        <v>5855.0</v>
      </c>
      <c r="H10" s="17">
        <v>597907.0</v>
      </c>
      <c r="I10" s="17">
        <v>1627.0</v>
      </c>
      <c r="J10" s="6" t="s">
        <v>14</v>
      </c>
      <c r="K10" s="6">
        <f t="shared" ref="K10:M10" si="6">C10/C11</f>
        <v>0.00005177125453</v>
      </c>
      <c r="L10" s="6">
        <f t="shared" si="6"/>
        <v>0.01481629804</v>
      </c>
      <c r="M10" s="6">
        <f t="shared" si="6"/>
        <v>0.2779863481</v>
      </c>
      <c r="N10" s="6">
        <f t="shared" ref="N10:P10" si="7">G10/G11</f>
        <v>0.00005341741493</v>
      </c>
      <c r="O10" s="6">
        <f t="shared" si="7"/>
        <v>0.01485303776</v>
      </c>
      <c r="P10" s="6">
        <f t="shared" si="7"/>
        <v>0.277882152</v>
      </c>
    </row>
    <row r="11">
      <c r="A11" s="8"/>
      <c r="B11" s="8"/>
      <c r="C11" s="19">
        <v>1.13190226E8</v>
      </c>
      <c r="D11" s="19">
        <v>4.0352455E7</v>
      </c>
      <c r="E11" s="19">
        <v>5860.0</v>
      </c>
      <c r="F11" s="8"/>
      <c r="G11" s="19">
        <v>1.09608449E8</v>
      </c>
      <c r="H11" s="19">
        <v>4.0254863E7</v>
      </c>
      <c r="I11" s="19">
        <v>5855.0</v>
      </c>
    </row>
    <row r="12">
      <c r="A12" s="5" t="s">
        <v>15</v>
      </c>
      <c r="B12" s="13">
        <v>1.5443</v>
      </c>
      <c r="C12" s="17">
        <v>166.0</v>
      </c>
      <c r="D12" s="17">
        <v>2050.0</v>
      </c>
      <c r="E12" s="17">
        <v>166.0</v>
      </c>
      <c r="F12" s="22">
        <v>1.54</v>
      </c>
      <c r="G12" s="17">
        <v>168.0</v>
      </c>
      <c r="H12" s="17">
        <v>2047.0</v>
      </c>
      <c r="I12" s="17">
        <v>165.0</v>
      </c>
      <c r="J12" s="6" t="s">
        <v>15</v>
      </c>
      <c r="K12" s="6">
        <f t="shared" ref="K12:M12" si="8">C12/C13</f>
        <v>0.000001396928168</v>
      </c>
      <c r="L12" s="6">
        <f t="shared" si="8"/>
        <v>0.00005771188588</v>
      </c>
      <c r="M12" s="6">
        <f t="shared" si="8"/>
        <v>1</v>
      </c>
      <c r="N12" s="6">
        <f t="shared" ref="N12:P12" si="9">G12/G13</f>
        <v>0.000001489903866</v>
      </c>
      <c r="O12" s="6">
        <f t="shared" si="9"/>
        <v>0.00005767495276</v>
      </c>
      <c r="P12" s="6">
        <f t="shared" si="9"/>
        <v>1</v>
      </c>
    </row>
    <row r="13">
      <c r="A13" s="8"/>
      <c r="B13" s="8"/>
      <c r="C13" s="19">
        <v>1.18832166E8</v>
      </c>
      <c r="D13" s="19">
        <v>3.5521279E7</v>
      </c>
      <c r="E13" s="19">
        <v>166.0</v>
      </c>
      <c r="F13" s="8"/>
      <c r="G13" s="19">
        <v>1.12758953E8</v>
      </c>
      <c r="H13" s="19">
        <v>3.549201E7</v>
      </c>
      <c r="I13" s="19">
        <v>165.0</v>
      </c>
    </row>
    <row r="14">
      <c r="A14" s="15" t="s">
        <v>16</v>
      </c>
      <c r="B14" s="16">
        <f>AVERAGE(B4:B13)</f>
        <v>1.40198</v>
      </c>
      <c r="F14" s="6">
        <f>AVERAGE(F4:F13)</f>
        <v>1.39056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F2:F3"/>
    <mergeCell ref="F4:F5"/>
    <mergeCell ref="F6:F7"/>
    <mergeCell ref="F8:F9"/>
    <mergeCell ref="F10:F11"/>
    <mergeCell ref="F12:F13"/>
    <mergeCell ref="G4:G5"/>
    <mergeCell ref="I4:I5"/>
    <mergeCell ref="A6:A7"/>
    <mergeCell ref="B6:B7"/>
    <mergeCell ref="A8:A9"/>
    <mergeCell ref="B8:B9"/>
    <mergeCell ref="A10:A11"/>
    <mergeCell ref="B10:B11"/>
    <mergeCell ref="A12:A13"/>
    <mergeCell ref="B12:B13"/>
    <mergeCell ref="B1:E1"/>
    <mergeCell ref="F1:I1"/>
    <mergeCell ref="B2:B3"/>
    <mergeCell ref="C2:E2"/>
    <mergeCell ref="G2:I2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1.43"/>
    <col customWidth="1" min="8" max="10" width="10.71"/>
    <col customWidth="1" min="11" max="11" width="12.0"/>
    <col customWidth="1" min="12" max="13" width="10.71"/>
    <col customWidth="1" min="14" max="14" width="12.0"/>
    <col customWidth="1" min="15" max="26" width="10.71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</row>
    <row r="2">
      <c r="A2" s="1"/>
      <c r="B2" s="5" t="s">
        <v>2</v>
      </c>
      <c r="C2" s="2" t="s">
        <v>3</v>
      </c>
      <c r="D2" s="3"/>
      <c r="E2" s="4"/>
      <c r="F2" s="5" t="s">
        <v>2</v>
      </c>
      <c r="G2" s="2" t="s">
        <v>4</v>
      </c>
      <c r="H2" s="3"/>
      <c r="I2" s="4"/>
      <c r="K2" s="6" t="s">
        <v>0</v>
      </c>
      <c r="N2" s="6" t="s">
        <v>1</v>
      </c>
    </row>
    <row r="3">
      <c r="A3" s="7"/>
      <c r="B3" s="8"/>
      <c r="C3" s="9" t="s">
        <v>5</v>
      </c>
      <c r="D3" s="9" t="s">
        <v>6</v>
      </c>
      <c r="E3" s="9" t="s">
        <v>7</v>
      </c>
      <c r="F3" s="8"/>
      <c r="G3" s="9" t="s">
        <v>5</v>
      </c>
      <c r="H3" s="9" t="s">
        <v>6</v>
      </c>
      <c r="I3" s="9" t="s">
        <v>8</v>
      </c>
      <c r="K3" s="10" t="s">
        <v>5</v>
      </c>
      <c r="L3" s="10" t="s">
        <v>6</v>
      </c>
      <c r="M3" s="10" t="s">
        <v>7</v>
      </c>
      <c r="N3" s="10" t="s">
        <v>5</v>
      </c>
      <c r="O3" s="10" t="s">
        <v>6</v>
      </c>
      <c r="P3" s="10" t="s">
        <v>7</v>
      </c>
    </row>
    <row r="4">
      <c r="A4" s="5" t="s">
        <v>9</v>
      </c>
      <c r="B4" s="22">
        <v>0.8909</v>
      </c>
      <c r="C4" s="17">
        <v>244.0</v>
      </c>
      <c r="D4" s="17">
        <v>3341215.0</v>
      </c>
      <c r="E4" s="17">
        <v>244.0</v>
      </c>
      <c r="F4" s="13">
        <v>0.8832</v>
      </c>
      <c r="G4" s="5">
        <v>2.40109452842E11</v>
      </c>
      <c r="H4" s="17">
        <v>3341216.0</v>
      </c>
      <c r="I4" s="5">
        <v>240240.0</v>
      </c>
      <c r="J4" s="6" t="s">
        <v>9</v>
      </c>
      <c r="K4" s="6">
        <f t="shared" ref="K4:M4" si="1">C4/C5</f>
        <v>0.000001939105522</v>
      </c>
      <c r="L4" s="6">
        <f t="shared" si="1"/>
        <v>0.1258444946</v>
      </c>
      <c r="M4" s="6">
        <f t="shared" si="1"/>
        <v>1</v>
      </c>
      <c r="N4" s="6">
        <f>241/111573562</f>
        <v>0.000002160009913</v>
      </c>
      <c r="O4" s="6">
        <f>H4/26814433</f>
        <v>0.1246051334</v>
      </c>
      <c r="P4" s="6">
        <f>241/241</f>
        <v>1</v>
      </c>
    </row>
    <row r="5">
      <c r="A5" s="8"/>
      <c r="B5" s="8"/>
      <c r="C5" s="19">
        <v>1.25831213E8</v>
      </c>
      <c r="D5" s="19">
        <v>2.6550347E7</v>
      </c>
      <c r="E5" s="19">
        <v>244.0</v>
      </c>
      <c r="F5" s="8"/>
      <c r="G5" s="8"/>
      <c r="H5" s="19">
        <v>2.6353993E7</v>
      </c>
      <c r="I5" s="8"/>
    </row>
    <row r="6">
      <c r="A6" s="5" t="s">
        <v>12</v>
      </c>
      <c r="B6" s="13">
        <v>1.9457</v>
      </c>
      <c r="C6" s="17">
        <v>22270.0</v>
      </c>
      <c r="D6" s="17">
        <v>39832.0</v>
      </c>
      <c r="E6" s="17">
        <v>420.0</v>
      </c>
      <c r="F6" s="23">
        <v>1.9528</v>
      </c>
      <c r="G6" s="17">
        <v>22240.0</v>
      </c>
      <c r="H6" s="17">
        <v>39835.0</v>
      </c>
      <c r="I6" s="17">
        <v>420.0</v>
      </c>
      <c r="J6" s="6" t="s">
        <v>12</v>
      </c>
      <c r="K6" s="6">
        <f t="shared" ref="K6:M6" si="2">C6/C7</f>
        <v>0.0001851763805</v>
      </c>
      <c r="L6" s="6">
        <f t="shared" si="2"/>
        <v>0.0008640902076</v>
      </c>
      <c r="M6" s="6">
        <f t="shared" si="2"/>
        <v>0.01885945218</v>
      </c>
      <c r="N6" s="6">
        <f t="shared" ref="N6:P6" si="3">G6/G7</f>
        <v>0.0001994645596</v>
      </c>
      <c r="O6" s="6">
        <f t="shared" si="3"/>
        <v>0.0008664746378</v>
      </c>
      <c r="P6" s="6">
        <f t="shared" si="3"/>
        <v>0.01888489209</v>
      </c>
    </row>
    <row r="7">
      <c r="A7" s="8"/>
      <c r="B7" s="8"/>
      <c r="C7" s="19">
        <v>1.20263718E8</v>
      </c>
      <c r="D7" s="19">
        <v>4.6097039E7</v>
      </c>
      <c r="E7" s="19">
        <v>22270.0</v>
      </c>
      <c r="F7" s="8"/>
      <c r="G7" s="19">
        <v>1.11498504E8</v>
      </c>
      <c r="H7" s="19">
        <v>4.5973648E7</v>
      </c>
      <c r="I7" s="19">
        <v>22240.0</v>
      </c>
    </row>
    <row r="8">
      <c r="A8" s="5" t="s">
        <v>13</v>
      </c>
      <c r="B8" s="13">
        <v>2.6607</v>
      </c>
      <c r="C8" s="17">
        <v>207.0</v>
      </c>
      <c r="D8" s="17">
        <v>7241.0</v>
      </c>
      <c r="E8" s="17">
        <v>207.0</v>
      </c>
      <c r="F8" s="13">
        <v>2.5996</v>
      </c>
      <c r="G8" s="17">
        <v>203.0</v>
      </c>
      <c r="H8" s="17">
        <v>7241.0</v>
      </c>
      <c r="I8" s="17">
        <v>203.0</v>
      </c>
      <c r="J8" s="6" t="s">
        <v>13</v>
      </c>
      <c r="K8" s="6">
        <f t="shared" ref="K8:M8" si="4">C8/C9</f>
        <v>0.000001765757615</v>
      </c>
      <c r="L8" s="6">
        <f t="shared" si="4"/>
        <v>0.0001999776299</v>
      </c>
      <c r="M8" s="6">
        <f t="shared" si="4"/>
        <v>1</v>
      </c>
      <c r="N8" s="6">
        <f t="shared" ref="N8:P8" si="5">G8/G9</f>
        <v>0.000001846528134</v>
      </c>
      <c r="O8" s="6">
        <f t="shared" si="5"/>
        <v>0.0001999987295</v>
      </c>
      <c r="P8" s="6">
        <f t="shared" si="5"/>
        <v>1</v>
      </c>
    </row>
    <row r="9">
      <c r="A9" s="8"/>
      <c r="B9" s="8"/>
      <c r="C9" s="19">
        <v>1.17230133E8</v>
      </c>
      <c r="D9" s="19">
        <v>3.620905E7</v>
      </c>
      <c r="E9" s="19">
        <v>207.0</v>
      </c>
      <c r="F9" s="8"/>
      <c r="G9" s="19">
        <v>1.09936045E8</v>
      </c>
      <c r="H9" s="19">
        <v>3.620523E7</v>
      </c>
      <c r="I9" s="19">
        <v>203.0</v>
      </c>
    </row>
    <row r="10">
      <c r="A10" s="5" t="s">
        <v>14</v>
      </c>
      <c r="B10" s="13">
        <v>2.4042</v>
      </c>
      <c r="C10" s="17">
        <v>5672.0</v>
      </c>
      <c r="D10" s="17">
        <v>597814.0</v>
      </c>
      <c r="E10" s="17">
        <v>1623.0</v>
      </c>
      <c r="F10" s="13">
        <v>2.382</v>
      </c>
      <c r="G10" s="17">
        <v>5570.0</v>
      </c>
      <c r="H10" s="17">
        <v>597768.0</v>
      </c>
      <c r="I10" s="17">
        <v>1621.0</v>
      </c>
      <c r="J10" s="6" t="s">
        <v>14</v>
      </c>
      <c r="K10" s="6">
        <f t="shared" ref="K10:M10" si="6">C10/C11</f>
        <v>0.0000496343592</v>
      </c>
      <c r="L10" s="6">
        <f t="shared" si="6"/>
        <v>0.01468980324</v>
      </c>
      <c r="M10" s="6">
        <f t="shared" si="6"/>
        <v>0.2861424542</v>
      </c>
      <c r="N10" s="6">
        <f t="shared" ref="N10:P10" si="7">G10/G11</f>
        <v>0.00005133294138</v>
      </c>
      <c r="O10" s="6">
        <f t="shared" si="7"/>
        <v>0.01473280124</v>
      </c>
      <c r="P10" s="6">
        <f t="shared" si="7"/>
        <v>0.2910233393</v>
      </c>
    </row>
    <row r="11">
      <c r="A11" s="8"/>
      <c r="B11" s="8"/>
      <c r="C11" s="19">
        <v>1.14275677E8</v>
      </c>
      <c r="D11" s="19">
        <v>4.0695848E7</v>
      </c>
      <c r="E11" s="19">
        <v>5672.0</v>
      </c>
      <c r="F11" s="8"/>
      <c r="G11" s="19">
        <v>1.08507322E8</v>
      </c>
      <c r="H11" s="19">
        <v>4.0573954E7</v>
      </c>
      <c r="I11" s="19">
        <v>5570.0</v>
      </c>
    </row>
    <row r="12">
      <c r="A12" s="5" t="s">
        <v>15</v>
      </c>
      <c r="B12" s="13">
        <v>1.54</v>
      </c>
      <c r="C12" s="17">
        <v>165.0</v>
      </c>
      <c r="D12" s="17">
        <v>2049.0</v>
      </c>
      <c r="E12" s="17">
        <v>165.0</v>
      </c>
      <c r="F12" s="22">
        <v>2.5562</v>
      </c>
      <c r="G12" s="17">
        <v>165.0</v>
      </c>
      <c r="H12" s="17">
        <v>2047.0</v>
      </c>
      <c r="I12" s="17">
        <v>165.0</v>
      </c>
      <c r="J12" s="6" t="s">
        <v>15</v>
      </c>
      <c r="K12" s="6">
        <f t="shared" ref="K12:M12" si="8">C12/C13</f>
        <v>0.000001399370599</v>
      </c>
      <c r="L12" s="6">
        <f t="shared" si="8"/>
        <v>0.00005702415403</v>
      </c>
      <c r="M12" s="6">
        <f t="shared" si="8"/>
        <v>1</v>
      </c>
      <c r="N12" s="6">
        <f t="shared" ref="N12:P12" si="9">G12/G13</f>
        <v>0.000001493351004</v>
      </c>
      <c r="O12" s="6">
        <f t="shared" si="9"/>
        <v>0.00005675474326</v>
      </c>
      <c r="P12" s="6">
        <f t="shared" si="9"/>
        <v>1</v>
      </c>
    </row>
    <row r="13">
      <c r="A13" s="8"/>
      <c r="B13" s="8"/>
      <c r="C13" s="19">
        <v>1.17910152E8</v>
      </c>
      <c r="D13" s="19">
        <v>3.5932142E7</v>
      </c>
      <c r="E13" s="19">
        <v>165.0</v>
      </c>
      <c r="F13" s="8"/>
      <c r="G13" s="19">
        <v>1.10489764E8</v>
      </c>
      <c r="H13" s="19">
        <v>3.606747E7</v>
      </c>
      <c r="I13" s="19">
        <v>165.0</v>
      </c>
    </row>
    <row r="14">
      <c r="A14" s="15" t="s">
        <v>16</v>
      </c>
      <c r="B14" s="16">
        <f>AVERAGE(B4:B13)</f>
        <v>1.8883</v>
      </c>
      <c r="F14" s="6">
        <f>AVERAGE(F4:F13)</f>
        <v>2.07476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12:A13"/>
    <mergeCell ref="B12:B13"/>
    <mergeCell ref="B6:B7"/>
    <mergeCell ref="B2:B3"/>
    <mergeCell ref="B4:B5"/>
    <mergeCell ref="F1:I1"/>
    <mergeCell ref="G2:I2"/>
    <mergeCell ref="F2:F3"/>
    <mergeCell ref="F4:F5"/>
    <mergeCell ref="F8:F9"/>
    <mergeCell ref="F10:F11"/>
    <mergeCell ref="F12:F13"/>
    <mergeCell ref="G4:G5"/>
    <mergeCell ref="I4:I5"/>
    <mergeCell ref="A6:A7"/>
    <mergeCell ref="A4:A5"/>
    <mergeCell ref="F6:F7"/>
    <mergeCell ref="A8:A9"/>
    <mergeCell ref="B8:B9"/>
    <mergeCell ref="A10:A11"/>
    <mergeCell ref="B10:B11"/>
    <mergeCell ref="B1:E1"/>
    <mergeCell ref="C2:E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2022-10-05T15:57:55Z</dcterms:created>
  <dc:creator>Carlos Martínez</dc:creator>
</cp:coreProperties>
</file>