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Modif lsq x2" sheetId="2" r:id="rId5"/>
    <sheet state="visible" name="Modif cache L2" sheetId="3" r:id="rId6"/>
    <sheet state="visible" name="Modif memwidth" sheetId="4" r:id="rId7"/>
    <sheet state="visible" name="fetchdecode+8" sheetId="5" r:id="rId8"/>
    <sheet state="visible" name="lsqruu x2" sheetId="6" r:id="rId9"/>
    <sheet state="visible" name="latencia 6-&gt;4" sheetId="7" r:id="rId10"/>
    <sheet state="visible" name="lsq x2 lat 6-&gt;5" sheetId="8" r:id="rId11"/>
  </sheets>
  <definedNames/>
  <calcPr/>
  <extLst>
    <ext uri="GoogleSheetsCustomDataVersion1">
      <go:sheetsCustomData xmlns:go="http://customooxmlschemas.google.com/" r:id="rId12" roundtripDataSignature="AMtx7mh+nf5N0DIl52hvCCKDcEzYxW4ycA=="/>
    </ext>
  </extLst>
</workbook>
</file>

<file path=xl/sharedStrings.xml><?xml version="1.0" encoding="utf-8"?>
<sst xmlns="http://schemas.openxmlformats.org/spreadsheetml/2006/main" count="250" uniqueCount="19">
  <si>
    <t>INTEL</t>
  </si>
  <si>
    <t>AMD</t>
  </si>
  <si>
    <t>IPC</t>
  </si>
  <si>
    <t>Missesaccesses</t>
  </si>
  <si>
    <t>Misses</t>
  </si>
  <si>
    <t>LI1</t>
  </si>
  <si>
    <t>L1D</t>
  </si>
  <si>
    <t>DL2</t>
  </si>
  <si>
    <t>L2</t>
  </si>
  <si>
    <t>ammp</t>
  </si>
  <si>
    <t>eon</t>
  </si>
  <si>
    <t>equake</t>
  </si>
  <si>
    <t>gap</t>
  </si>
  <si>
    <t>mesa</t>
  </si>
  <si>
    <t>Promedio</t>
  </si>
  <si>
    <t>LI2</t>
  </si>
  <si>
    <t>misses dalt</t>
  </si>
  <si>
    <t>accesos baix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</si>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</sst>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#,##0.00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6" fillId="0" fontId="1" numFmtId="0" xfId="0" applyAlignment="1" applyBorder="1" applyFont="1">
      <alignment shrinkToFit="0" vertical="center" wrapText="1"/>
    </xf>
    <xf borderId="7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3" numFmtId="166" xfId="0" applyFont="1" applyNumberFormat="1"/>
    <xf borderId="5" fillId="0" fontId="1" numFmtId="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Original!$K$10:$P$10</c:f>
              <c:numCache/>
            </c:numRef>
          </c:val>
        </c:ser>
        <c:ser>
          <c:idx val="5"/>
          <c:order val="5"/>
          <c:tx>
            <c:strRef>
              <c:f>Original!$J$12</c:f>
            </c:strRef>
          </c:tx>
          <c:cat>
            <c:strRef>
              <c:f>Original!$K$2:$P$2</c:f>
            </c:strRef>
          </c:cat>
          <c:val>
            <c:numRef>
              <c:f>Original!$K$12:$P$12</c:f>
              <c:numCache/>
            </c:numRef>
          </c:val>
        </c:ser>
        <c:axId val="1687118744"/>
        <c:axId val="299482441"/>
      </c:barChart>
      <c:catAx>
        <c:axId val="168711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9482441"/>
      </c:catAx>
      <c:valAx>
        <c:axId val="299482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71187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x2'!$A$3:$A$14</c:f>
            </c:strRef>
          </c:cat>
          <c:val>
            <c:numRef>
              <c:f>'Modif lsq x2'!$F$3:$F$14</c:f>
              <c:numCache/>
            </c:numRef>
          </c:val>
        </c:ser>
        <c:axId val="1761359418"/>
        <c:axId val="1220516533"/>
      </c:barChart>
      <c:catAx>
        <c:axId val="1761359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0516533"/>
      </c:catAx>
      <c:valAx>
        <c:axId val="1220516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1359418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x2'!$P$4:$P$12</c:f>
              <c:numCache/>
            </c:numRef>
          </c:val>
        </c:ser>
        <c:axId val="1463879677"/>
        <c:axId val="1891070972"/>
      </c:barChart>
      <c:catAx>
        <c:axId val="1463879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1070972"/>
      </c:catAx>
      <c:valAx>
        <c:axId val="1891070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38796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x2'!$M$4:$M$12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x2'!$K$4:$K$12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x2'!$L$4:$L$12</c:f>
              <c:numCache/>
            </c:numRef>
          </c:val>
        </c:ser>
        <c:axId val="437064517"/>
        <c:axId val="1799205122"/>
      </c:barChart>
      <c:catAx>
        <c:axId val="437064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9205122"/>
      </c:catAx>
      <c:valAx>
        <c:axId val="179920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70645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 lsq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lsq x2'!$B$4:$B$14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lsq x2'!$F$4:$F$14</c:f>
              <c:numCache/>
            </c:numRef>
          </c:val>
        </c:ser>
        <c:axId val="1230470000"/>
        <c:axId val="920266761"/>
      </c:barChart>
      <c:catAx>
        <c:axId val="12304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0266761"/>
      </c:catAx>
      <c:valAx>
        <c:axId val="920266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04700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L2'!$F$4:$F$14</c:f>
              <c:numCache/>
            </c:numRef>
          </c:val>
        </c:ser>
        <c:axId val="262160981"/>
        <c:axId val="245199772"/>
      </c:barChart>
      <c:catAx>
        <c:axId val="26216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5199772"/>
      </c:catAx>
      <c:valAx>
        <c:axId val="24519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21609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L2'!$K$10:$P$10</c:f>
              <c:numCache/>
            </c:numRef>
          </c:val>
        </c:ser>
        <c:ser>
          <c:idx val="5"/>
          <c:order val="5"/>
          <c:tx>
            <c:strRef>
              <c:f>'Modif cache L2'!$J$12</c:f>
            </c:strRef>
          </c:tx>
          <c:cat>
            <c:strRef>
              <c:f>'Modif cache L2'!$K$2:$P$2</c:f>
            </c:strRef>
          </c:cat>
          <c:val>
            <c:numRef>
              <c:f>'Modif cache L2'!$K$12:$P$12</c:f>
              <c:numCache/>
            </c:numRef>
          </c:val>
        </c:ser>
        <c:axId val="915207506"/>
        <c:axId val="1801137862"/>
      </c:barChart>
      <c:catAx>
        <c:axId val="915207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1137862"/>
      </c:catAx>
      <c:valAx>
        <c:axId val="180113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2075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L2'!$B$4:$B$14</c:f>
              <c:numCache/>
            </c:numRef>
          </c:val>
        </c:ser>
        <c:overlap val="100"/>
        <c:axId val="1908547780"/>
        <c:axId val="1691590097"/>
      </c:barChart>
      <c:catAx>
        <c:axId val="1908547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1590097"/>
      </c:catAx>
      <c:valAx>
        <c:axId val="1691590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854778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L2'!$A$3:$A$14</c:f>
            </c:strRef>
          </c:cat>
          <c:val>
            <c:numRef>
              <c:f>'Modif cache L2'!$F$3:$F$14</c:f>
              <c:numCache/>
            </c:numRef>
          </c:val>
        </c:ser>
        <c:axId val="215690123"/>
        <c:axId val="841861053"/>
      </c:barChart>
      <c:catAx>
        <c:axId val="21569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861053"/>
      </c:catAx>
      <c:valAx>
        <c:axId val="841861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5690123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L2'!$P$4:$P$12</c:f>
              <c:numCache/>
            </c:numRef>
          </c:val>
        </c:ser>
        <c:axId val="32015609"/>
        <c:axId val="823228520"/>
      </c:barChart>
      <c:catAx>
        <c:axId val="32015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3228520"/>
      </c:catAx>
      <c:valAx>
        <c:axId val="823228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0156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L2'!$M$4:$M$12</c:f>
              <c:numCache/>
            </c:numRef>
          </c:val>
        </c:ser>
        <c:axId val="568958656"/>
        <c:axId val="1250854128"/>
      </c:barChart>
      <c:catAx>
        <c:axId val="5689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0854128"/>
      </c:catAx>
      <c:valAx>
        <c:axId val="125085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9586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overlap val="100"/>
        <c:axId val="1612654619"/>
        <c:axId val="475275944"/>
      </c:barChart>
      <c:catAx>
        <c:axId val="1612654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5275944"/>
      </c:catAx>
      <c:valAx>
        <c:axId val="475275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2654619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cache L2'!$B$4:$B$14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cache L2'!$F$4:$F$14</c:f>
              <c:numCache/>
            </c:numRef>
          </c:val>
        </c:ser>
        <c:axId val="2078887430"/>
        <c:axId val="1407336770"/>
      </c:barChart>
      <c:catAx>
        <c:axId val="207888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336770"/>
      </c:catAx>
      <c:valAx>
        <c:axId val="1407336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887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memwidth'!$F$4:$F$14</c:f>
              <c:numCache/>
            </c:numRef>
          </c:val>
        </c:ser>
        <c:axId val="1695356407"/>
        <c:axId val="737050285"/>
      </c:barChart>
      <c:catAx>
        <c:axId val="1695356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7050285"/>
      </c:catAx>
      <c:valAx>
        <c:axId val="73705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53564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memwidth'!$K$10:$P$10</c:f>
              <c:numCache/>
            </c:numRef>
          </c:val>
        </c:ser>
        <c:ser>
          <c:idx val="5"/>
          <c:order val="5"/>
          <c:tx>
            <c:strRef>
              <c:f>'Modif memwidth'!$J$12</c:f>
            </c:strRef>
          </c:tx>
          <c:cat>
            <c:strRef>
              <c:f>'Modif memwidth'!$K$2:$P$2</c:f>
            </c:strRef>
          </c:cat>
          <c:val>
            <c:numRef>
              <c:f>'Modif memwidth'!$K$12:$P$12</c:f>
              <c:numCache/>
            </c:numRef>
          </c:val>
        </c:ser>
        <c:axId val="1851525282"/>
        <c:axId val="220559034"/>
      </c:barChart>
      <c:catAx>
        <c:axId val="1851525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0559034"/>
      </c:catAx>
      <c:valAx>
        <c:axId val="220559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152528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memwidth'!$B$4:$B$14</c:f>
              <c:numCache/>
            </c:numRef>
          </c:val>
        </c:ser>
        <c:overlap val="100"/>
        <c:axId val="695664565"/>
        <c:axId val="757179118"/>
      </c:barChart>
      <c:catAx>
        <c:axId val="695664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7179118"/>
      </c:catAx>
      <c:valAx>
        <c:axId val="757179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664565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memwidth'!$A$3:$A$14</c:f>
            </c:strRef>
          </c:cat>
          <c:val>
            <c:numRef>
              <c:f>'Modif memwidth'!$F$3:$F$14</c:f>
              <c:numCache/>
            </c:numRef>
          </c:val>
        </c:ser>
        <c:axId val="1631442737"/>
        <c:axId val="1413856987"/>
      </c:barChart>
      <c:catAx>
        <c:axId val="163144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3856987"/>
      </c:catAx>
      <c:valAx>
        <c:axId val="141385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1442737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memwidth'!$P$4:$P$12</c:f>
              <c:numCache/>
            </c:numRef>
          </c:val>
        </c:ser>
        <c:axId val="497630689"/>
        <c:axId val="988424285"/>
      </c:barChart>
      <c:catAx>
        <c:axId val="49763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8424285"/>
      </c:catAx>
      <c:valAx>
        <c:axId val="988424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76306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memwidth'!$M$4:$M$12</c:f>
              <c:numCache/>
            </c:numRef>
          </c:val>
        </c:ser>
        <c:axId val="777435044"/>
        <c:axId val="1251409202"/>
      </c:barChart>
      <c:catAx>
        <c:axId val="777435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1409202"/>
      </c:catAx>
      <c:valAx>
        <c:axId val="1251409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74350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Original!$B$2:$B$3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strRef>
              <c:f>Original!$F$2:$F$3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strRef>
              <c:f>'Modif memwidth'!$B$2:$B$3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memwidth'!$B$4:$B$14</c:f>
              <c:numCache/>
            </c:numRef>
          </c:val>
        </c:ser>
        <c:ser>
          <c:idx val="3"/>
          <c:order val="3"/>
          <c:tx>
            <c:strRef>
              <c:f>'Modif memwidth'!$F$2:$F$3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memwidth'!$F$4:$F$14</c:f>
              <c:numCache/>
            </c:numRef>
          </c:val>
        </c:ser>
        <c:axId val="6865734"/>
        <c:axId val="1803441689"/>
      </c:barChart>
      <c:catAx>
        <c:axId val="686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41689"/>
      </c:catAx>
      <c:valAx>
        <c:axId val="1803441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5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'fetchdecode+8'!$K$10:$P$10</c:f>
              <c:numCache/>
            </c:numRef>
          </c:val>
        </c:ser>
        <c:ser>
          <c:idx val="5"/>
          <c:order val="5"/>
          <c:tx>
            <c:strRef>
              <c:f>'fetchdecode+8'!$J$12</c:f>
            </c:strRef>
          </c:tx>
          <c:cat>
            <c:strRef>
              <c:f>'fetchdecode+8'!$K$2:$P$2</c:f>
            </c:strRef>
          </c:cat>
          <c:val>
            <c:numRef>
              <c:f>'fetchdecode+8'!$K$12:$P$12</c:f>
              <c:numCache/>
            </c:numRef>
          </c:val>
        </c:ser>
        <c:axId val="178059764"/>
        <c:axId val="972942995"/>
      </c:barChart>
      <c:catAx>
        <c:axId val="178059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2942995"/>
      </c:catAx>
      <c:valAx>
        <c:axId val="972942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0597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'fetchdecode+8'!$B$4:$B$14</c:f>
              <c:numCache/>
            </c:numRef>
          </c:val>
        </c:ser>
        <c:overlap val="100"/>
        <c:axId val="1895378191"/>
        <c:axId val="479849658"/>
      </c:barChart>
      <c:catAx>
        <c:axId val="189537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9849658"/>
      </c:catAx>
      <c:valAx>
        <c:axId val="47984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537819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Original!$A$3:$A$14</c:f>
            </c:strRef>
          </c:cat>
          <c:val>
            <c:numRef>
              <c:f>Original!$F$3:$F$14</c:f>
              <c:numCache/>
            </c:numRef>
          </c:val>
        </c:ser>
        <c:axId val="1264722742"/>
        <c:axId val="538554375"/>
      </c:barChart>
      <c:catAx>
        <c:axId val="1264722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8554375"/>
      </c:catAx>
      <c:valAx>
        <c:axId val="538554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4722742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'fetchdecode+8'!$A$3:$A$14</c:f>
            </c:strRef>
          </c:cat>
          <c:val>
            <c:numRef>
              <c:f>'fetchdecode+8'!$F$3:$F$14</c:f>
              <c:numCache/>
            </c:numRef>
          </c:val>
        </c:ser>
        <c:axId val="1708165338"/>
        <c:axId val="52428957"/>
      </c:barChart>
      <c:catAx>
        <c:axId val="1708165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428957"/>
      </c:catAx>
      <c:valAx>
        <c:axId val="52428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8165338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'fetchdecode+8'!$P$4:$P$12</c:f>
              <c:numCache/>
            </c:numRef>
          </c:val>
        </c:ser>
        <c:axId val="765902005"/>
        <c:axId val="909226510"/>
      </c:barChart>
      <c:catAx>
        <c:axId val="765902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9226510"/>
      </c:catAx>
      <c:valAx>
        <c:axId val="909226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59020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'fetchdecode+8'!$M$4:$M$12</c:f>
              <c:numCache/>
            </c:numRef>
          </c:val>
        </c:ser>
        <c:axId val="874124866"/>
        <c:axId val="1522491369"/>
      </c:barChart>
      <c:catAx>
        <c:axId val="874124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2491369"/>
      </c:catAx>
      <c:valAx>
        <c:axId val="152249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41248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'fetchdecode+8'!$B$4:$B$13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'fetchdecode+8'!$F$4:$F$13</c:f>
              <c:numCache/>
            </c:numRef>
          </c:val>
        </c:ser>
        <c:axId val="857182970"/>
        <c:axId val="157490533"/>
      </c:barChart>
      <c:catAx>
        <c:axId val="85718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90533"/>
      </c:catAx>
      <c:valAx>
        <c:axId val="15749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182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'fetchdecode+8'!$F$4:$F$14</c:f>
              <c:numCache/>
            </c:numRef>
          </c:val>
        </c:ser>
        <c:axId val="2078818638"/>
        <c:axId val="752435665"/>
      </c:barChart>
      <c:catAx>
        <c:axId val="2078818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35665"/>
      </c:catAx>
      <c:valAx>
        <c:axId val="75243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818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x2'!$K$10:$P$10</c:f>
              <c:numCache/>
            </c:numRef>
          </c:val>
        </c:ser>
        <c:ser>
          <c:idx val="5"/>
          <c:order val="5"/>
          <c:tx>
            <c:strRef>
              <c:f>'lsqruu x2'!$J$12</c:f>
            </c:strRef>
          </c:tx>
          <c:cat>
            <c:strRef>
              <c:f>'lsqruu x2'!$K$2:$P$2</c:f>
            </c:strRef>
          </c:cat>
          <c:val>
            <c:numRef>
              <c:f>'lsqruu x2'!$K$12:$P$12</c:f>
              <c:numCache/>
            </c:numRef>
          </c:val>
        </c:ser>
        <c:axId val="73067575"/>
        <c:axId val="1892404724"/>
      </c:barChart>
      <c:catAx>
        <c:axId val="73067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2404724"/>
      </c:catAx>
      <c:valAx>
        <c:axId val="1892404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0675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x2'!$B$4:$B$14</c:f>
              <c:numCache/>
            </c:numRef>
          </c:val>
        </c:ser>
        <c:overlap val="100"/>
        <c:axId val="1814136087"/>
        <c:axId val="1561273703"/>
      </c:barChart>
      <c:catAx>
        <c:axId val="1814136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1273703"/>
      </c:catAx>
      <c:valAx>
        <c:axId val="156127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4136087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x2'!$A$3:$A$14</c:f>
            </c:strRef>
          </c:cat>
          <c:val>
            <c:numRef>
              <c:f>'lsqruu x2'!$F$3:$F$14</c:f>
              <c:numCache/>
            </c:numRef>
          </c:val>
        </c:ser>
        <c:axId val="494668013"/>
        <c:axId val="90786249"/>
      </c:barChart>
      <c:catAx>
        <c:axId val="494668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786249"/>
      </c:catAx>
      <c:valAx>
        <c:axId val="9078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4668013"/>
      </c:valAx>
    </c:plotArea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x2'!$P$4:$P$12</c:f>
              <c:numCache/>
            </c:numRef>
          </c:val>
        </c:ser>
        <c:axId val="84671048"/>
        <c:axId val="942698217"/>
      </c:barChart>
      <c:catAx>
        <c:axId val="8467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2698217"/>
      </c:catAx>
      <c:valAx>
        <c:axId val="942698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6710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x2'!$M$4:$M$12</c:f>
              <c:numCache/>
            </c:numRef>
          </c:val>
        </c:ser>
        <c:axId val="2114875368"/>
        <c:axId val="1612685078"/>
      </c:barChart>
      <c:catAx>
        <c:axId val="211487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2685078"/>
      </c:catAx>
      <c:valAx>
        <c:axId val="1612685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48753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Original!$P$4:$P$12</c:f>
              <c:numCache/>
            </c:numRef>
          </c:val>
        </c:ser>
        <c:axId val="563628045"/>
        <c:axId val="1784376668"/>
      </c:barChart>
      <c:catAx>
        <c:axId val="563628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4376668"/>
      </c:catAx>
      <c:valAx>
        <c:axId val="1784376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36280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'lsqruu x2'!$B$4:$B$13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'lsqruu x2'!$F$4:$F$13</c:f>
              <c:numCache/>
            </c:numRef>
          </c:val>
        </c:ser>
        <c:axId val="744276311"/>
        <c:axId val="359778065"/>
      </c:barChart>
      <c:catAx>
        <c:axId val="744276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778065"/>
      </c:catAx>
      <c:valAx>
        <c:axId val="359778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276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x2'!$F$4:$F$14</c:f>
              <c:numCache/>
            </c:numRef>
          </c:val>
        </c:ser>
        <c:axId val="1412801597"/>
        <c:axId val="508531363"/>
      </c:barChart>
      <c:catAx>
        <c:axId val="1412801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531363"/>
      </c:catAx>
      <c:valAx>
        <c:axId val="508531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801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6-&gt;4'!$K$10:$P$10</c:f>
              <c:numCache/>
            </c:numRef>
          </c:val>
        </c:ser>
        <c:ser>
          <c:idx val="5"/>
          <c:order val="5"/>
          <c:tx>
            <c:strRef>
              <c:f>'latencia 6-&gt;4'!$J$12</c:f>
            </c:strRef>
          </c:tx>
          <c:cat>
            <c:strRef>
              <c:f>'latencia 6-&gt;4'!$K$2:$P$2</c:f>
            </c:strRef>
          </c:cat>
          <c:val>
            <c:numRef>
              <c:f>'latencia 6-&gt;4'!$K$12:$P$12</c:f>
              <c:numCache/>
            </c:numRef>
          </c:val>
        </c:ser>
        <c:axId val="495537845"/>
        <c:axId val="927569425"/>
      </c:barChart>
      <c:catAx>
        <c:axId val="495537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7569425"/>
      </c:catAx>
      <c:valAx>
        <c:axId val="927569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5378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6-&gt;4'!$B$4:$B$14</c:f>
              <c:numCache/>
            </c:numRef>
          </c:val>
        </c:ser>
        <c:overlap val="100"/>
        <c:axId val="1040755338"/>
        <c:axId val="1612578795"/>
      </c:barChart>
      <c:catAx>
        <c:axId val="1040755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2578795"/>
      </c:catAx>
      <c:valAx>
        <c:axId val="1612578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0755338"/>
      </c:valAx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6-&gt;4'!$A$3:$A$14</c:f>
            </c:strRef>
          </c:cat>
          <c:val>
            <c:numRef>
              <c:f>'latencia 6-&gt;4'!$F$3:$F$14</c:f>
              <c:numCache/>
            </c:numRef>
          </c:val>
        </c:ser>
        <c:axId val="1702145836"/>
        <c:axId val="928771644"/>
      </c:barChart>
      <c:catAx>
        <c:axId val="1702145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8771644"/>
      </c:catAx>
      <c:valAx>
        <c:axId val="928771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2145836"/>
      </c:valAx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6-&gt;4'!$P$4:$P$12</c:f>
              <c:numCache/>
            </c:numRef>
          </c:val>
        </c:ser>
        <c:axId val="1447322305"/>
        <c:axId val="1836696374"/>
      </c:barChart>
      <c:catAx>
        <c:axId val="1447322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6696374"/>
      </c:catAx>
      <c:valAx>
        <c:axId val="183669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73223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6-&gt;4'!$M$4:$M$12</c:f>
              <c:numCache/>
            </c:numRef>
          </c:val>
        </c:ser>
        <c:axId val="2083641389"/>
        <c:axId val="241841339"/>
      </c:barChart>
      <c:catAx>
        <c:axId val="2083641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1841339"/>
      </c:catAx>
      <c:valAx>
        <c:axId val="241841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36413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6-&gt;4'!$F$4:$F$14</c:f>
              <c:numCache/>
            </c:numRef>
          </c:val>
        </c:ser>
        <c:axId val="735207852"/>
        <c:axId val="1821079293"/>
      </c:barChart>
      <c:catAx>
        <c:axId val="73520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079293"/>
      </c:catAx>
      <c:valAx>
        <c:axId val="1821079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20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'latencia 6-&gt;4'!$B$4:$B$14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'latencia 6-&gt;4'!$F$4:$F$14</c:f>
              <c:numCache/>
            </c:numRef>
          </c:val>
        </c:ser>
        <c:axId val="820591017"/>
        <c:axId val="1231020723"/>
      </c:barChart>
      <c:catAx>
        <c:axId val="820591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020723"/>
      </c:catAx>
      <c:valAx>
        <c:axId val="123102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591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6-&gt;5'!$K$10:$P$10</c:f>
              <c:numCache/>
            </c:numRef>
          </c:val>
        </c:ser>
        <c:ser>
          <c:idx val="5"/>
          <c:order val="5"/>
          <c:tx>
            <c:strRef>
              <c:f>'lsq x2 lat 6-&gt;5'!$J$12</c:f>
            </c:strRef>
          </c:tx>
          <c:cat>
            <c:strRef>
              <c:f>'lsq x2 lat 6-&gt;5'!$K$2:$P$2</c:f>
            </c:strRef>
          </c:cat>
          <c:val>
            <c:numRef>
              <c:f>'lsq x2 lat 6-&gt;5'!$K$12:$P$12</c:f>
              <c:numCache/>
            </c:numRef>
          </c:val>
        </c:ser>
        <c:axId val="1893452463"/>
        <c:axId val="504435291"/>
      </c:barChart>
      <c:catAx>
        <c:axId val="189345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4435291"/>
      </c:catAx>
      <c:valAx>
        <c:axId val="504435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34524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Original!$M$4:$M$12</c:f>
              <c:numCache/>
            </c:numRef>
          </c:val>
        </c:ser>
        <c:axId val="1635600295"/>
        <c:axId val="1683704003"/>
      </c:barChart>
      <c:catAx>
        <c:axId val="1635600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3704003"/>
      </c:catAx>
      <c:valAx>
        <c:axId val="168370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56002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6-&gt;5'!$B$4:$B$14</c:f>
              <c:numCache/>
            </c:numRef>
          </c:val>
        </c:ser>
        <c:overlap val="100"/>
        <c:axId val="1097145107"/>
        <c:axId val="1180855565"/>
      </c:barChart>
      <c:catAx>
        <c:axId val="1097145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0855565"/>
      </c:catAx>
      <c:valAx>
        <c:axId val="1180855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7145107"/>
      </c:valAx>
    </c:plotArea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6-&gt;5'!$A$3:$A$14</c:f>
            </c:strRef>
          </c:cat>
          <c:val>
            <c:numRef>
              <c:f>'lsq x2 lat 6-&gt;5'!$F$3:$F$14</c:f>
              <c:numCache/>
            </c:numRef>
          </c:val>
        </c:ser>
        <c:axId val="420536910"/>
        <c:axId val="61508777"/>
      </c:barChart>
      <c:catAx>
        <c:axId val="420536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508777"/>
      </c:catAx>
      <c:valAx>
        <c:axId val="61508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0536910"/>
      </c:valAx>
    </c:plotArea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6-&gt;5'!$P$4:$P$12</c:f>
              <c:numCache/>
            </c:numRef>
          </c:val>
        </c:ser>
        <c:axId val="334222596"/>
        <c:axId val="437260924"/>
      </c:barChart>
      <c:catAx>
        <c:axId val="334222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7260924"/>
      </c:catAx>
      <c:valAx>
        <c:axId val="437260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42225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6-&gt;5'!$M$4:$M$12</c:f>
              <c:numCache/>
            </c:numRef>
          </c:val>
        </c:ser>
        <c:axId val="1311554359"/>
        <c:axId val="685023151"/>
      </c:barChart>
      <c:catAx>
        <c:axId val="1311554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5023151"/>
      </c:catAx>
      <c:valAx>
        <c:axId val="685023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15543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6-&gt;5'!$F$4:$F$14</c:f>
              <c:numCache/>
            </c:numRef>
          </c:val>
        </c:ser>
        <c:axId val="999497254"/>
        <c:axId val="1093757295"/>
      </c:barChart>
      <c:catAx>
        <c:axId val="999497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757295"/>
      </c:catAx>
      <c:valAx>
        <c:axId val="1093757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497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'lsq x2 lat 6-&gt;5'!$B$4:$B$14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'lsq x2 lat 6-&gt;5'!$F$4:$F$14</c:f>
              <c:numCache/>
            </c:numRef>
          </c:val>
        </c:ser>
        <c:axId val="1820040500"/>
        <c:axId val="1890817328"/>
      </c:barChart>
      <c:catAx>
        <c:axId val="1820040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817328"/>
      </c:catAx>
      <c:valAx>
        <c:axId val="1890817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040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axId val="347226798"/>
        <c:axId val="1104769392"/>
      </c:barChart>
      <c:catAx>
        <c:axId val="347226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769392"/>
      </c:catAx>
      <c:valAx>
        <c:axId val="110476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22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x2'!$F$4:$F$14</c:f>
              <c:numCache/>
            </c:numRef>
          </c:val>
        </c:ser>
        <c:axId val="660161086"/>
        <c:axId val="94432923"/>
      </c:barChart>
      <c:catAx>
        <c:axId val="660161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432923"/>
      </c:catAx>
      <c:valAx>
        <c:axId val="94432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01610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x2'!$K$10:$P$10</c:f>
              <c:numCache/>
            </c:numRef>
          </c:val>
        </c:ser>
        <c:ser>
          <c:idx val="5"/>
          <c:order val="5"/>
          <c:tx>
            <c:strRef>
              <c:f>'Modif lsq x2'!$J$12</c:f>
            </c:strRef>
          </c:tx>
          <c:cat>
            <c:strRef>
              <c:f>'Modif lsq x2'!$K$2:$P$2</c:f>
            </c:strRef>
          </c:cat>
          <c:val>
            <c:numRef>
              <c:f>'Modif lsq x2'!$K$12:$P$12</c:f>
              <c:numCache/>
            </c:numRef>
          </c:val>
        </c:ser>
        <c:axId val="206498250"/>
        <c:axId val="970201973"/>
      </c:barChart>
      <c:catAx>
        <c:axId val="206498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0201973"/>
      </c:catAx>
      <c:valAx>
        <c:axId val="970201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4982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x2'!$B$4:$B$14</c:f>
              <c:numCache/>
            </c:numRef>
          </c:val>
        </c:ser>
        <c:overlap val="100"/>
        <c:axId val="1730066745"/>
        <c:axId val="1580098802"/>
      </c:barChart>
      <c:catAx>
        <c:axId val="1730066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0098802"/>
      </c:catAx>
      <c:valAx>
        <c:axId val="1580098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006674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7" Type="http://schemas.openxmlformats.org/officeDocument/2006/relationships/chart" Target="../charts/chart4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76200</xdr:colOff>
      <xdr:row>31</xdr:row>
      <xdr:rowOff>114300</xdr:rowOff>
    </xdr:from>
    <xdr:ext cx="4286250" cy="3019425"/>
    <xdr:graphicFrame>
      <xdr:nvGraphicFramePr>
        <xdr:cNvPr id="96338074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5234211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8808989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31120993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48985950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361950</xdr:colOff>
      <xdr:row>14</xdr:row>
      <xdr:rowOff>171450</xdr:rowOff>
    </xdr:from>
    <xdr:ext cx="4800600" cy="2981325"/>
    <xdr:graphicFrame>
      <xdr:nvGraphicFramePr>
        <xdr:cNvPr id="150090149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66436912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63148967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65682650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84856020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74015203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85522028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104775</xdr:colOff>
      <xdr:row>48</xdr:row>
      <xdr:rowOff>0</xdr:rowOff>
    </xdr:from>
    <xdr:ext cx="5229225" cy="3619500"/>
    <xdr:graphicFrame>
      <xdr:nvGraphicFramePr>
        <xdr:cNvPr id="175159979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31442978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55375192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49994684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643638796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20286587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66364999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152400</xdr:rowOff>
    </xdr:from>
    <xdr:ext cx="4438650" cy="2743200"/>
    <xdr:graphicFrame>
      <xdr:nvGraphicFramePr>
        <xdr:cNvPr id="1258261893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96698379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193247590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325689181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37735748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719184517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40218955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133350</xdr:rowOff>
    </xdr:from>
    <xdr:ext cx="4448175" cy="2752725"/>
    <xdr:graphicFrame>
      <xdr:nvGraphicFramePr>
        <xdr:cNvPr id="1652915504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</xdr:colOff>
      <xdr:row>31</xdr:row>
      <xdr:rowOff>161925</xdr:rowOff>
    </xdr:from>
    <xdr:ext cx="4286250" cy="3019425"/>
    <xdr:graphicFrame>
      <xdr:nvGraphicFramePr>
        <xdr:cNvPr id="123593676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52444201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726257318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559623170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3611092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123825</xdr:rowOff>
    </xdr:from>
    <xdr:ext cx="5172075" cy="3209925"/>
    <xdr:graphicFrame>
      <xdr:nvGraphicFramePr>
        <xdr:cNvPr id="633034645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171450</xdr:colOff>
      <xdr:row>14</xdr:row>
      <xdr:rowOff>171450</xdr:rowOff>
    </xdr:from>
    <xdr:ext cx="4905375" cy="3019425"/>
    <xdr:graphicFrame>
      <xdr:nvGraphicFramePr>
        <xdr:cNvPr id="469100297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603984937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57055597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953295792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945320321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741970045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190500</xdr:rowOff>
    </xdr:from>
    <xdr:ext cx="5172075" cy="3209925"/>
    <xdr:graphicFrame>
      <xdr:nvGraphicFramePr>
        <xdr:cNvPr id="1101109236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407774407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677412171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254488708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621234514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062981403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13572590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104938836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171450</xdr:colOff>
      <xdr:row>47</xdr:row>
      <xdr:rowOff>171450</xdr:rowOff>
    </xdr:from>
    <xdr:ext cx="4219575" cy="2600325"/>
    <xdr:graphicFrame>
      <xdr:nvGraphicFramePr>
        <xdr:cNvPr id="415109813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1182467391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646236624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531651550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283480226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794867300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621515286" name="Chart 5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85725</xdr:colOff>
      <xdr:row>47</xdr:row>
      <xdr:rowOff>190500</xdr:rowOff>
    </xdr:from>
    <xdr:ext cx="4314825" cy="2667000"/>
    <xdr:graphicFrame>
      <xdr:nvGraphicFramePr>
        <xdr:cNvPr id="1751520470" name="Chart 5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1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0.000002112892721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9">
        <v>1.13588351E8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10</v>
      </c>
      <c r="B6" s="5">
        <v>1.434</v>
      </c>
      <c r="C6" s="12">
        <v>22269.0</v>
      </c>
      <c r="D6" s="12">
        <v>39806.0</v>
      </c>
      <c r="E6" s="12">
        <v>419.0</v>
      </c>
      <c r="F6" s="13">
        <v>1.439</v>
      </c>
      <c r="G6" s="12">
        <v>22273.0</v>
      </c>
      <c r="H6" s="12">
        <v>39835.0</v>
      </c>
      <c r="I6" s="12">
        <v>420.0</v>
      </c>
      <c r="J6" s="6" t="s">
        <v>10</v>
      </c>
      <c r="K6" s="6">
        <f t="shared" ref="K6:M6" si="2">C6/C7</f>
        <v>0.0001945035459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9">
        <v>1.14491486E8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11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11</v>
      </c>
      <c r="K8" s="6">
        <f t="shared" ref="K8:M8" si="4">C8/C9</f>
        <v>0.000001857397998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9">
        <v>1.1090784E8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12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12</v>
      </c>
      <c r="K10" s="6">
        <f t="shared" ref="K10:M10" si="6">C10/C11</f>
        <v>0.00005112760368</v>
      </c>
      <c r="L10" s="6">
        <f t="shared" si="6"/>
        <v>0.01477433826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9">
        <v>1.0978414E8</v>
      </c>
      <c r="D11" s="9">
        <v>4.0457988E7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13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13</v>
      </c>
      <c r="K12" s="6">
        <f t="shared" ref="K12:M12" si="8">C12/C13</f>
        <v>0.000001461489461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9">
        <v>1.11530055E8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4" t="s">
        <v>14</v>
      </c>
      <c r="B14" s="15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15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6">
        <v>0.8962</v>
      </c>
      <c r="C4" s="17">
        <v>244.0</v>
      </c>
      <c r="D4" s="17">
        <v>3341214.0</v>
      </c>
      <c r="E4" s="17">
        <v>244.0</v>
      </c>
      <c r="F4" s="18">
        <v>0.8832</v>
      </c>
      <c r="G4" s="5">
        <v>2.40109452842E11</v>
      </c>
      <c r="H4" s="17">
        <v>3341216.0</v>
      </c>
      <c r="I4" s="5">
        <v>240240.0</v>
      </c>
      <c r="J4" s="6" t="s">
        <v>9</v>
      </c>
      <c r="K4" s="6">
        <f t="shared" ref="K4:M4" si="1">C4/C5</f>
        <v>0.000002070459344</v>
      </c>
      <c r="L4" s="6">
        <f t="shared" si="1"/>
        <v>0.1266009677</v>
      </c>
      <c r="M4" s="6">
        <f t="shared" si="1"/>
        <v>1</v>
      </c>
      <c r="N4" s="6">
        <f>241/111558679</f>
        <v>0.00000216029808</v>
      </c>
      <c r="O4" s="6">
        <f>H4/H5</f>
        <v>0.1246149764</v>
      </c>
      <c r="P4" s="6">
        <f>1</f>
        <v>1</v>
      </c>
      <c r="S4" s="14" t="s">
        <v>16</v>
      </c>
    </row>
    <row r="5">
      <c r="A5" s="8"/>
      <c r="B5" s="8"/>
      <c r="C5" s="19">
        <v>1.17848245E8</v>
      </c>
      <c r="D5" s="19">
        <v>2.6391694E7</v>
      </c>
      <c r="E5" s="19">
        <v>244.0</v>
      </c>
      <c r="F5" s="8"/>
      <c r="G5" s="8"/>
      <c r="H5" s="19">
        <v>2.6812315E7</v>
      </c>
      <c r="I5" s="8"/>
      <c r="S5" s="14" t="s">
        <v>17</v>
      </c>
    </row>
    <row r="6">
      <c r="A6" s="5" t="s">
        <v>10</v>
      </c>
      <c r="B6" s="16">
        <v>1.9403</v>
      </c>
      <c r="C6" s="17">
        <v>22270.0</v>
      </c>
      <c r="D6" s="19">
        <v>39832.0</v>
      </c>
      <c r="E6" s="17">
        <v>420.0</v>
      </c>
      <c r="F6" s="16">
        <v>1.9528</v>
      </c>
      <c r="G6" s="17">
        <v>22241.0</v>
      </c>
      <c r="H6" s="17">
        <v>39835.0</v>
      </c>
      <c r="I6" s="17">
        <v>421.0</v>
      </c>
      <c r="J6" s="6" t="s">
        <v>10</v>
      </c>
      <c r="K6" s="6">
        <f t="shared" ref="K6:M6" si="2">C6/C7</f>
        <v>0.0001871855716</v>
      </c>
      <c r="L6" s="6">
        <f t="shared" si="2"/>
        <v>0.0008655167685</v>
      </c>
      <c r="M6" s="6">
        <f t="shared" si="2"/>
        <v>0.01885945218</v>
      </c>
      <c r="N6" s="6">
        <f t="shared" ref="N6:P6" si="3">G6/G7</f>
        <v>0.0001994735391</v>
      </c>
      <c r="O6" s="6">
        <f t="shared" si="3"/>
        <v>0.0008664747132</v>
      </c>
      <c r="P6" s="6">
        <f t="shared" si="3"/>
        <v>0.01892900499</v>
      </c>
    </row>
    <row r="7">
      <c r="A7" s="8"/>
      <c r="B7" s="8"/>
      <c r="C7" s="19">
        <v>1.18972845E8</v>
      </c>
      <c r="D7" s="17">
        <v>4.6021061E7</v>
      </c>
      <c r="E7" s="19">
        <v>22270.0</v>
      </c>
      <c r="F7" s="8"/>
      <c r="G7" s="19">
        <v>1.11498498E8</v>
      </c>
      <c r="H7" s="19">
        <v>4.5973644E7</v>
      </c>
      <c r="I7" s="19">
        <v>22241.0</v>
      </c>
    </row>
    <row r="8">
      <c r="A8" s="5" t="s">
        <v>11</v>
      </c>
      <c r="B8" s="16">
        <v>2.6524</v>
      </c>
      <c r="C8" s="12">
        <v>206.0</v>
      </c>
      <c r="D8" s="12">
        <v>7241.0</v>
      </c>
      <c r="E8" s="12">
        <v>206.0</v>
      </c>
      <c r="F8" s="16">
        <v>2.5996</v>
      </c>
      <c r="G8" s="12">
        <v>203.0</v>
      </c>
      <c r="H8" s="17">
        <v>7241.0</v>
      </c>
      <c r="I8" s="12">
        <v>203.0</v>
      </c>
      <c r="J8" s="6" t="s">
        <v>11</v>
      </c>
      <c r="K8" s="6">
        <f t="shared" ref="K8:M8" si="4">C8/C9</f>
        <v>0.000001780509152</v>
      </c>
      <c r="L8" s="6">
        <f t="shared" si="4"/>
        <v>0.0002003855561</v>
      </c>
      <c r="M8" s="6">
        <f t="shared" si="4"/>
        <v>1</v>
      </c>
      <c r="N8" s="6">
        <f t="shared" ref="N8:P8" si="5">G8/G9</f>
        <v>0.000001846529595</v>
      </c>
      <c r="O8" s="6">
        <f t="shared" si="5"/>
        <v>0.0001999987571</v>
      </c>
      <c r="P8" s="6">
        <f t="shared" si="5"/>
        <v>1</v>
      </c>
    </row>
    <row r="9">
      <c r="A9" s="8"/>
      <c r="B9" s="8"/>
      <c r="C9" s="19">
        <v>1.15697243E8</v>
      </c>
      <c r="D9" s="19">
        <v>3.6135339E7</v>
      </c>
      <c r="E9" s="9">
        <v>206.0</v>
      </c>
      <c r="F9" s="8"/>
      <c r="G9" s="19">
        <v>1.09935958E8</v>
      </c>
      <c r="H9" s="19">
        <v>3.6205225E7</v>
      </c>
      <c r="I9" s="9">
        <v>203.0</v>
      </c>
    </row>
    <row r="10">
      <c r="A10" s="5" t="s">
        <v>12</v>
      </c>
      <c r="B10" s="16">
        <v>2.4272</v>
      </c>
      <c r="C10" s="17">
        <v>5708.0</v>
      </c>
      <c r="D10" s="17">
        <v>597782.0</v>
      </c>
      <c r="E10" s="17">
        <v>1623.0</v>
      </c>
      <c r="F10" s="16">
        <v>2.382</v>
      </c>
      <c r="G10" s="17">
        <v>5570.0</v>
      </c>
      <c r="H10" s="17">
        <v>597769.0</v>
      </c>
      <c r="I10" s="17">
        <v>1621.0</v>
      </c>
      <c r="J10" s="6" t="s">
        <v>12</v>
      </c>
      <c r="K10" s="6">
        <f t="shared" ref="K10:M10" si="6">C10/C11</f>
        <v>0.0000503972634</v>
      </c>
      <c r="L10" s="6">
        <f t="shared" si="6"/>
        <v>0.01467979729</v>
      </c>
      <c r="M10" s="6">
        <f t="shared" si="6"/>
        <v>0.2843377715</v>
      </c>
      <c r="N10" s="6">
        <f t="shared" ref="N10:P10" si="7">G10/G11</f>
        <v>0.00005133363068</v>
      </c>
      <c r="O10" s="6">
        <f t="shared" si="7"/>
        <v>0.01473282299</v>
      </c>
      <c r="P10" s="6">
        <f t="shared" si="7"/>
        <v>0.2910233393</v>
      </c>
    </row>
    <row r="11">
      <c r="A11" s="8"/>
      <c r="B11" s="8"/>
      <c r="C11" s="19">
        <v>1.13260118E8</v>
      </c>
      <c r="D11" s="19">
        <v>4.0721407E7</v>
      </c>
      <c r="E11" s="19">
        <v>5708.0</v>
      </c>
      <c r="F11" s="8"/>
      <c r="G11" s="19">
        <v>1.08505865E8</v>
      </c>
      <c r="H11" s="19">
        <v>4.0573962E7</v>
      </c>
      <c r="I11" s="19">
        <v>5570.0</v>
      </c>
    </row>
    <row r="12">
      <c r="A12" s="5" t="s">
        <v>13</v>
      </c>
      <c r="B12" s="16">
        <v>2.6249</v>
      </c>
      <c r="C12" s="12">
        <v>163.0</v>
      </c>
      <c r="D12" s="17">
        <v>2049.0</v>
      </c>
      <c r="E12" s="12">
        <v>163.0</v>
      </c>
      <c r="F12" s="16">
        <v>2.5562</v>
      </c>
      <c r="G12" s="12">
        <v>165.0</v>
      </c>
      <c r="H12" s="12">
        <v>2047.0</v>
      </c>
      <c r="I12" s="12">
        <v>165.0</v>
      </c>
      <c r="J12" s="6" t="s">
        <v>13</v>
      </c>
      <c r="K12" s="6">
        <f t="shared" ref="K12:M12" si="8">C12/C13</f>
        <v>0.000001400268504</v>
      </c>
      <c r="L12" s="6">
        <f t="shared" si="8"/>
        <v>0.0000570459121</v>
      </c>
      <c r="M12" s="6">
        <f t="shared" si="8"/>
        <v>1</v>
      </c>
      <c r="N12" s="6">
        <f t="shared" ref="N12:P12" si="9">G12/G13</f>
        <v>0.000001493351964</v>
      </c>
      <c r="O12" s="6">
        <f t="shared" si="9"/>
        <v>0.00005675475428</v>
      </c>
      <c r="P12" s="6">
        <f t="shared" si="9"/>
        <v>1</v>
      </c>
    </row>
    <row r="13">
      <c r="A13" s="8"/>
      <c r="B13" s="8"/>
      <c r="C13" s="19">
        <v>1.16406246E8</v>
      </c>
      <c r="D13" s="19">
        <v>3.5918437E7</v>
      </c>
      <c r="E13" s="9">
        <v>163.0</v>
      </c>
      <c r="F13" s="8"/>
      <c r="G13" s="19">
        <v>1.10489693E8</v>
      </c>
      <c r="H13" s="19">
        <v>3.6067463E7</v>
      </c>
      <c r="I13" s="9">
        <v>165.0</v>
      </c>
    </row>
    <row r="14">
      <c r="A14" s="14" t="s">
        <v>18</v>
      </c>
      <c r="B14" s="6">
        <f>AVERAGE(B4:B13)</f>
        <v>2.1082</v>
      </c>
      <c r="F14" s="20">
        <f>AVERAGE(F4:F13)</f>
        <v>2.07476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5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0.000002112893297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19">
        <v>1.1358832E8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10</v>
      </c>
      <c r="B6" s="5">
        <v>1.434</v>
      </c>
      <c r="C6" s="12">
        <v>22269.0</v>
      </c>
      <c r="D6" s="12">
        <v>39806.0</v>
      </c>
      <c r="E6" s="12">
        <v>419.0</v>
      </c>
      <c r="F6" s="21">
        <v>1.439</v>
      </c>
      <c r="G6" s="12">
        <v>22273.0</v>
      </c>
      <c r="H6" s="12">
        <v>39835.0</v>
      </c>
      <c r="I6" s="12">
        <v>420.0</v>
      </c>
      <c r="J6" s="6" t="s">
        <v>10</v>
      </c>
      <c r="K6" s="6">
        <f t="shared" ref="K6:M6" si="2">C6/C7</f>
        <v>0.0001945035544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19">
        <v>1.14491481E8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11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11</v>
      </c>
      <c r="K8" s="6">
        <f t="shared" ref="K8:M8" si="4">C8/C9</f>
        <v>0.00000185739974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19">
        <v>1.10907736E8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12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12</v>
      </c>
      <c r="K10" s="6">
        <f t="shared" ref="K10:M10" si="6">C10/C11</f>
        <v>0.00005112760414</v>
      </c>
      <c r="L10" s="6">
        <f t="shared" si="6"/>
        <v>0.01477433826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19">
        <v>1.09784139E8</v>
      </c>
      <c r="D11" s="9">
        <v>4.0457988E7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13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13</v>
      </c>
      <c r="K12" s="6">
        <f t="shared" ref="K12:M12" si="8">C12/C13</f>
        <v>0.000001461490116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19">
        <v>1.11530005E8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4" t="s">
        <v>18</v>
      </c>
      <c r="B14" s="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1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0.000002112893297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19">
        <v>1.1358832E8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10</v>
      </c>
      <c r="B6" s="5">
        <v>1.434</v>
      </c>
      <c r="C6" s="12">
        <v>22269.0</v>
      </c>
      <c r="D6" s="12">
        <v>39806.0</v>
      </c>
      <c r="E6" s="12">
        <v>419.0</v>
      </c>
      <c r="F6" s="13">
        <v>1.439</v>
      </c>
      <c r="G6" s="12">
        <v>22273.0</v>
      </c>
      <c r="H6" s="12">
        <v>39835.0</v>
      </c>
      <c r="I6" s="12">
        <v>420.0</v>
      </c>
      <c r="J6" s="6" t="s">
        <v>10</v>
      </c>
      <c r="K6" s="6">
        <f t="shared" ref="K6:M6" si="2">C6/C7</f>
        <v>0.0001945035544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19">
        <v>1.14491481E8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11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11</v>
      </c>
      <c r="K8" s="6">
        <f t="shared" ref="K8:M8" si="4">C8/C9</f>
        <v>0.00000185739974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19">
        <v>1.10907736E8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12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12</v>
      </c>
      <c r="K10" s="6">
        <f t="shared" ref="K10:M10" si="6">C10/C11</f>
        <v>0.00005112760414</v>
      </c>
      <c r="L10" s="6">
        <f t="shared" si="6"/>
        <v>0.01477433461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19">
        <v>1.09784139E8</v>
      </c>
      <c r="D11" s="19">
        <v>4.0457998E7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13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13</v>
      </c>
      <c r="K12" s="6">
        <f t="shared" ref="K12:M12" si="8">C12/C13</f>
        <v>0.000001461490116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19">
        <v>1.11530005E8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4" t="s">
        <v>18</v>
      </c>
      <c r="B14" s="15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0.8013</v>
      </c>
      <c r="C4" s="12">
        <v>240.0</v>
      </c>
      <c r="D4" s="17">
        <v>3341119.0</v>
      </c>
      <c r="E4" s="12">
        <v>240.0</v>
      </c>
      <c r="F4" s="16">
        <v>0.8022</v>
      </c>
      <c r="G4" s="5">
        <v>2.40109452842E11</v>
      </c>
      <c r="H4" s="17">
        <v>3341119.0</v>
      </c>
      <c r="I4" s="5">
        <v>240240.0</v>
      </c>
      <c r="J4" s="6" t="s">
        <v>9</v>
      </c>
      <c r="K4" s="6">
        <f t="shared" ref="K4:M4" si="1">C4/C5</f>
        <v>0.000001889570136</v>
      </c>
      <c r="L4" s="6">
        <f t="shared" si="1"/>
        <v>0.1095798897</v>
      </c>
      <c r="M4" s="6">
        <f t="shared" si="1"/>
        <v>1</v>
      </c>
      <c r="N4" s="6">
        <f>240/124184717</f>
        <v>0.00000193260496</v>
      </c>
      <c r="O4" s="6">
        <f>H4/H5</f>
        <v>0.1095968198</v>
      </c>
      <c r="P4" s="6">
        <f>1</f>
        <v>1</v>
      </c>
    </row>
    <row r="5">
      <c r="A5" s="8"/>
      <c r="B5" s="8"/>
      <c r="C5" s="19">
        <v>1.27013015E8</v>
      </c>
      <c r="D5" s="19">
        <v>3.0490257E7</v>
      </c>
      <c r="E5" s="9">
        <v>240.0</v>
      </c>
      <c r="F5" s="8"/>
      <c r="G5" s="8"/>
      <c r="H5" s="19">
        <v>3.0485547E7</v>
      </c>
      <c r="I5" s="8"/>
    </row>
    <row r="6">
      <c r="A6" s="5" t="s">
        <v>10</v>
      </c>
      <c r="B6" s="16">
        <v>1.4365</v>
      </c>
      <c r="C6" s="17">
        <v>22269.0</v>
      </c>
      <c r="D6" s="12">
        <v>39806.0</v>
      </c>
      <c r="E6" s="12">
        <v>419.0</v>
      </c>
      <c r="F6" s="23">
        <v>1.4732</v>
      </c>
      <c r="G6" s="17">
        <v>22269.0</v>
      </c>
      <c r="H6" s="17">
        <v>39806.0</v>
      </c>
      <c r="I6" s="17">
        <v>419.0</v>
      </c>
      <c r="J6" s="6" t="s">
        <v>10</v>
      </c>
      <c r="K6" s="6">
        <f t="shared" ref="K6:M6" si="2">C6/C7</f>
        <v>0.0001802124322</v>
      </c>
      <c r="L6" s="6">
        <f t="shared" si="2"/>
        <v>0.0008607038424</v>
      </c>
      <c r="M6" s="6">
        <f t="shared" si="2"/>
        <v>0.0188153936</v>
      </c>
      <c r="N6" s="6">
        <f t="shared" ref="N6:P6" si="3">G6/G7</f>
        <v>0.0001870624457</v>
      </c>
      <c r="O6" s="6">
        <f t="shared" si="3"/>
        <v>0.0008612010122</v>
      </c>
      <c r="P6" s="6">
        <f t="shared" si="3"/>
        <v>0.0188153936</v>
      </c>
    </row>
    <row r="7">
      <c r="A7" s="8"/>
      <c r="B7" s="8"/>
      <c r="C7" s="19">
        <v>1.23570831E8</v>
      </c>
      <c r="D7" s="19">
        <v>4.6248196E7</v>
      </c>
      <c r="E7" s="19">
        <v>22269.0</v>
      </c>
      <c r="F7" s="8"/>
      <c r="G7" s="19">
        <v>1.19045808E8</v>
      </c>
      <c r="H7" s="19">
        <v>4.6221497E7</v>
      </c>
      <c r="I7" s="19">
        <v>22269.0</v>
      </c>
    </row>
    <row r="8">
      <c r="A8" s="5" t="s">
        <v>11</v>
      </c>
      <c r="B8" s="16">
        <v>1.9958</v>
      </c>
      <c r="C8" s="17">
        <v>208.0</v>
      </c>
      <c r="D8" s="12">
        <v>7241.0</v>
      </c>
      <c r="E8" s="17">
        <v>208.0</v>
      </c>
      <c r="F8" s="16">
        <v>2.0311</v>
      </c>
      <c r="G8" s="17">
        <v>208.0</v>
      </c>
      <c r="H8" s="12">
        <v>7241.0</v>
      </c>
      <c r="I8" s="17">
        <v>208.0</v>
      </c>
      <c r="J8" s="6" t="s">
        <v>11</v>
      </c>
      <c r="K8" s="6">
        <f t="shared" ref="K8:M8" si="4">C8/C9</f>
        <v>0.000001795331625</v>
      </c>
      <c r="L8" s="6">
        <f t="shared" si="4"/>
        <v>0.0002007582234</v>
      </c>
      <c r="M8" s="6">
        <f t="shared" si="4"/>
        <v>1</v>
      </c>
      <c r="N8" s="6">
        <f t="shared" ref="N8:P8" si="5">G8/G9</f>
        <v>0.000001830559553</v>
      </c>
      <c r="O8" s="6">
        <f t="shared" si="5"/>
        <v>0.0002007034683</v>
      </c>
      <c r="P8" s="6">
        <f t="shared" si="5"/>
        <v>1</v>
      </c>
    </row>
    <row r="9">
      <c r="A9" s="8"/>
      <c r="B9" s="8"/>
      <c r="C9" s="19">
        <v>1.15856033E8</v>
      </c>
      <c r="D9" s="19">
        <v>3.6068261E7</v>
      </c>
      <c r="E9" s="19">
        <v>208.0</v>
      </c>
      <c r="F9" s="8"/>
      <c r="G9" s="19">
        <v>1.13626459E8</v>
      </c>
      <c r="H9" s="19">
        <v>3.6078101E7</v>
      </c>
      <c r="I9" s="19">
        <v>208.0</v>
      </c>
    </row>
    <row r="10">
      <c r="A10" s="5" t="s">
        <v>12</v>
      </c>
      <c r="B10" s="16">
        <v>1.7022</v>
      </c>
      <c r="C10" s="17">
        <v>5650.0</v>
      </c>
      <c r="D10" s="17">
        <v>597738.0</v>
      </c>
      <c r="E10" s="17">
        <v>1624.0</v>
      </c>
      <c r="F10" s="16">
        <v>1.7163</v>
      </c>
      <c r="G10" s="17">
        <v>5637.0</v>
      </c>
      <c r="H10" s="17">
        <v>597739.0</v>
      </c>
      <c r="I10" s="17">
        <v>1624.0</v>
      </c>
      <c r="J10" s="6" t="s">
        <v>12</v>
      </c>
      <c r="K10" s="6">
        <f t="shared" ref="K10:M10" si="6">C10/C11</f>
        <v>0.00004857092309</v>
      </c>
      <c r="L10" s="6">
        <f t="shared" si="6"/>
        <v>0.01475057371</v>
      </c>
      <c r="M10" s="6">
        <f t="shared" si="6"/>
        <v>0.2874336283</v>
      </c>
      <c r="N10" s="6">
        <f t="shared" ref="N10:P10" si="7">G10/G11</f>
        <v>0.00004971616936</v>
      </c>
      <c r="O10" s="6">
        <f t="shared" si="7"/>
        <v>0.01476411645</v>
      </c>
      <c r="P10" s="6">
        <f t="shared" si="7"/>
        <v>0.2880965052</v>
      </c>
    </row>
    <row r="11">
      <c r="A11" s="8"/>
      <c r="B11" s="8"/>
      <c r="C11" s="19">
        <v>1.1632474E8</v>
      </c>
      <c r="D11" s="19">
        <v>4.0523034E7</v>
      </c>
      <c r="E11" s="19">
        <v>5650.0</v>
      </c>
      <c r="F11" s="8"/>
      <c r="G11" s="19">
        <v>1.13383635E8</v>
      </c>
      <c r="H11" s="19">
        <v>4.0485931E7</v>
      </c>
      <c r="I11" s="19">
        <v>5637.0</v>
      </c>
    </row>
    <row r="12">
      <c r="A12" s="5" t="s">
        <v>13</v>
      </c>
      <c r="B12" s="16">
        <v>1.9779</v>
      </c>
      <c r="C12" s="12">
        <v>163.0</v>
      </c>
      <c r="D12" s="17">
        <v>2048.0</v>
      </c>
      <c r="E12" s="12">
        <v>163.0</v>
      </c>
      <c r="F12" s="16">
        <v>2.019</v>
      </c>
      <c r="G12" s="17">
        <v>163.0</v>
      </c>
      <c r="H12" s="17">
        <v>2048.0</v>
      </c>
      <c r="I12" s="17">
        <v>163.0</v>
      </c>
      <c r="J12" s="6" t="s">
        <v>13</v>
      </c>
      <c r="K12" s="6">
        <f t="shared" ref="K12:M12" si="8">C12/C13</f>
        <v>0.000001405280063</v>
      </c>
      <c r="L12" s="6">
        <f t="shared" si="8"/>
        <v>0.00005726893349</v>
      </c>
      <c r="M12" s="6">
        <f t="shared" si="8"/>
        <v>1</v>
      </c>
      <c r="N12" s="6">
        <f t="shared" ref="N12:P12" si="9">G12/G13</f>
        <v>0.000001431014525</v>
      </c>
      <c r="O12" s="6">
        <f t="shared" si="9"/>
        <v>0.00005726881658</v>
      </c>
      <c r="P12" s="6">
        <f t="shared" si="9"/>
        <v>1</v>
      </c>
    </row>
    <row r="13">
      <c r="A13" s="8"/>
      <c r="B13" s="8"/>
      <c r="C13" s="19">
        <v>1.15991114E8</v>
      </c>
      <c r="D13" s="19">
        <v>3.5761099E7</v>
      </c>
      <c r="E13" s="9">
        <v>163.0</v>
      </c>
      <c r="F13" s="8"/>
      <c r="G13" s="19">
        <v>1.13905203E8</v>
      </c>
      <c r="H13" s="19">
        <v>3.5761172E7</v>
      </c>
      <c r="I13" s="19">
        <v>163.0</v>
      </c>
    </row>
    <row r="14">
      <c r="A14" s="14" t="s">
        <v>14</v>
      </c>
      <c r="B14" s="15">
        <f>AVERAGE(B4:B13)</f>
        <v>1.58274</v>
      </c>
      <c r="F14" s="6">
        <f>AVERAGE(F4:F13)</f>
        <v>1.60836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0.8013</v>
      </c>
      <c r="C4" s="12">
        <v>240.0</v>
      </c>
      <c r="D4" s="17">
        <v>3341119.0</v>
      </c>
      <c r="E4" s="12">
        <v>240.0</v>
      </c>
      <c r="F4" s="16">
        <v>0.8022</v>
      </c>
      <c r="G4" s="5">
        <v>2.40109452842E11</v>
      </c>
      <c r="H4" s="17">
        <v>3341119.0</v>
      </c>
      <c r="I4" s="5">
        <v>240240.0</v>
      </c>
      <c r="J4" s="6" t="s">
        <v>9</v>
      </c>
      <c r="K4" s="6" t="str">
        <f>C4/C5º</f>
        <v>#NAME?</v>
      </c>
      <c r="L4" s="6">
        <f t="shared" ref="L4:M4" si="1">D4/D5</f>
        <v>0.1095798897</v>
      </c>
      <c r="M4" s="6">
        <f t="shared" si="1"/>
        <v>1</v>
      </c>
      <c r="N4" s="6">
        <f>240/124184717</f>
        <v>0.00000193260496</v>
      </c>
      <c r="O4" s="6">
        <f>H4/H5</f>
        <v>0.1095968198</v>
      </c>
      <c r="P4" s="6">
        <f>1</f>
        <v>1</v>
      </c>
    </row>
    <row r="5">
      <c r="A5" s="8"/>
      <c r="B5" s="8"/>
      <c r="C5" s="19">
        <v>1.27013015E8</v>
      </c>
      <c r="D5" s="19">
        <v>3.0490257E7</v>
      </c>
      <c r="E5" s="9">
        <v>240.0</v>
      </c>
      <c r="F5" s="8"/>
      <c r="G5" s="8"/>
      <c r="H5" s="19">
        <v>3.0485547E7</v>
      </c>
      <c r="I5" s="8"/>
    </row>
    <row r="6">
      <c r="A6" s="5" t="s">
        <v>10</v>
      </c>
      <c r="B6" s="16">
        <v>1.4365</v>
      </c>
      <c r="C6" s="17">
        <v>22269.0</v>
      </c>
      <c r="D6" s="12">
        <v>39806.0</v>
      </c>
      <c r="E6" s="12">
        <v>419.0</v>
      </c>
      <c r="F6" s="23">
        <v>1.4732</v>
      </c>
      <c r="G6" s="17">
        <v>22269.0</v>
      </c>
      <c r="H6" s="17">
        <v>39806.0</v>
      </c>
      <c r="I6" s="17">
        <v>419.0</v>
      </c>
      <c r="J6" s="6" t="s">
        <v>10</v>
      </c>
      <c r="K6" s="6">
        <f t="shared" ref="K6:M6" si="2">C6/C7</f>
        <v>0.0001802124322</v>
      </c>
      <c r="L6" s="6">
        <f t="shared" si="2"/>
        <v>0.0008607038424</v>
      </c>
      <c r="M6" s="6">
        <f t="shared" si="2"/>
        <v>0.0188153936</v>
      </c>
      <c r="N6" s="6">
        <f t="shared" ref="N6:P6" si="3">G6/G7</f>
        <v>0.0001870624457</v>
      </c>
      <c r="O6" s="6">
        <f t="shared" si="3"/>
        <v>0.0008612010122</v>
      </c>
      <c r="P6" s="6">
        <f t="shared" si="3"/>
        <v>0.0188153936</v>
      </c>
    </row>
    <row r="7">
      <c r="A7" s="8"/>
      <c r="B7" s="8"/>
      <c r="C7" s="19">
        <v>1.23570831E8</v>
      </c>
      <c r="D7" s="19">
        <v>4.6248196E7</v>
      </c>
      <c r="E7" s="19">
        <v>22269.0</v>
      </c>
      <c r="F7" s="8"/>
      <c r="G7" s="19">
        <v>1.19045808E8</v>
      </c>
      <c r="H7" s="19">
        <v>4.6221497E7</v>
      </c>
      <c r="I7" s="19">
        <v>22269.0</v>
      </c>
    </row>
    <row r="8">
      <c r="A8" s="5" t="s">
        <v>11</v>
      </c>
      <c r="B8" s="16">
        <v>1.9958</v>
      </c>
      <c r="C8" s="17">
        <v>208.0</v>
      </c>
      <c r="D8" s="12">
        <v>7241.0</v>
      </c>
      <c r="E8" s="17">
        <v>208.0</v>
      </c>
      <c r="F8" s="16">
        <v>2.0311</v>
      </c>
      <c r="G8" s="17">
        <v>208.0</v>
      </c>
      <c r="H8" s="12">
        <v>7241.0</v>
      </c>
      <c r="I8" s="17">
        <v>208.0</v>
      </c>
      <c r="J8" s="6" t="s">
        <v>11</v>
      </c>
      <c r="K8" s="6">
        <f t="shared" ref="K8:M8" si="4">C8/C9</f>
        <v>0.000001795331625</v>
      </c>
      <c r="L8" s="6">
        <f t="shared" si="4"/>
        <v>0.0002007582234</v>
      </c>
      <c r="M8" s="6">
        <f t="shared" si="4"/>
        <v>1</v>
      </c>
      <c r="N8" s="6">
        <f t="shared" ref="N8:P8" si="5">G8/G9</f>
        <v>0.000001830559553</v>
      </c>
      <c r="O8" s="6">
        <f t="shared" si="5"/>
        <v>0.0002007034683</v>
      </c>
      <c r="P8" s="6">
        <f t="shared" si="5"/>
        <v>1</v>
      </c>
    </row>
    <row r="9">
      <c r="A9" s="8"/>
      <c r="B9" s="8"/>
      <c r="C9" s="19">
        <v>1.15856033E8</v>
      </c>
      <c r="D9" s="19">
        <v>3.6068261E7</v>
      </c>
      <c r="E9" s="19">
        <v>208.0</v>
      </c>
      <c r="F9" s="8"/>
      <c r="G9" s="19">
        <v>1.13626459E8</v>
      </c>
      <c r="H9" s="19">
        <v>3.6078101E7</v>
      </c>
      <c r="I9" s="19">
        <v>208.0</v>
      </c>
    </row>
    <row r="10">
      <c r="A10" s="5" t="s">
        <v>12</v>
      </c>
      <c r="B10" s="16">
        <v>1.7022</v>
      </c>
      <c r="C10" s="17">
        <v>5650.0</v>
      </c>
      <c r="D10" s="17">
        <v>597738.0</v>
      </c>
      <c r="E10" s="17">
        <v>1624.0</v>
      </c>
      <c r="F10" s="16">
        <v>1.7163</v>
      </c>
      <c r="G10" s="17">
        <v>5637.0</v>
      </c>
      <c r="H10" s="17">
        <v>597739.0</v>
      </c>
      <c r="I10" s="17">
        <v>1624.0</v>
      </c>
      <c r="J10" s="6" t="s">
        <v>12</v>
      </c>
      <c r="K10" s="6">
        <f t="shared" ref="K10:M10" si="6">C10/C11</f>
        <v>0.00004857092309</v>
      </c>
      <c r="L10" s="6">
        <f t="shared" si="6"/>
        <v>0.01475057371</v>
      </c>
      <c r="M10" s="6">
        <f t="shared" si="6"/>
        <v>0.2874336283</v>
      </c>
      <c r="N10" s="6">
        <f t="shared" ref="N10:P10" si="7">G10/G11</f>
        <v>0.00004971616936</v>
      </c>
      <c r="O10" s="6">
        <f t="shared" si="7"/>
        <v>0.01476411645</v>
      </c>
      <c r="P10" s="6">
        <f t="shared" si="7"/>
        <v>0.2880965052</v>
      </c>
    </row>
    <row r="11">
      <c r="A11" s="8"/>
      <c r="B11" s="8"/>
      <c r="C11" s="19">
        <v>1.1632474E8</v>
      </c>
      <c r="D11" s="19">
        <v>4.0523034E7</v>
      </c>
      <c r="E11" s="19">
        <v>5650.0</v>
      </c>
      <c r="F11" s="8"/>
      <c r="G11" s="19">
        <v>1.13383635E8</v>
      </c>
      <c r="H11" s="19">
        <v>4.0485931E7</v>
      </c>
      <c r="I11" s="19">
        <v>5637.0</v>
      </c>
    </row>
    <row r="12">
      <c r="A12" s="5" t="s">
        <v>13</v>
      </c>
      <c r="B12" s="16">
        <v>1.9779</v>
      </c>
      <c r="C12" s="12">
        <v>163.0</v>
      </c>
      <c r="D12" s="17">
        <v>2048.0</v>
      </c>
      <c r="E12" s="12">
        <v>163.0</v>
      </c>
      <c r="F12" s="16">
        <v>2.019</v>
      </c>
      <c r="G12" s="17">
        <v>163.0</v>
      </c>
      <c r="H12" s="17">
        <v>2048.0</v>
      </c>
      <c r="I12" s="17">
        <v>163.0</v>
      </c>
      <c r="J12" s="6" t="s">
        <v>13</v>
      </c>
      <c r="K12" s="6">
        <f t="shared" ref="K12:M12" si="8">C12/C13</f>
        <v>0.000001405280063</v>
      </c>
      <c r="L12" s="6">
        <f t="shared" si="8"/>
        <v>0.00005726893349</v>
      </c>
      <c r="M12" s="6">
        <f t="shared" si="8"/>
        <v>1</v>
      </c>
      <c r="N12" s="6">
        <f t="shared" ref="N12:P12" si="9">G12/G13</f>
        <v>0.000001431014525</v>
      </c>
      <c r="O12" s="6">
        <f t="shared" si="9"/>
        <v>0.00005726881658</v>
      </c>
      <c r="P12" s="6">
        <f t="shared" si="9"/>
        <v>1</v>
      </c>
    </row>
    <row r="13">
      <c r="A13" s="8"/>
      <c r="B13" s="8"/>
      <c r="C13" s="19">
        <v>1.15991114E8</v>
      </c>
      <c r="D13" s="19">
        <v>3.5761099E7</v>
      </c>
      <c r="E13" s="9">
        <v>163.0</v>
      </c>
      <c r="F13" s="8"/>
      <c r="G13" s="19">
        <v>1.13905203E8</v>
      </c>
      <c r="H13" s="19">
        <v>3.5761172E7</v>
      </c>
      <c r="I13" s="19">
        <v>163.0</v>
      </c>
    </row>
    <row r="14">
      <c r="A14" s="14" t="s">
        <v>14</v>
      </c>
      <c r="B14" s="15">
        <f>AVERAGE(B4:B13)</f>
        <v>1.58274</v>
      </c>
      <c r="F14" s="6">
        <f>AVERAGE(F4:F13)</f>
        <v>1.60836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0.7391</v>
      </c>
      <c r="C4" s="12">
        <v>240.0</v>
      </c>
      <c r="D4" s="17">
        <v>3341168.0</v>
      </c>
      <c r="E4" s="12">
        <v>240.0</v>
      </c>
      <c r="F4" s="16">
        <v>0.7305</v>
      </c>
      <c r="G4" s="5">
        <v>2.40109452842E11</v>
      </c>
      <c r="H4" s="17">
        <v>3341167.0</v>
      </c>
      <c r="I4" s="5">
        <v>240240.0</v>
      </c>
      <c r="J4" s="6" t="s">
        <v>9</v>
      </c>
      <c r="K4" s="6">
        <f t="shared" ref="K4:M4" si="1">C4/C5</f>
        <v>0.000002109556995</v>
      </c>
      <c r="L4" s="6">
        <f t="shared" si="1"/>
        <v>0.1095169868</v>
      </c>
      <c r="M4" s="6">
        <f t="shared" si="1"/>
        <v>1</v>
      </c>
      <c r="N4" s="6">
        <f>240/110235953</f>
        <v>0.00000217714814</v>
      </c>
      <c r="O4" s="6">
        <f>H4/30540615</f>
        <v>0.1094007766</v>
      </c>
      <c r="P4" s="6">
        <f>240/240</f>
        <v>1</v>
      </c>
    </row>
    <row r="5">
      <c r="A5" s="8"/>
      <c r="B5" s="8"/>
      <c r="C5" s="19">
        <v>1.13767962E8</v>
      </c>
      <c r="D5" s="19">
        <v>3.0508217E7</v>
      </c>
      <c r="E5" s="9">
        <v>240.0</v>
      </c>
      <c r="F5" s="8"/>
      <c r="G5" s="8"/>
      <c r="H5" s="19">
        <v>3.0485547E7</v>
      </c>
      <c r="I5" s="8"/>
    </row>
    <row r="6">
      <c r="A6" s="5" t="s">
        <v>10</v>
      </c>
      <c r="B6" s="16">
        <v>1.0644</v>
      </c>
      <c r="C6" s="17">
        <v>22270.0</v>
      </c>
      <c r="D6" s="17">
        <v>39806.0</v>
      </c>
      <c r="E6" s="17">
        <v>420.0</v>
      </c>
      <c r="F6" s="23">
        <v>1.0612</v>
      </c>
      <c r="G6" s="17">
        <v>22275.0</v>
      </c>
      <c r="H6" s="17">
        <v>39835.0</v>
      </c>
      <c r="I6" s="17">
        <v>421.0</v>
      </c>
      <c r="J6" s="6" t="s">
        <v>10</v>
      </c>
      <c r="K6" s="6">
        <f t="shared" ref="K6:M6" si="2">C6/C7</f>
        <v>0.0001956312373</v>
      </c>
      <c r="L6" s="6">
        <f t="shared" si="2"/>
        <v>0.0008637414173</v>
      </c>
      <c r="M6" s="6">
        <f t="shared" si="2"/>
        <v>0.01885945218</v>
      </c>
      <c r="N6" s="6">
        <f t="shared" ref="N6:P6" si="3">G6/G7</f>
        <v>0.000204450114</v>
      </c>
      <c r="O6" s="6">
        <f t="shared" si="3"/>
        <v>0.0008643898693</v>
      </c>
      <c r="P6" s="6">
        <f t="shared" si="3"/>
        <v>0.01890011223</v>
      </c>
    </row>
    <row r="7">
      <c r="A7" s="8"/>
      <c r="B7" s="8"/>
      <c r="C7" s="19">
        <v>1.13836626E8</v>
      </c>
      <c r="D7" s="19">
        <v>4.6085552E7</v>
      </c>
      <c r="E7" s="19">
        <v>22270.0</v>
      </c>
      <c r="F7" s="8"/>
      <c r="G7" s="19">
        <v>1.08950783E8</v>
      </c>
      <c r="H7" s="19">
        <v>4.6084529E7</v>
      </c>
      <c r="I7" s="19">
        <v>22275.0</v>
      </c>
    </row>
    <row r="8">
      <c r="A8" s="5" t="s">
        <v>11</v>
      </c>
      <c r="B8" s="16">
        <v>1.3152</v>
      </c>
      <c r="C8" s="17">
        <v>207.0</v>
      </c>
      <c r="D8" s="12">
        <v>7241.0</v>
      </c>
      <c r="E8" s="17">
        <v>207.0</v>
      </c>
      <c r="F8" s="16">
        <v>1.2984</v>
      </c>
      <c r="G8" s="17">
        <v>205.0</v>
      </c>
      <c r="H8" s="17">
        <v>7241.0</v>
      </c>
      <c r="I8" s="17">
        <v>205.0</v>
      </c>
      <c r="J8" s="6" t="s">
        <v>11</v>
      </c>
      <c r="K8" s="6">
        <f t="shared" ref="K8:M8" si="4">C8/C9</f>
        <v>0.000001872470875</v>
      </c>
      <c r="L8" s="6">
        <f t="shared" si="4"/>
        <v>0.0002005442585</v>
      </c>
      <c r="M8" s="6">
        <f t="shared" si="4"/>
        <v>1</v>
      </c>
      <c r="N8" s="6">
        <f t="shared" ref="N8:P8" si="5">G8/G9</f>
        <v>0.000001897532891</v>
      </c>
      <c r="O8" s="6">
        <f t="shared" si="5"/>
        <v>0.0002000563396</v>
      </c>
      <c r="P8" s="6">
        <f t="shared" si="5"/>
        <v>1</v>
      </c>
    </row>
    <row r="9">
      <c r="A9" s="8"/>
      <c r="B9" s="8"/>
      <c r="C9" s="19">
        <v>1.10549116E8</v>
      </c>
      <c r="D9" s="19">
        <v>3.6106743E7</v>
      </c>
      <c r="E9" s="19">
        <v>207.0</v>
      </c>
      <c r="F9" s="8"/>
      <c r="G9" s="19">
        <v>1.08035018E8</v>
      </c>
      <c r="H9" s="19">
        <v>3.6194804E7</v>
      </c>
      <c r="I9" s="19">
        <v>205.0</v>
      </c>
    </row>
    <row r="10">
      <c r="A10" s="5" t="s">
        <v>12</v>
      </c>
      <c r="B10" s="16">
        <v>1.1716</v>
      </c>
      <c r="C10" s="17">
        <v>5658.0</v>
      </c>
      <c r="D10" s="17">
        <v>597767.0</v>
      </c>
      <c r="E10" s="17">
        <v>1626.0</v>
      </c>
      <c r="F10" s="16">
        <v>1.168</v>
      </c>
      <c r="G10" s="17">
        <v>5616.0</v>
      </c>
      <c r="H10" s="17">
        <v>597752.0</v>
      </c>
      <c r="I10" s="17">
        <v>1622.0</v>
      </c>
      <c r="J10" s="6" t="s">
        <v>12</v>
      </c>
      <c r="K10" s="6">
        <f t="shared" ref="K10:M10" si="6">C10/C11</f>
        <v>0.00005175540465</v>
      </c>
      <c r="L10" s="6">
        <f t="shared" si="6"/>
        <v>0.01473350467</v>
      </c>
      <c r="M10" s="6">
        <f t="shared" si="6"/>
        <v>0.2873806999</v>
      </c>
      <c r="N10" s="6">
        <f t="shared" ref="N10:P10" si="7">G10/G11</f>
        <v>0.00005282609049</v>
      </c>
      <c r="O10" s="6">
        <f t="shared" si="7"/>
        <v>0.0147508129</v>
      </c>
      <c r="P10" s="6">
        <f t="shared" si="7"/>
        <v>0.2888176638</v>
      </c>
    </row>
    <row r="11">
      <c r="A11" s="8"/>
      <c r="B11" s="8"/>
      <c r="C11" s="19">
        <v>1.09321916E8</v>
      </c>
      <c r="D11" s="19">
        <v>4.0571949E7</v>
      </c>
      <c r="E11" s="19">
        <v>5658.0</v>
      </c>
      <c r="F11" s="8"/>
      <c r="G11" s="19">
        <v>1.06311104E8</v>
      </c>
      <c r="H11" s="19">
        <v>4.0523326E7</v>
      </c>
      <c r="I11" s="19">
        <v>5616.0</v>
      </c>
    </row>
    <row r="12">
      <c r="A12" s="5" t="s">
        <v>13</v>
      </c>
      <c r="B12" s="16">
        <v>1.2927</v>
      </c>
      <c r="C12" s="12">
        <v>163.0</v>
      </c>
      <c r="D12" s="17">
        <v>2048.0</v>
      </c>
      <c r="E12" s="12">
        <v>163.0</v>
      </c>
      <c r="F12" s="16">
        <v>1.2802</v>
      </c>
      <c r="G12" s="17">
        <v>165.0</v>
      </c>
      <c r="H12" s="17">
        <v>2047.0</v>
      </c>
      <c r="I12" s="17">
        <v>165.0</v>
      </c>
      <c r="J12" s="6" t="s">
        <v>13</v>
      </c>
      <c r="K12" s="6">
        <f t="shared" ref="K12:M12" si="8">C12/C13</f>
        <v>0.000001465371557</v>
      </c>
      <c r="L12" s="6">
        <f t="shared" si="8"/>
        <v>0.00005712494662</v>
      </c>
      <c r="M12" s="6">
        <f t="shared" si="8"/>
        <v>1</v>
      </c>
      <c r="N12" s="6">
        <f t="shared" ref="N12:P12" si="9">G12/G13</f>
        <v>0.000001517848212</v>
      </c>
      <c r="O12" s="6">
        <f t="shared" si="9"/>
        <v>0.00005694953951</v>
      </c>
      <c r="P12" s="6">
        <f t="shared" si="9"/>
        <v>1</v>
      </c>
    </row>
    <row r="13">
      <c r="A13" s="8"/>
      <c r="B13" s="8"/>
      <c r="C13" s="19">
        <v>1.11234587E8</v>
      </c>
      <c r="D13" s="19">
        <v>3.5851237E7</v>
      </c>
      <c r="E13" s="9">
        <v>163.0</v>
      </c>
      <c r="F13" s="8"/>
      <c r="G13" s="19">
        <v>1.08706522E8</v>
      </c>
      <c r="H13" s="19">
        <v>3.5944101E7</v>
      </c>
      <c r="I13" s="19">
        <v>165.0</v>
      </c>
    </row>
    <row r="14">
      <c r="A14" s="14" t="s">
        <v>14</v>
      </c>
      <c r="B14" s="15">
        <f>AVERAGE(B4:B13)</f>
        <v>1.1166</v>
      </c>
      <c r="F14" s="6">
        <f>AVERAGE(F4:F13)</f>
        <v>1.10766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2:A13"/>
    <mergeCell ref="B12:B13"/>
    <mergeCell ref="B6:B7"/>
    <mergeCell ref="B2:B3"/>
    <mergeCell ref="B4:B5"/>
    <mergeCell ref="F1:I1"/>
    <mergeCell ref="G2:I2"/>
    <mergeCell ref="F2:F3"/>
    <mergeCell ref="F4:F5"/>
    <mergeCell ref="F8:F9"/>
    <mergeCell ref="F10:F11"/>
    <mergeCell ref="F12:F13"/>
    <mergeCell ref="G4:G5"/>
    <mergeCell ref="I4:I5"/>
    <mergeCell ref="A6:A7"/>
    <mergeCell ref="A4:A5"/>
    <mergeCell ref="F6:F7"/>
    <mergeCell ref="A8:A9"/>
    <mergeCell ref="B8:B9"/>
    <mergeCell ref="A10:A11"/>
    <mergeCell ref="B10:B11"/>
    <mergeCell ref="B1:E1"/>
    <mergeCell ref="C2:E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0.8368</v>
      </c>
      <c r="C4" s="17">
        <v>244.0</v>
      </c>
      <c r="D4" s="17">
        <v>3341277.0</v>
      </c>
      <c r="E4" s="17">
        <v>244.0</v>
      </c>
      <c r="F4" s="16">
        <v>0.8232</v>
      </c>
      <c r="G4" s="5">
        <v>2.40109452842E11</v>
      </c>
      <c r="H4" s="17">
        <v>3341277.0</v>
      </c>
      <c r="I4" s="5">
        <v>240240.0</v>
      </c>
      <c r="J4" s="6" t="s">
        <v>9</v>
      </c>
      <c r="K4" s="6">
        <f t="shared" ref="K4:M4" si="1">C4/C5</f>
        <v>0.000002054445275</v>
      </c>
      <c r="L4" s="6">
        <f t="shared" si="1"/>
        <v>0.1268613682</v>
      </c>
      <c r="M4" s="6">
        <f t="shared" si="1"/>
        <v>1</v>
      </c>
      <c r="N4" s="6">
        <f>242/113156368</f>
        <v>0.000002138633506</v>
      </c>
      <c r="O4" s="6">
        <f>H4/30540615</f>
        <v>0.1094043784</v>
      </c>
      <c r="P4" s="6">
        <f>240/240</f>
        <v>1</v>
      </c>
    </row>
    <row r="5">
      <c r="A5" s="8"/>
      <c r="B5" s="8"/>
      <c r="C5" s="19">
        <v>1.18766853E8</v>
      </c>
      <c r="D5" s="19">
        <v>2.6338018E7</v>
      </c>
      <c r="E5" s="19">
        <v>244.0</v>
      </c>
      <c r="F5" s="8"/>
      <c r="G5" s="8"/>
      <c r="H5" s="19">
        <v>2.6354003E7</v>
      </c>
      <c r="I5" s="8"/>
    </row>
    <row r="6">
      <c r="A6" s="5" t="s">
        <v>10</v>
      </c>
      <c r="B6" s="16">
        <v>1.4637</v>
      </c>
      <c r="C6" s="17">
        <v>21249.0</v>
      </c>
      <c r="D6" s="17">
        <v>39832.0</v>
      </c>
      <c r="E6" s="17">
        <v>421.0</v>
      </c>
      <c r="F6" s="23">
        <v>1.4671</v>
      </c>
      <c r="G6" s="17">
        <v>21251.0</v>
      </c>
      <c r="H6" s="17">
        <v>39861.0</v>
      </c>
      <c r="I6" s="17">
        <v>421.0</v>
      </c>
      <c r="J6" s="6" t="s">
        <v>10</v>
      </c>
      <c r="K6" s="6">
        <f t="shared" ref="K6:M6" si="2">C6/C7</f>
        <v>0.0001814287363</v>
      </c>
      <c r="L6" s="6">
        <f t="shared" si="2"/>
        <v>0.000868043335</v>
      </c>
      <c r="M6" s="6">
        <f t="shared" si="2"/>
        <v>0.01981269707</v>
      </c>
      <c r="N6" s="6">
        <f t="shared" ref="N6:P6" si="3">G6/G7</f>
        <v>0.0001916897985</v>
      </c>
      <c r="O6" s="6">
        <f t="shared" si="3"/>
        <v>0.0008693861062</v>
      </c>
      <c r="P6" s="6">
        <f t="shared" si="3"/>
        <v>0.01981083243</v>
      </c>
    </row>
    <row r="7">
      <c r="A7" s="8"/>
      <c r="B7" s="8"/>
      <c r="C7" s="19">
        <v>1.17120366E8</v>
      </c>
      <c r="D7" s="19">
        <v>4.588711E7</v>
      </c>
      <c r="E7" s="19">
        <v>21249.0</v>
      </c>
      <c r="F7" s="8"/>
      <c r="G7" s="19">
        <v>1.10861403E8</v>
      </c>
      <c r="H7" s="19">
        <v>4.5849594E7</v>
      </c>
      <c r="I7" s="19">
        <v>21251.0</v>
      </c>
    </row>
    <row r="8">
      <c r="A8" s="5" t="s">
        <v>11</v>
      </c>
      <c r="B8" s="16">
        <v>1.593</v>
      </c>
      <c r="C8" s="17">
        <v>207.0</v>
      </c>
      <c r="D8" s="17">
        <v>7241.0</v>
      </c>
      <c r="E8" s="17">
        <v>207.0</v>
      </c>
      <c r="F8" s="16">
        <v>1.584</v>
      </c>
      <c r="G8" s="17">
        <v>205.0</v>
      </c>
      <c r="H8" s="17">
        <v>7241.0</v>
      </c>
      <c r="I8" s="17">
        <v>205.0</v>
      </c>
      <c r="J8" s="6" t="s">
        <v>11</v>
      </c>
      <c r="K8" s="6">
        <f t="shared" ref="K8:M8" si="4">C8/C9</f>
        <v>0.00000176235816</v>
      </c>
      <c r="L8" s="6">
        <f t="shared" si="4"/>
        <v>0.0002017041367</v>
      </c>
      <c r="M8" s="6">
        <f t="shared" si="4"/>
        <v>1</v>
      </c>
      <c r="N8" s="6">
        <f t="shared" ref="N8:P8" si="5">G8/G9</f>
        <v>0.000001825013406</v>
      </c>
      <c r="O8" s="6">
        <f t="shared" si="5"/>
        <v>0.0002020103672</v>
      </c>
      <c r="P8" s="6">
        <f t="shared" si="5"/>
        <v>1</v>
      </c>
    </row>
    <row r="9">
      <c r="A9" s="8"/>
      <c r="B9" s="8"/>
      <c r="C9" s="19">
        <v>1.17456261E8</v>
      </c>
      <c r="D9" s="19">
        <v>3.5899115E7</v>
      </c>
      <c r="E9" s="19">
        <v>207.0</v>
      </c>
      <c r="F9" s="8"/>
      <c r="G9" s="19">
        <v>1.12327942E8</v>
      </c>
      <c r="H9" s="19">
        <v>3.5844695E7</v>
      </c>
      <c r="I9" s="19">
        <v>205.0</v>
      </c>
    </row>
    <row r="10">
      <c r="A10" s="5" t="s">
        <v>12</v>
      </c>
      <c r="B10" s="16">
        <v>1.5721</v>
      </c>
      <c r="C10" s="17">
        <v>5860.0</v>
      </c>
      <c r="D10" s="17">
        <v>597874.0</v>
      </c>
      <c r="E10" s="17">
        <v>1629.0</v>
      </c>
      <c r="F10" s="16">
        <v>1.5385</v>
      </c>
      <c r="G10" s="17">
        <v>5855.0</v>
      </c>
      <c r="H10" s="17">
        <v>597907.0</v>
      </c>
      <c r="I10" s="17">
        <v>1627.0</v>
      </c>
      <c r="J10" s="6" t="s">
        <v>12</v>
      </c>
      <c r="K10" s="6">
        <f t="shared" ref="K10:M10" si="6">C10/C11</f>
        <v>0.00005177125453</v>
      </c>
      <c r="L10" s="6">
        <f t="shared" si="6"/>
        <v>0.01481629804</v>
      </c>
      <c r="M10" s="6">
        <f t="shared" si="6"/>
        <v>0.2779863481</v>
      </c>
      <c r="N10" s="6">
        <f t="shared" ref="N10:P10" si="7">G10/G11</f>
        <v>0.00005341741493</v>
      </c>
      <c r="O10" s="6">
        <f t="shared" si="7"/>
        <v>0.01485303776</v>
      </c>
      <c r="P10" s="6">
        <f t="shared" si="7"/>
        <v>0.277882152</v>
      </c>
    </row>
    <row r="11">
      <c r="A11" s="8"/>
      <c r="B11" s="8"/>
      <c r="C11" s="19">
        <v>1.13190226E8</v>
      </c>
      <c r="D11" s="19">
        <v>4.0352455E7</v>
      </c>
      <c r="E11" s="19">
        <v>5860.0</v>
      </c>
      <c r="F11" s="8"/>
      <c r="G11" s="19">
        <v>1.09608449E8</v>
      </c>
      <c r="H11" s="19">
        <v>4.0254863E7</v>
      </c>
      <c r="I11" s="19">
        <v>5855.0</v>
      </c>
    </row>
    <row r="12">
      <c r="A12" s="5" t="s">
        <v>13</v>
      </c>
      <c r="B12" s="16">
        <v>1.5443</v>
      </c>
      <c r="C12" s="17">
        <v>166.0</v>
      </c>
      <c r="D12" s="17">
        <v>2050.0</v>
      </c>
      <c r="E12" s="17">
        <v>166.0</v>
      </c>
      <c r="F12" s="22">
        <v>1.54</v>
      </c>
      <c r="G12" s="17">
        <v>168.0</v>
      </c>
      <c r="H12" s="17">
        <v>2047.0</v>
      </c>
      <c r="I12" s="17">
        <v>165.0</v>
      </c>
      <c r="J12" s="6" t="s">
        <v>13</v>
      </c>
      <c r="K12" s="6">
        <f t="shared" ref="K12:M12" si="8">C12/C13</f>
        <v>0.000001396928168</v>
      </c>
      <c r="L12" s="6">
        <f t="shared" si="8"/>
        <v>0.00005771188588</v>
      </c>
      <c r="M12" s="6">
        <f t="shared" si="8"/>
        <v>1</v>
      </c>
      <c r="N12" s="6">
        <f t="shared" ref="N12:P12" si="9">G12/G13</f>
        <v>0.000001489903866</v>
      </c>
      <c r="O12" s="6">
        <f t="shared" si="9"/>
        <v>0.00005767495276</v>
      </c>
      <c r="P12" s="6">
        <f t="shared" si="9"/>
        <v>1</v>
      </c>
    </row>
    <row r="13">
      <c r="A13" s="8"/>
      <c r="B13" s="8"/>
      <c r="C13" s="19">
        <v>1.18832166E8</v>
      </c>
      <c r="D13" s="19">
        <v>3.5521279E7</v>
      </c>
      <c r="E13" s="19">
        <v>166.0</v>
      </c>
      <c r="F13" s="8"/>
      <c r="G13" s="19">
        <v>1.12758953E8</v>
      </c>
      <c r="H13" s="19">
        <v>3.549201E7</v>
      </c>
      <c r="I13" s="19">
        <v>165.0</v>
      </c>
    </row>
    <row r="14">
      <c r="A14" s="14" t="s">
        <v>14</v>
      </c>
      <c r="B14" s="15">
        <f>AVERAGE(B4:B13)</f>
        <v>1.40198</v>
      </c>
      <c r="F14" s="6">
        <f>AVERAGE(F4:F13)</f>
        <v>1.39056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8:F9"/>
    <mergeCell ref="F10:F11"/>
    <mergeCell ref="G2:I2"/>
    <mergeCell ref="G4:G5"/>
    <mergeCell ref="I4:I5"/>
    <mergeCell ref="A6:A7"/>
    <mergeCell ref="A4:A5"/>
    <mergeCell ref="A12:A13"/>
    <mergeCell ref="A8:A9"/>
    <mergeCell ref="A10:A11"/>
    <mergeCell ref="B8:B9"/>
    <mergeCell ref="B10:B11"/>
    <mergeCell ref="B1:E1"/>
    <mergeCell ref="C2:E2"/>
    <mergeCell ref="B12:B13"/>
    <mergeCell ref="B6:B7"/>
    <mergeCell ref="B2:B3"/>
    <mergeCell ref="B4:B5"/>
    <mergeCell ref="F1:I1"/>
    <mergeCell ref="F12:F13"/>
    <mergeCell ref="F6:F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2022-10-05T15:57:55Z</dcterms:created>
  <dc:creator>Carlos Martínez</dc:creator>
</cp:coreProperties>
</file>