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Modif lsq x2" sheetId="2" r:id="rId5"/>
    <sheet state="visible" name="Modif cache L2" sheetId="3" r:id="rId6"/>
    <sheet state="visible" name="Modif memwidth" sheetId="4" r:id="rId7"/>
    <sheet state="visible" name="fetchdecode+8" sheetId="5" r:id="rId8"/>
    <sheet state="visible" name="lsqruu x2" sheetId="6" r:id="rId9"/>
    <sheet state="visible" name="latencia 6-&gt;4" sheetId="7" r:id="rId10"/>
    <sheet state="visible" name="lsq x2 lat 6-&gt;5" sheetId="8" r:id="rId11"/>
    <sheet state="visible" name="Decode 8 lsq x2" sheetId="9" r:id="rId12"/>
  </sheets>
  <definedNames/>
  <calcPr/>
  <extLst>
    <ext uri="GoogleSheetsCustomDataVersion1">
      <go:sheetsCustomData xmlns:go="http://customooxmlschemas.google.com/" r:id="rId13" roundtripDataSignature="AMtx7miNfkq1rwp2lZgyrtX7AQl4DC2GPQ=="/>
    </ext>
  </extLst>
</workbook>
</file>

<file path=xl/sharedStrings.xml><?xml version="1.0" encoding="utf-8"?>
<sst xmlns="http://schemas.openxmlformats.org/spreadsheetml/2006/main" count="283" uniqueCount="21">
  <si>
    <t>INTEL</t>
  </si>
  <si>
    <t>AMD</t>
  </si>
  <si>
    <t>IPC</t>
  </si>
  <si>
    <t>Missesaccesses</t>
  </si>
  <si>
    <t>Misses</t>
  </si>
  <si>
    <t>LI1</t>
  </si>
  <si>
    <t>L1D</t>
  </si>
  <si>
    <t>DL2</t>
  </si>
  <si>
    <t>L2</t>
  </si>
  <si>
    <t>ammp</t>
  </si>
  <si>
    <t>240/109452842</t>
  </si>
  <si>
    <t>240/240</t>
  </si>
  <si>
    <t>eon</t>
  </si>
  <si>
    <t>equake</t>
  </si>
  <si>
    <t>gap</t>
  </si>
  <si>
    <t>mesa</t>
  </si>
  <si>
    <t>Promedio</t>
  </si>
  <si>
    <t>LI2</t>
  </si>
  <si>
    <t>misses dalt</t>
  </si>
  <si>
    <t>accesos baix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</si>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</sst>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"/>
    <numFmt numFmtId="166" formatCode="#,##0.0000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8">
    <border/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0" fillId="0" fontId="3" numFmtId="0" xfId="0" applyFont="1"/>
    <xf borderId="6" fillId="0" fontId="1" numFmtId="0" xfId="0" applyAlignment="1" applyBorder="1" applyFont="1">
      <alignment shrinkToFit="0" vertical="center" wrapText="1"/>
    </xf>
    <xf borderId="7" fillId="0" fontId="2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1" fillId="0" fontId="1" numFmtId="0" xfId="0" applyAlignment="1" applyBorder="1" applyFont="1">
      <alignment horizontal="center" readingOrder="0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3" numFmtId="166" xfId="0" applyFont="1" applyNumberFormat="1"/>
    <xf borderId="5" fillId="0" fontId="1" numFmtId="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Original!$K$10:$P$10</c:f>
              <c:numCache/>
            </c:numRef>
          </c:val>
        </c:ser>
        <c:ser>
          <c:idx val="5"/>
          <c:order val="5"/>
          <c:tx>
            <c:strRef>
              <c:f>Original!$J$12</c:f>
            </c:strRef>
          </c:tx>
          <c:cat>
            <c:strRef>
              <c:f>Original!$K$2:$P$2</c:f>
            </c:strRef>
          </c:cat>
          <c:val>
            <c:numRef>
              <c:f>Original!$K$12:$P$12</c:f>
              <c:numCache/>
            </c:numRef>
          </c:val>
        </c:ser>
        <c:axId val="1487447535"/>
        <c:axId val="1155896580"/>
      </c:barChart>
      <c:catAx>
        <c:axId val="1487447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5896580"/>
      </c:catAx>
      <c:valAx>
        <c:axId val="1155896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74475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x2'!$A$3:$A$14</c:f>
            </c:strRef>
          </c:cat>
          <c:val>
            <c:numRef>
              <c:f>'Modif lsq x2'!$F$3:$F$14</c:f>
              <c:numCache/>
            </c:numRef>
          </c:val>
        </c:ser>
        <c:axId val="272599896"/>
        <c:axId val="129879230"/>
      </c:barChart>
      <c:catAx>
        <c:axId val="27259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879230"/>
      </c:catAx>
      <c:valAx>
        <c:axId val="129879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2599896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x2'!$P$4:$P$12</c:f>
              <c:numCache/>
            </c:numRef>
          </c:val>
        </c:ser>
        <c:axId val="1243475879"/>
        <c:axId val="1759072741"/>
      </c:barChart>
      <c:catAx>
        <c:axId val="1243475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9072741"/>
      </c:catAx>
      <c:valAx>
        <c:axId val="1759072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34758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x2'!$M$4:$M$12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x2'!$K$4:$K$12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x2'!$L$4:$L$12</c:f>
              <c:numCache/>
            </c:numRef>
          </c:val>
        </c:ser>
        <c:axId val="1624443762"/>
        <c:axId val="1279195154"/>
      </c:barChart>
      <c:catAx>
        <c:axId val="1624443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9195154"/>
      </c:catAx>
      <c:valAx>
        <c:axId val="1279195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44437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 lsq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lsq x2'!$B$4:$B$14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lsq x2'!$F$4:$F$14</c:f>
              <c:numCache/>
            </c:numRef>
          </c:val>
        </c:ser>
        <c:axId val="1998345205"/>
        <c:axId val="1327976627"/>
      </c:barChart>
      <c:catAx>
        <c:axId val="1998345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7976627"/>
      </c:catAx>
      <c:valAx>
        <c:axId val="1327976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83452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L2'!$A$4:$A$14</c:f>
            </c:strRef>
          </c:cat>
          <c:val>
            <c:numRef>
              <c:f>'Modif cache L2'!$B$4:$B$14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L2'!$A$4:$A$14</c:f>
            </c:strRef>
          </c:cat>
          <c:val>
            <c:numRef>
              <c:f>'Modif cache L2'!$F$4:$F$14</c:f>
              <c:numCache/>
            </c:numRef>
          </c:val>
        </c:ser>
        <c:axId val="1963065918"/>
        <c:axId val="1780265079"/>
      </c:barChart>
      <c:catAx>
        <c:axId val="1963065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0265079"/>
      </c:catAx>
      <c:valAx>
        <c:axId val="1780265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30659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L2'!$K$10:$P$10</c:f>
              <c:numCache/>
            </c:numRef>
          </c:val>
        </c:ser>
        <c:ser>
          <c:idx val="5"/>
          <c:order val="5"/>
          <c:tx>
            <c:strRef>
              <c:f>'Modif cache L2'!$J$12</c:f>
            </c:strRef>
          </c:tx>
          <c:cat>
            <c:strRef>
              <c:f>'Modif cache L2'!$K$2:$P$2</c:f>
            </c:strRef>
          </c:cat>
          <c:val>
            <c:numRef>
              <c:f>'Modif cache L2'!$K$12:$P$12</c:f>
              <c:numCache/>
            </c:numRef>
          </c:val>
        </c:ser>
        <c:axId val="241088931"/>
        <c:axId val="666615205"/>
      </c:barChart>
      <c:catAx>
        <c:axId val="24108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6615205"/>
      </c:catAx>
      <c:valAx>
        <c:axId val="666615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10889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L2'!$A$4:$A$14</c:f>
            </c:strRef>
          </c:cat>
          <c:val>
            <c:numRef>
              <c:f>'Modif cache L2'!$B$4:$B$14</c:f>
              <c:numCache/>
            </c:numRef>
          </c:val>
        </c:ser>
        <c:overlap val="100"/>
        <c:axId val="1320779269"/>
        <c:axId val="382064784"/>
      </c:barChart>
      <c:catAx>
        <c:axId val="1320779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2064784"/>
      </c:catAx>
      <c:valAx>
        <c:axId val="382064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0779269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L2'!$A$3:$A$14</c:f>
            </c:strRef>
          </c:cat>
          <c:val>
            <c:numRef>
              <c:f>'Modif cache L2'!$F$3:$F$14</c:f>
              <c:numCache/>
            </c:numRef>
          </c:val>
        </c:ser>
        <c:axId val="390314522"/>
        <c:axId val="83325294"/>
      </c:barChart>
      <c:catAx>
        <c:axId val="390314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325294"/>
      </c:catAx>
      <c:valAx>
        <c:axId val="83325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0314522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L2'!$P$4:$P$12</c:f>
              <c:numCache/>
            </c:numRef>
          </c:val>
        </c:ser>
        <c:axId val="963535886"/>
        <c:axId val="631720386"/>
      </c:barChart>
      <c:catAx>
        <c:axId val="963535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1720386"/>
      </c:catAx>
      <c:valAx>
        <c:axId val="631720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35358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L2'!$M$4:$M$12</c:f>
              <c:numCache/>
            </c:numRef>
          </c:val>
        </c:ser>
        <c:axId val="349140033"/>
        <c:axId val="1110820911"/>
      </c:barChart>
      <c:catAx>
        <c:axId val="349140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0820911"/>
      </c:catAx>
      <c:valAx>
        <c:axId val="1110820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914003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overlap val="100"/>
        <c:axId val="261977432"/>
        <c:axId val="478668962"/>
      </c:barChart>
      <c:catAx>
        <c:axId val="26197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8668962"/>
      </c:catAx>
      <c:valAx>
        <c:axId val="478668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1977432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cache L2'!$B$4:$B$14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cache L2'!$F$4:$F$14</c:f>
              <c:numCache/>
            </c:numRef>
          </c:val>
        </c:ser>
        <c:axId val="1361992721"/>
        <c:axId val="87828555"/>
      </c:barChart>
      <c:catAx>
        <c:axId val="1361992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28555"/>
      </c:catAx>
      <c:valAx>
        <c:axId val="87828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992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memwidth'!$A$4:$A$14</c:f>
            </c:strRef>
          </c:cat>
          <c:val>
            <c:numRef>
              <c:f>'Modif memwidth'!$B$4:$B$14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memwidth'!$A$4:$A$14</c:f>
            </c:strRef>
          </c:cat>
          <c:val>
            <c:numRef>
              <c:f>'Modif memwidth'!$F$4:$F$14</c:f>
              <c:numCache/>
            </c:numRef>
          </c:val>
        </c:ser>
        <c:axId val="2143433313"/>
        <c:axId val="1446350119"/>
      </c:barChart>
      <c:catAx>
        <c:axId val="2143433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6350119"/>
      </c:catAx>
      <c:valAx>
        <c:axId val="144635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34333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memwidth'!$K$10:$P$10</c:f>
              <c:numCache/>
            </c:numRef>
          </c:val>
        </c:ser>
        <c:ser>
          <c:idx val="5"/>
          <c:order val="5"/>
          <c:tx>
            <c:strRef>
              <c:f>'Modif memwidth'!$J$12</c:f>
            </c:strRef>
          </c:tx>
          <c:cat>
            <c:strRef>
              <c:f>'Modif memwidth'!$K$2:$P$2</c:f>
            </c:strRef>
          </c:cat>
          <c:val>
            <c:numRef>
              <c:f>'Modif memwidth'!$K$12:$P$12</c:f>
              <c:numCache/>
            </c:numRef>
          </c:val>
        </c:ser>
        <c:axId val="787047492"/>
        <c:axId val="111004330"/>
      </c:barChart>
      <c:catAx>
        <c:axId val="787047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004330"/>
      </c:catAx>
      <c:valAx>
        <c:axId val="111004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70474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memwidth'!$A$4:$A$14</c:f>
            </c:strRef>
          </c:cat>
          <c:val>
            <c:numRef>
              <c:f>'Modif memwidth'!$B$4:$B$14</c:f>
              <c:numCache/>
            </c:numRef>
          </c:val>
        </c:ser>
        <c:overlap val="100"/>
        <c:axId val="295072750"/>
        <c:axId val="1310871645"/>
      </c:barChart>
      <c:catAx>
        <c:axId val="295072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0871645"/>
      </c:catAx>
      <c:valAx>
        <c:axId val="1310871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5072750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memwidth'!$A$3:$A$14</c:f>
            </c:strRef>
          </c:cat>
          <c:val>
            <c:numRef>
              <c:f>'Modif memwidth'!$F$3:$F$14</c:f>
              <c:numCache/>
            </c:numRef>
          </c:val>
        </c:ser>
        <c:axId val="1328666457"/>
        <c:axId val="1675963980"/>
      </c:barChart>
      <c:catAx>
        <c:axId val="1328666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5963980"/>
      </c:catAx>
      <c:valAx>
        <c:axId val="1675963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8666457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memwidth'!$P$4:$P$12</c:f>
              <c:numCache/>
            </c:numRef>
          </c:val>
        </c:ser>
        <c:axId val="1825912446"/>
        <c:axId val="524830706"/>
      </c:barChart>
      <c:catAx>
        <c:axId val="1825912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4830706"/>
      </c:catAx>
      <c:valAx>
        <c:axId val="524830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59124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memwidth'!$M$4:$M$12</c:f>
              <c:numCache/>
            </c:numRef>
          </c:val>
        </c:ser>
        <c:axId val="710108262"/>
        <c:axId val="410392076"/>
      </c:barChart>
      <c:catAx>
        <c:axId val="710108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0392076"/>
      </c:catAx>
      <c:valAx>
        <c:axId val="410392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01082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Original!$B$2:$B$3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strRef>
              <c:f>Original!$F$2:$F$3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strRef>
              <c:f>'Modif memwidth'!$B$2:$B$3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memwidth'!$B$4:$B$14</c:f>
              <c:numCache/>
            </c:numRef>
          </c:val>
        </c:ser>
        <c:ser>
          <c:idx val="3"/>
          <c:order val="3"/>
          <c:tx>
            <c:strRef>
              <c:f>'Modif memwidth'!$F$2:$F$3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memwidth'!$F$4:$F$14</c:f>
              <c:numCache/>
            </c:numRef>
          </c:val>
        </c:ser>
        <c:axId val="1932791777"/>
        <c:axId val="1716884546"/>
      </c:barChart>
      <c:catAx>
        <c:axId val="1932791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884546"/>
      </c:catAx>
      <c:valAx>
        <c:axId val="171688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791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'fetchdecode+8'!$K$10:$P$10</c:f>
              <c:numCache/>
            </c:numRef>
          </c:val>
        </c:ser>
        <c:ser>
          <c:idx val="5"/>
          <c:order val="5"/>
          <c:tx>
            <c:strRef>
              <c:f>'fetchdecode+8'!$J$12</c:f>
            </c:strRef>
          </c:tx>
          <c:cat>
            <c:strRef>
              <c:f>'fetchdecode+8'!$K$2:$P$2</c:f>
            </c:strRef>
          </c:cat>
          <c:val>
            <c:numRef>
              <c:f>'fetchdecode+8'!$K$12:$P$12</c:f>
              <c:numCache/>
            </c:numRef>
          </c:val>
        </c:ser>
        <c:axId val="244734145"/>
        <c:axId val="1483469278"/>
      </c:barChart>
      <c:catAx>
        <c:axId val="244734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3469278"/>
      </c:catAx>
      <c:valAx>
        <c:axId val="1483469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47341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'fetchdecode+8'!$A$4:$A$14</c:f>
            </c:strRef>
          </c:cat>
          <c:val>
            <c:numRef>
              <c:f>'fetchdecode+8'!$B$4:$B$14</c:f>
              <c:numCache/>
            </c:numRef>
          </c:val>
        </c:ser>
        <c:overlap val="100"/>
        <c:axId val="1726161089"/>
        <c:axId val="1974684860"/>
      </c:barChart>
      <c:catAx>
        <c:axId val="1726161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4684860"/>
      </c:catAx>
      <c:valAx>
        <c:axId val="1974684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616108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Original!$A$3:$A$14</c:f>
            </c:strRef>
          </c:cat>
          <c:val>
            <c:numRef>
              <c:f>Original!$F$3:$F$14</c:f>
              <c:numCache/>
            </c:numRef>
          </c:val>
        </c:ser>
        <c:axId val="195283323"/>
        <c:axId val="634071106"/>
      </c:barChart>
      <c:catAx>
        <c:axId val="195283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4071106"/>
      </c:catAx>
      <c:valAx>
        <c:axId val="634071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283323"/>
      </c:valAx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'fetchdecode+8'!$A$3:$A$14</c:f>
            </c:strRef>
          </c:cat>
          <c:val>
            <c:numRef>
              <c:f>'fetchdecode+8'!$F$3:$F$14</c:f>
              <c:numCache/>
            </c:numRef>
          </c:val>
        </c:ser>
        <c:axId val="2095430743"/>
        <c:axId val="1978361428"/>
      </c:barChart>
      <c:catAx>
        <c:axId val="2095430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8361428"/>
      </c:catAx>
      <c:valAx>
        <c:axId val="1978361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5430743"/>
      </c:valAx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'fetchdecode+8'!$P$4:$P$12</c:f>
              <c:numCache/>
            </c:numRef>
          </c:val>
        </c:ser>
        <c:axId val="334966268"/>
        <c:axId val="2068610766"/>
      </c:barChart>
      <c:catAx>
        <c:axId val="334966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8610766"/>
      </c:catAx>
      <c:valAx>
        <c:axId val="2068610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49662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'fetchdecode+8'!$M$4:$M$12</c:f>
              <c:numCache/>
            </c:numRef>
          </c:val>
        </c:ser>
        <c:axId val="238297579"/>
        <c:axId val="1569117385"/>
      </c:barChart>
      <c:catAx>
        <c:axId val="238297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9117385"/>
      </c:catAx>
      <c:valAx>
        <c:axId val="1569117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82975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Original!$B$4:$B$13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Original!$F$4:$F$13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'fetchdecode+8'!$B$4:$B$13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'fetchdecode+8'!$F$4:$F$13</c:f>
              <c:numCache/>
            </c:numRef>
          </c:val>
        </c:ser>
        <c:axId val="699171524"/>
        <c:axId val="1204786136"/>
      </c:barChart>
      <c:catAx>
        <c:axId val="699171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86136"/>
      </c:catAx>
      <c:valAx>
        <c:axId val="1204786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171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'fetchdecode+8'!$A$4:$A$14</c:f>
            </c:strRef>
          </c:cat>
          <c:val>
            <c:numRef>
              <c:f>'fetchdecode+8'!$B$4:$B$14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'fetchdecode+8'!$A$4:$A$14</c:f>
            </c:strRef>
          </c:cat>
          <c:val>
            <c:numRef>
              <c:f>'fetchdecode+8'!$F$4:$F$14</c:f>
              <c:numCache/>
            </c:numRef>
          </c:val>
        </c:ser>
        <c:axId val="1334192791"/>
        <c:axId val="1984648981"/>
      </c:barChart>
      <c:catAx>
        <c:axId val="1334192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648981"/>
      </c:catAx>
      <c:valAx>
        <c:axId val="1984648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192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x2'!$K$10:$P$10</c:f>
              <c:numCache/>
            </c:numRef>
          </c:val>
        </c:ser>
        <c:ser>
          <c:idx val="5"/>
          <c:order val="5"/>
          <c:tx>
            <c:strRef>
              <c:f>'lsqruu x2'!$J$12</c:f>
            </c:strRef>
          </c:tx>
          <c:cat>
            <c:strRef>
              <c:f>'lsqruu x2'!$K$2:$P$2</c:f>
            </c:strRef>
          </c:cat>
          <c:val>
            <c:numRef>
              <c:f>'lsqruu x2'!$K$12:$P$12</c:f>
              <c:numCache/>
            </c:numRef>
          </c:val>
        </c:ser>
        <c:axId val="700950301"/>
        <c:axId val="1316619211"/>
      </c:barChart>
      <c:catAx>
        <c:axId val="700950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6619211"/>
      </c:catAx>
      <c:valAx>
        <c:axId val="1316619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09503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x2'!$A$4:$A$14</c:f>
            </c:strRef>
          </c:cat>
          <c:val>
            <c:numRef>
              <c:f>'lsqruu x2'!$B$4:$B$14</c:f>
              <c:numCache/>
            </c:numRef>
          </c:val>
        </c:ser>
        <c:overlap val="100"/>
        <c:axId val="2014145592"/>
        <c:axId val="1833839061"/>
      </c:barChart>
      <c:catAx>
        <c:axId val="201414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3839061"/>
      </c:catAx>
      <c:valAx>
        <c:axId val="1833839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4145592"/>
      </c:valAx>
    </c:plotArea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x2'!$A$3:$A$14</c:f>
            </c:strRef>
          </c:cat>
          <c:val>
            <c:numRef>
              <c:f>'lsqruu x2'!$F$3:$F$14</c:f>
              <c:numCache/>
            </c:numRef>
          </c:val>
        </c:ser>
        <c:axId val="1939095418"/>
        <c:axId val="696150120"/>
      </c:barChart>
      <c:catAx>
        <c:axId val="1939095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6150120"/>
      </c:catAx>
      <c:valAx>
        <c:axId val="696150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9095418"/>
      </c:valAx>
    </c:plotArea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x2'!$P$4:$P$12</c:f>
              <c:numCache/>
            </c:numRef>
          </c:val>
        </c:ser>
        <c:axId val="14572261"/>
        <c:axId val="1977186991"/>
      </c:barChart>
      <c:catAx>
        <c:axId val="14572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7186991"/>
      </c:catAx>
      <c:valAx>
        <c:axId val="1977186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722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x2'!$M$4:$M$12</c:f>
              <c:numCache/>
            </c:numRef>
          </c:val>
        </c:ser>
        <c:axId val="1915482483"/>
        <c:axId val="943761456"/>
      </c:barChart>
      <c:catAx>
        <c:axId val="1915482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3761456"/>
      </c:catAx>
      <c:valAx>
        <c:axId val="943761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54824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Original!$P$4:$P$12</c:f>
              <c:numCache/>
            </c:numRef>
          </c:val>
        </c:ser>
        <c:axId val="1869756760"/>
        <c:axId val="994692776"/>
      </c:barChart>
      <c:catAx>
        <c:axId val="186975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4692776"/>
      </c:catAx>
      <c:valAx>
        <c:axId val="994692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97567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Original!$B$4:$B$13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Original!$F$4:$F$13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'lsqruu x2'!$B$4:$B$13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'lsqruu x2'!$F$4:$F$13</c:f>
              <c:numCache/>
            </c:numRef>
          </c:val>
        </c:ser>
        <c:axId val="1872800208"/>
        <c:axId val="1499270685"/>
      </c:barChart>
      <c:catAx>
        <c:axId val="18728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270685"/>
      </c:catAx>
      <c:valAx>
        <c:axId val="1499270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800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x2'!$A$4:$A$14</c:f>
            </c:strRef>
          </c:cat>
          <c:val>
            <c:numRef>
              <c:f>'lsqruu x2'!$B$4:$B$14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x2'!$A$4:$A$14</c:f>
            </c:strRef>
          </c:cat>
          <c:val>
            <c:numRef>
              <c:f>'lsqruu x2'!$F$4:$F$14</c:f>
              <c:numCache/>
            </c:numRef>
          </c:val>
        </c:ser>
        <c:axId val="301956116"/>
        <c:axId val="392603279"/>
      </c:barChart>
      <c:catAx>
        <c:axId val="301956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603279"/>
      </c:catAx>
      <c:valAx>
        <c:axId val="392603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956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6-&gt;4'!$K$10:$P$10</c:f>
              <c:numCache/>
            </c:numRef>
          </c:val>
        </c:ser>
        <c:ser>
          <c:idx val="5"/>
          <c:order val="5"/>
          <c:tx>
            <c:strRef>
              <c:f>'latencia 6-&gt;4'!$J$12</c:f>
            </c:strRef>
          </c:tx>
          <c:cat>
            <c:strRef>
              <c:f>'latencia 6-&gt;4'!$K$2:$P$2</c:f>
            </c:strRef>
          </c:cat>
          <c:val>
            <c:numRef>
              <c:f>'latencia 6-&gt;4'!$K$12:$P$12</c:f>
              <c:numCache/>
            </c:numRef>
          </c:val>
        </c:ser>
        <c:axId val="308412306"/>
        <c:axId val="271943748"/>
      </c:barChart>
      <c:catAx>
        <c:axId val="308412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1943748"/>
      </c:catAx>
      <c:valAx>
        <c:axId val="271943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84123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6-&gt;4'!$A$4:$A$14</c:f>
            </c:strRef>
          </c:cat>
          <c:val>
            <c:numRef>
              <c:f>'latencia 6-&gt;4'!$B$4:$B$14</c:f>
              <c:numCache/>
            </c:numRef>
          </c:val>
        </c:ser>
        <c:overlap val="100"/>
        <c:axId val="2039237262"/>
        <c:axId val="1557899160"/>
      </c:barChart>
      <c:catAx>
        <c:axId val="2039237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7899160"/>
      </c:catAx>
      <c:valAx>
        <c:axId val="1557899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9237262"/>
      </c:valAx>
    </c:plotArea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6-&gt;4'!$A$3:$A$14</c:f>
            </c:strRef>
          </c:cat>
          <c:val>
            <c:numRef>
              <c:f>'latencia 6-&gt;4'!$F$3:$F$14</c:f>
              <c:numCache/>
            </c:numRef>
          </c:val>
        </c:ser>
        <c:axId val="58381043"/>
        <c:axId val="549638280"/>
      </c:barChart>
      <c:catAx>
        <c:axId val="58381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9638280"/>
      </c:catAx>
      <c:valAx>
        <c:axId val="549638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381043"/>
      </c:valAx>
    </c:plotArea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6-&gt;4'!$P$4:$P$12</c:f>
              <c:numCache/>
            </c:numRef>
          </c:val>
        </c:ser>
        <c:axId val="776667900"/>
        <c:axId val="569254428"/>
      </c:barChart>
      <c:catAx>
        <c:axId val="776667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9254428"/>
      </c:catAx>
      <c:valAx>
        <c:axId val="569254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66679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6-&gt;4'!$M$4:$M$12</c:f>
              <c:numCache/>
            </c:numRef>
          </c:val>
        </c:ser>
        <c:axId val="1475019564"/>
        <c:axId val="750943955"/>
      </c:barChart>
      <c:catAx>
        <c:axId val="1475019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0943955"/>
      </c:catAx>
      <c:valAx>
        <c:axId val="750943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50195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6-&gt;4'!$A$4:$A$14</c:f>
            </c:strRef>
          </c:cat>
          <c:val>
            <c:numRef>
              <c:f>'latencia 6-&gt;4'!$B$4:$B$14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6-&gt;4'!$A$4:$A$14</c:f>
            </c:strRef>
          </c:cat>
          <c:val>
            <c:numRef>
              <c:f>'latencia 6-&gt;4'!$F$4:$F$14</c:f>
              <c:numCache/>
            </c:numRef>
          </c:val>
        </c:ser>
        <c:axId val="2122346478"/>
        <c:axId val="582668258"/>
      </c:barChart>
      <c:catAx>
        <c:axId val="212234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668258"/>
      </c:catAx>
      <c:valAx>
        <c:axId val="582668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346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'latencia 6-&gt;4'!$B$4:$B$14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'latencia 6-&gt;4'!$F$4:$F$14</c:f>
              <c:numCache/>
            </c:numRef>
          </c:val>
        </c:ser>
        <c:axId val="799516452"/>
        <c:axId val="976320374"/>
      </c:barChart>
      <c:catAx>
        <c:axId val="799516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320374"/>
      </c:catAx>
      <c:valAx>
        <c:axId val="976320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516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6-&gt;5'!$K$10:$P$10</c:f>
              <c:numCache/>
            </c:numRef>
          </c:val>
        </c:ser>
        <c:ser>
          <c:idx val="5"/>
          <c:order val="5"/>
          <c:tx>
            <c:strRef>
              <c:f>'lsq x2 lat 6-&gt;5'!$J$12</c:f>
            </c:strRef>
          </c:tx>
          <c:cat>
            <c:strRef>
              <c:f>'lsq x2 lat 6-&gt;5'!$K$2:$P$2</c:f>
            </c:strRef>
          </c:cat>
          <c:val>
            <c:numRef>
              <c:f>'lsq x2 lat 6-&gt;5'!$K$12:$P$12</c:f>
              <c:numCache/>
            </c:numRef>
          </c:val>
        </c:ser>
        <c:axId val="469701597"/>
        <c:axId val="482267529"/>
      </c:barChart>
      <c:catAx>
        <c:axId val="469701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2267529"/>
      </c:catAx>
      <c:valAx>
        <c:axId val="482267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97015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Original!$M$4:$M$12</c:f>
              <c:numCache/>
            </c:numRef>
          </c:val>
        </c:ser>
        <c:axId val="830650647"/>
        <c:axId val="1351607441"/>
      </c:barChart>
      <c:catAx>
        <c:axId val="830650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1607441"/>
      </c:catAx>
      <c:valAx>
        <c:axId val="1351607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06506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6-&gt;5'!$A$4:$A$14</c:f>
            </c:strRef>
          </c:cat>
          <c:val>
            <c:numRef>
              <c:f>'lsq x2 lat 6-&gt;5'!$B$4:$B$14</c:f>
              <c:numCache/>
            </c:numRef>
          </c:val>
        </c:ser>
        <c:overlap val="100"/>
        <c:axId val="979419192"/>
        <c:axId val="1071982756"/>
      </c:barChart>
      <c:catAx>
        <c:axId val="97941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1982756"/>
      </c:catAx>
      <c:valAx>
        <c:axId val="1071982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9419192"/>
      </c:valAx>
    </c:plotArea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6-&gt;5'!$A$3:$A$14</c:f>
            </c:strRef>
          </c:cat>
          <c:val>
            <c:numRef>
              <c:f>'lsq x2 lat 6-&gt;5'!$F$3:$F$14</c:f>
              <c:numCache/>
            </c:numRef>
          </c:val>
        </c:ser>
        <c:axId val="445658835"/>
        <c:axId val="1059047374"/>
      </c:barChart>
      <c:catAx>
        <c:axId val="445658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9047374"/>
      </c:catAx>
      <c:valAx>
        <c:axId val="1059047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5658835"/>
      </c:valAx>
    </c:plotArea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6-&gt;5'!$P$4:$P$12</c:f>
              <c:numCache/>
            </c:numRef>
          </c:val>
        </c:ser>
        <c:axId val="308238310"/>
        <c:axId val="1096218820"/>
      </c:barChart>
      <c:catAx>
        <c:axId val="308238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6218820"/>
      </c:catAx>
      <c:valAx>
        <c:axId val="1096218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82383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6-&gt;5'!$M$4:$M$12</c:f>
              <c:numCache/>
            </c:numRef>
          </c:val>
        </c:ser>
        <c:axId val="610847835"/>
        <c:axId val="1539714796"/>
      </c:barChart>
      <c:catAx>
        <c:axId val="610847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9714796"/>
      </c:catAx>
      <c:valAx>
        <c:axId val="1539714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08478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6-&gt;5'!$A$4:$A$14</c:f>
            </c:strRef>
          </c:cat>
          <c:val>
            <c:numRef>
              <c:f>'lsq x2 lat 6-&gt;5'!$B$4:$B$14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6-&gt;5'!$A$4:$A$14</c:f>
            </c:strRef>
          </c:cat>
          <c:val>
            <c:numRef>
              <c:f>'lsq x2 lat 6-&gt;5'!$F$4:$F$14</c:f>
              <c:numCache/>
            </c:numRef>
          </c:val>
        </c:ser>
        <c:axId val="1417080728"/>
        <c:axId val="1475515590"/>
      </c:barChart>
      <c:catAx>
        <c:axId val="141708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515590"/>
      </c:catAx>
      <c:valAx>
        <c:axId val="1475515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080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'lsq x2 lat 6-&gt;5'!$B$4:$B$14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'lsq x2 lat 6-&gt;5'!$F$4:$F$14</c:f>
              <c:numCache/>
            </c:numRef>
          </c:val>
        </c:ser>
        <c:axId val="1811814094"/>
        <c:axId val="164223238"/>
      </c:barChart>
      <c:catAx>
        <c:axId val="1811814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23238"/>
      </c:catAx>
      <c:valAx>
        <c:axId val="164223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814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x2'!$K$10:$P$10</c:f>
              <c:numCache/>
            </c:numRef>
          </c:val>
        </c:ser>
        <c:ser>
          <c:idx val="5"/>
          <c:order val="5"/>
          <c:tx>
            <c:strRef>
              <c:f>'Decode 8 lsq x2'!$J$12</c:f>
            </c:strRef>
          </c:tx>
          <c:cat>
            <c:strRef>
              <c:f>'Decode 8 lsq x2'!$K$2:$P$2</c:f>
            </c:strRef>
          </c:cat>
          <c:val>
            <c:numRef>
              <c:f>'Decode 8 lsq x2'!$K$12:$P$12</c:f>
              <c:numCache/>
            </c:numRef>
          </c:val>
        </c:ser>
        <c:axId val="986759690"/>
        <c:axId val="1124082514"/>
      </c:barChart>
      <c:catAx>
        <c:axId val="986759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4082514"/>
      </c:catAx>
      <c:valAx>
        <c:axId val="1124082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67596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x2'!$A$4:$A$14</c:f>
            </c:strRef>
          </c:cat>
          <c:val>
            <c:numRef>
              <c:f>'Decode 8 lsq x2'!$B$4:$B$14</c:f>
              <c:numCache/>
            </c:numRef>
          </c:val>
        </c:ser>
        <c:overlap val="100"/>
        <c:axId val="517864583"/>
        <c:axId val="1442629446"/>
      </c:barChart>
      <c:catAx>
        <c:axId val="51786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2629446"/>
      </c:catAx>
      <c:valAx>
        <c:axId val="1442629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7864583"/>
      </c:valAx>
    </c:plotArea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x2'!$A$3:$A$14</c:f>
            </c:strRef>
          </c:cat>
          <c:val>
            <c:numRef>
              <c:f>'Decode 8 lsq x2'!$F$3:$F$14</c:f>
              <c:numCache/>
            </c:numRef>
          </c:val>
        </c:ser>
        <c:axId val="1676991858"/>
        <c:axId val="531863395"/>
      </c:barChart>
      <c:catAx>
        <c:axId val="1676991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1863395"/>
      </c:catAx>
      <c:valAx>
        <c:axId val="531863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6991858"/>
      </c:valAx>
    </c:plotArea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x2'!$P$4:$P$12</c:f>
              <c:numCache/>
            </c:numRef>
          </c:val>
        </c:ser>
        <c:axId val="244067213"/>
        <c:axId val="2139847583"/>
      </c:barChart>
      <c:catAx>
        <c:axId val="244067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9847583"/>
      </c:catAx>
      <c:valAx>
        <c:axId val="2139847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40672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Original!$B$4:$B$13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Original!$F$4:$F$13</c:f>
              <c:numCache/>
            </c:numRef>
          </c:val>
        </c:ser>
        <c:axId val="1388190395"/>
        <c:axId val="483172842"/>
      </c:barChart>
      <c:catAx>
        <c:axId val="1388190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172842"/>
      </c:catAx>
      <c:valAx>
        <c:axId val="483172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190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x2'!$M$4:$M$12</c:f>
              <c:numCache/>
            </c:numRef>
          </c:val>
        </c:ser>
        <c:axId val="288573128"/>
        <c:axId val="200854862"/>
      </c:barChart>
      <c:catAx>
        <c:axId val="28857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854862"/>
      </c:catAx>
      <c:valAx>
        <c:axId val="200854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85731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x2'!$A$4:$A$14</c:f>
            </c:strRef>
          </c:cat>
          <c:val>
            <c:numRef>
              <c:f>'Decode 8 lsq x2'!$B$4:$B$14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'Decode 8 lsq x2'!$A$4:$A$14</c:f>
            </c:strRef>
          </c:cat>
          <c:val>
            <c:numRef>
              <c:f>'Decode 8 lsq x2'!$F$4:$F$14</c:f>
              <c:numCache/>
            </c:numRef>
          </c:val>
        </c:ser>
        <c:axId val="1541205479"/>
        <c:axId val="1026913456"/>
      </c:barChart>
      <c:catAx>
        <c:axId val="1541205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913456"/>
      </c:catAx>
      <c:valAx>
        <c:axId val="1026913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205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'Decode 8 lsq x2'!$B$4:$B$14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'Decode 8 lsq x2'!$F$4:$F$14</c:f>
              <c:numCache/>
            </c:numRef>
          </c:val>
        </c:ser>
        <c:axId val="766832506"/>
        <c:axId val="381044455"/>
      </c:barChart>
      <c:catAx>
        <c:axId val="766832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044455"/>
      </c:catAx>
      <c:valAx>
        <c:axId val="381044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832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x2'!$A$4:$A$14</c:f>
            </c:strRef>
          </c:cat>
          <c:val>
            <c:numRef>
              <c:f>'Modif lsq x2'!$B$4:$B$14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x2'!$A$4:$A$14</c:f>
            </c:strRef>
          </c:cat>
          <c:val>
            <c:numRef>
              <c:f>'Modif lsq x2'!$F$4:$F$14</c:f>
              <c:numCache/>
            </c:numRef>
          </c:val>
        </c:ser>
        <c:axId val="1604752534"/>
        <c:axId val="1472902496"/>
      </c:barChart>
      <c:catAx>
        <c:axId val="1604752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2902496"/>
      </c:catAx>
      <c:valAx>
        <c:axId val="1472902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47525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x2'!$K$10:$P$10</c:f>
              <c:numCache/>
            </c:numRef>
          </c:val>
        </c:ser>
        <c:ser>
          <c:idx val="5"/>
          <c:order val="5"/>
          <c:tx>
            <c:strRef>
              <c:f>'Modif lsq x2'!$J$12</c:f>
            </c:strRef>
          </c:tx>
          <c:cat>
            <c:strRef>
              <c:f>'Modif lsq x2'!$K$2:$P$2</c:f>
            </c:strRef>
          </c:cat>
          <c:val>
            <c:numRef>
              <c:f>'Modif lsq x2'!$K$12:$P$12</c:f>
              <c:numCache/>
            </c:numRef>
          </c:val>
        </c:ser>
        <c:axId val="1238676948"/>
        <c:axId val="161842756"/>
      </c:barChart>
      <c:catAx>
        <c:axId val="1238676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842756"/>
      </c:catAx>
      <c:valAx>
        <c:axId val="161842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86769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x2'!$A$4:$A$14</c:f>
            </c:strRef>
          </c:cat>
          <c:val>
            <c:numRef>
              <c:f>'Modif lsq x2'!$B$4:$B$14</c:f>
              <c:numCache/>
            </c:numRef>
          </c:val>
        </c:ser>
        <c:overlap val="100"/>
        <c:axId val="914768276"/>
        <c:axId val="1648763062"/>
      </c:barChart>
      <c:catAx>
        <c:axId val="914768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8763062"/>
      </c:catAx>
      <c:valAx>
        <c:axId val="1648763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476827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6" Type="http://schemas.openxmlformats.org/officeDocument/2006/relationships/chart" Target="../charts/chart47.xml"/><Relationship Id="rId7" Type="http://schemas.openxmlformats.org/officeDocument/2006/relationships/chart" Target="../charts/chart4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76200</xdr:colOff>
      <xdr:row>31</xdr:row>
      <xdr:rowOff>114300</xdr:rowOff>
    </xdr:from>
    <xdr:ext cx="4286250" cy="3019425"/>
    <xdr:graphicFrame>
      <xdr:nvGraphicFramePr>
        <xdr:cNvPr id="96338074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5234211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8808989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31120993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48985950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361950</xdr:colOff>
      <xdr:row>14</xdr:row>
      <xdr:rowOff>171450</xdr:rowOff>
    </xdr:from>
    <xdr:ext cx="4800600" cy="2981325"/>
    <xdr:graphicFrame>
      <xdr:nvGraphicFramePr>
        <xdr:cNvPr id="150090149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733425</xdr:colOff>
      <xdr:row>15</xdr:row>
      <xdr:rowOff>104775</xdr:rowOff>
    </xdr:from>
    <xdr:ext cx="4305300" cy="3009900"/>
    <xdr:graphicFrame>
      <xdr:nvGraphicFramePr>
        <xdr:cNvPr id="66436912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685800</xdr:colOff>
      <xdr:row>31</xdr:row>
      <xdr:rowOff>142875</xdr:rowOff>
    </xdr:from>
    <xdr:ext cx="4314825" cy="3019425"/>
    <xdr:graphicFrame>
      <xdr:nvGraphicFramePr>
        <xdr:cNvPr id="63148967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65682650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848560208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740152039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285522028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104775</xdr:colOff>
      <xdr:row>48</xdr:row>
      <xdr:rowOff>0</xdr:rowOff>
    </xdr:from>
    <xdr:ext cx="5229225" cy="3619500"/>
    <xdr:graphicFrame>
      <xdr:nvGraphicFramePr>
        <xdr:cNvPr id="175159979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733425</xdr:colOff>
      <xdr:row>15</xdr:row>
      <xdr:rowOff>104775</xdr:rowOff>
    </xdr:from>
    <xdr:ext cx="4305300" cy="3009900"/>
    <xdr:graphicFrame>
      <xdr:nvGraphicFramePr>
        <xdr:cNvPr id="31442978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685800</xdr:colOff>
      <xdr:row>31</xdr:row>
      <xdr:rowOff>142875</xdr:rowOff>
    </xdr:from>
    <xdr:ext cx="4314825" cy="3019425"/>
    <xdr:graphicFrame>
      <xdr:nvGraphicFramePr>
        <xdr:cNvPr id="55375192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49994684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643638796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202865873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66364999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133350</xdr:colOff>
      <xdr:row>48</xdr:row>
      <xdr:rowOff>152400</xdr:rowOff>
    </xdr:from>
    <xdr:ext cx="4438650" cy="2743200"/>
    <xdr:graphicFrame>
      <xdr:nvGraphicFramePr>
        <xdr:cNvPr id="1258261893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733425</xdr:colOff>
      <xdr:row>15</xdr:row>
      <xdr:rowOff>104775</xdr:rowOff>
    </xdr:from>
    <xdr:ext cx="4305300" cy="3009900"/>
    <xdr:graphicFrame>
      <xdr:nvGraphicFramePr>
        <xdr:cNvPr id="96698379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685800</xdr:colOff>
      <xdr:row>31</xdr:row>
      <xdr:rowOff>142875</xdr:rowOff>
    </xdr:from>
    <xdr:ext cx="4314825" cy="3019425"/>
    <xdr:graphicFrame>
      <xdr:nvGraphicFramePr>
        <xdr:cNvPr id="193247590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325689181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37735748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719184517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40218955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133350</xdr:rowOff>
    </xdr:from>
    <xdr:ext cx="4448175" cy="2752725"/>
    <xdr:graphicFrame>
      <xdr:nvGraphicFramePr>
        <xdr:cNvPr id="1652915504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</xdr:colOff>
      <xdr:row>31</xdr:row>
      <xdr:rowOff>161925</xdr:rowOff>
    </xdr:from>
    <xdr:ext cx="4286250" cy="3019425"/>
    <xdr:graphicFrame>
      <xdr:nvGraphicFramePr>
        <xdr:cNvPr id="123593676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52444201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726257318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559623170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23611092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123825</xdr:rowOff>
    </xdr:from>
    <xdr:ext cx="5172075" cy="3209925"/>
    <xdr:graphicFrame>
      <xdr:nvGraphicFramePr>
        <xdr:cNvPr id="633034645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171450</xdr:colOff>
      <xdr:row>14</xdr:row>
      <xdr:rowOff>171450</xdr:rowOff>
    </xdr:from>
    <xdr:ext cx="4905375" cy="3019425"/>
    <xdr:graphicFrame>
      <xdr:nvGraphicFramePr>
        <xdr:cNvPr id="469100297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603984937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57055597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953295792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945320321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741970045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48</xdr:row>
      <xdr:rowOff>190500</xdr:rowOff>
    </xdr:from>
    <xdr:ext cx="5172075" cy="3209925"/>
    <xdr:graphicFrame>
      <xdr:nvGraphicFramePr>
        <xdr:cNvPr id="1101109236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407774407" name="Chart 4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677412171" name="Chart 4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254488708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621234514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062981403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2135725906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104938836" name="Chart 4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171450</xdr:colOff>
      <xdr:row>47</xdr:row>
      <xdr:rowOff>171450</xdr:rowOff>
    </xdr:from>
    <xdr:ext cx="4219575" cy="2600325"/>
    <xdr:graphicFrame>
      <xdr:nvGraphicFramePr>
        <xdr:cNvPr id="415109813" name="Chart 4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1182467391" name="Chart 4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646236624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531651550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283480226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794867300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621515286" name="Chart 5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85725</xdr:colOff>
      <xdr:row>47</xdr:row>
      <xdr:rowOff>190500</xdr:rowOff>
    </xdr:from>
    <xdr:ext cx="4314825" cy="2667000"/>
    <xdr:graphicFrame>
      <xdr:nvGraphicFramePr>
        <xdr:cNvPr id="1751520470" name="Chart 5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969017974" name="Chart 5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301529976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814835985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338053877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690664158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524127144" name="Chart 6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133350</xdr:colOff>
      <xdr:row>48</xdr:row>
      <xdr:rowOff>95250</xdr:rowOff>
    </xdr:from>
    <xdr:ext cx="4686300" cy="2895600"/>
    <xdr:graphicFrame>
      <xdr:nvGraphicFramePr>
        <xdr:cNvPr id="1343292918" name="Chart 6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11">
        <v>0.8</v>
      </c>
      <c r="C4" s="12">
        <v>240.0</v>
      </c>
      <c r="D4" s="12">
        <v>3341116.0</v>
      </c>
      <c r="E4" s="12">
        <v>240.0</v>
      </c>
      <c r="F4" s="5">
        <v>0.793</v>
      </c>
      <c r="G4" s="13" t="s">
        <v>10</v>
      </c>
      <c r="H4" s="12">
        <v>3341116.0</v>
      </c>
      <c r="I4" s="13" t="s">
        <v>11</v>
      </c>
      <c r="J4" s="6" t="s">
        <v>9</v>
      </c>
      <c r="K4" s="6">
        <f t="shared" ref="K4:M4" si="1">C4/C5</f>
        <v>0.000002112892721</v>
      </c>
      <c r="L4" s="6">
        <f t="shared" si="1"/>
        <v>0.1099690656</v>
      </c>
      <c r="M4" s="6">
        <f t="shared" si="1"/>
        <v>1</v>
      </c>
      <c r="N4" s="6">
        <f>240/109452842</f>
        <v>0.000002192725156</v>
      </c>
      <c r="O4" s="6">
        <f>H4/H5</f>
        <v>0.1102050088</v>
      </c>
      <c r="P4" s="6">
        <f>1</f>
        <v>1</v>
      </c>
    </row>
    <row r="5">
      <c r="A5" s="8"/>
      <c r="B5" s="8"/>
      <c r="C5" s="9">
        <v>1.13588351E8</v>
      </c>
      <c r="D5" s="9">
        <v>3.0382326E7</v>
      </c>
      <c r="E5" s="9">
        <v>240.0</v>
      </c>
      <c r="F5" s="8"/>
      <c r="G5" s="8"/>
      <c r="H5" s="9">
        <v>3.0317279E7</v>
      </c>
      <c r="I5" s="8"/>
    </row>
    <row r="6">
      <c r="A6" s="5" t="s">
        <v>12</v>
      </c>
      <c r="B6" s="5">
        <v>1.434</v>
      </c>
      <c r="C6" s="12">
        <v>22269.0</v>
      </c>
      <c r="D6" s="12">
        <v>39806.0</v>
      </c>
      <c r="E6" s="12">
        <v>419.0</v>
      </c>
      <c r="F6" s="14">
        <v>1.439</v>
      </c>
      <c r="G6" s="12">
        <v>22273.0</v>
      </c>
      <c r="H6" s="12">
        <v>39835.0</v>
      </c>
      <c r="I6" s="12">
        <v>420.0</v>
      </c>
      <c r="J6" s="6" t="s">
        <v>12</v>
      </c>
      <c r="K6" s="6">
        <f t="shared" ref="K6:M6" si="2">C6/C7</f>
        <v>0.0001945035459</v>
      </c>
      <c r="L6" s="6">
        <f t="shared" si="2"/>
        <v>0.0008613651545</v>
      </c>
      <c r="M6" s="6">
        <f t="shared" si="2"/>
        <v>0.0188153936</v>
      </c>
      <c r="N6" s="6">
        <f t="shared" ref="N6:P6" si="3">G6/G7</f>
        <v>0.0002045670407</v>
      </c>
      <c r="O6" s="6">
        <f t="shared" si="3"/>
        <v>0.0008641997191</v>
      </c>
      <c r="P6" s="6">
        <f t="shared" si="3"/>
        <v>0.01885691196</v>
      </c>
    </row>
    <row r="7">
      <c r="A7" s="8"/>
      <c r="B7" s="8"/>
      <c r="C7" s="9">
        <v>1.14491486E8</v>
      </c>
      <c r="D7" s="9">
        <v>4.6212689E7</v>
      </c>
      <c r="E7" s="9">
        <v>22269.0</v>
      </c>
      <c r="F7" s="8"/>
      <c r="G7" s="9">
        <v>1.08878732E8</v>
      </c>
      <c r="H7" s="9">
        <v>4.6094669E7</v>
      </c>
      <c r="I7" s="9">
        <v>22273.0</v>
      </c>
    </row>
    <row r="8">
      <c r="A8" s="5" t="s">
        <v>13</v>
      </c>
      <c r="B8" s="5">
        <v>1.991</v>
      </c>
      <c r="C8" s="12">
        <v>206.0</v>
      </c>
      <c r="D8" s="12">
        <v>7241.0</v>
      </c>
      <c r="E8" s="12">
        <v>206.0</v>
      </c>
      <c r="F8" s="5">
        <v>1.977</v>
      </c>
      <c r="G8" s="12">
        <v>203.0</v>
      </c>
      <c r="H8" s="12">
        <v>7241.0</v>
      </c>
      <c r="I8" s="12">
        <v>203.0</v>
      </c>
      <c r="J8" s="6" t="s">
        <v>13</v>
      </c>
      <c r="K8" s="6">
        <f t="shared" ref="K8:M8" si="4">C8/C9</f>
        <v>0.000001857397998</v>
      </c>
      <c r="L8" s="6">
        <f t="shared" si="4"/>
        <v>0.0002009645912</v>
      </c>
      <c r="M8" s="6">
        <f t="shared" si="4"/>
        <v>1</v>
      </c>
      <c r="N8" s="6">
        <f t="shared" ref="N8:P8" si="5">G8/G9</f>
        <v>0.000001890956705</v>
      </c>
      <c r="O8" s="6">
        <f t="shared" si="5"/>
        <v>0.0002012304655</v>
      </c>
      <c r="P8" s="6">
        <f t="shared" si="5"/>
        <v>1</v>
      </c>
    </row>
    <row r="9">
      <c r="A9" s="8"/>
      <c r="B9" s="8"/>
      <c r="C9" s="9">
        <v>1.1090784E8</v>
      </c>
      <c r="D9" s="9">
        <v>3.6031223E7</v>
      </c>
      <c r="E9" s="9">
        <v>206.0</v>
      </c>
      <c r="F9" s="8"/>
      <c r="G9" s="9">
        <v>1.07353066E8</v>
      </c>
      <c r="H9" s="9">
        <v>3.5983617E7</v>
      </c>
      <c r="I9" s="9">
        <v>203.0</v>
      </c>
    </row>
    <row r="10">
      <c r="A10" s="5" t="s">
        <v>14</v>
      </c>
      <c r="B10" s="5">
        <v>1.699</v>
      </c>
      <c r="C10" s="12">
        <v>5613.0</v>
      </c>
      <c r="D10" s="12">
        <v>597740.0</v>
      </c>
      <c r="E10" s="12">
        <v>1623.0</v>
      </c>
      <c r="F10" s="5">
        <v>1.692</v>
      </c>
      <c r="G10" s="12">
        <v>5476.0</v>
      </c>
      <c r="H10" s="12">
        <v>597735.0</v>
      </c>
      <c r="I10" s="12">
        <v>1619.0</v>
      </c>
      <c r="J10" s="6" t="s">
        <v>14</v>
      </c>
      <c r="K10" s="6">
        <f t="shared" ref="K10:M10" si="6">C10/C11</f>
        <v>0.00005112760368</v>
      </c>
      <c r="L10" s="6">
        <f t="shared" si="6"/>
        <v>0.01477433826</v>
      </c>
      <c r="M10" s="6">
        <f t="shared" si="6"/>
        <v>0.2891501871</v>
      </c>
      <c r="N10" s="6">
        <f t="shared" ref="N10:P10" si="7">G10/G11</f>
        <v>0.00005140007767</v>
      </c>
      <c r="O10" s="6">
        <f t="shared" si="7"/>
        <v>0.01480044159</v>
      </c>
      <c r="P10" s="6">
        <f t="shared" si="7"/>
        <v>0.2956537619</v>
      </c>
    </row>
    <row r="11">
      <c r="A11" s="8"/>
      <c r="B11" s="8"/>
      <c r="C11" s="9">
        <v>1.0978414E8</v>
      </c>
      <c r="D11" s="9">
        <v>4.0457988E7</v>
      </c>
      <c r="E11" s="9">
        <v>5613.0</v>
      </c>
      <c r="F11" s="8"/>
      <c r="G11" s="9">
        <v>1.06536804E8</v>
      </c>
      <c r="H11" s="9">
        <v>4.0386295E7</v>
      </c>
      <c r="I11" s="9">
        <v>5476.0</v>
      </c>
    </row>
    <row r="12">
      <c r="A12" s="5" t="s">
        <v>15</v>
      </c>
      <c r="B12" s="5">
        <v>1.974</v>
      </c>
      <c r="C12" s="12">
        <v>163.0</v>
      </c>
      <c r="D12" s="12">
        <v>2048.0</v>
      </c>
      <c r="E12" s="12">
        <v>163.0</v>
      </c>
      <c r="F12" s="5">
        <v>1.966</v>
      </c>
      <c r="G12" s="12">
        <v>165.0</v>
      </c>
      <c r="H12" s="12">
        <v>2047.0</v>
      </c>
      <c r="I12" s="12">
        <v>165.0</v>
      </c>
      <c r="J12" s="6" t="s">
        <v>15</v>
      </c>
      <c r="K12" s="6">
        <f t="shared" ref="K12:M12" si="8">C12/C13</f>
        <v>0.000001461489461</v>
      </c>
      <c r="L12" s="6">
        <f t="shared" si="8"/>
        <v>0.00005735681053</v>
      </c>
      <c r="M12" s="6">
        <f t="shared" si="8"/>
        <v>1</v>
      </c>
      <c r="N12" s="6">
        <f t="shared" ref="N12:P12" si="9">G12/G13</f>
        <v>0.000001528513446</v>
      </c>
      <c r="O12" s="6">
        <f t="shared" si="9"/>
        <v>0.00005738141389</v>
      </c>
      <c r="P12" s="6">
        <f t="shared" si="9"/>
        <v>1</v>
      </c>
    </row>
    <row r="13">
      <c r="A13" s="8"/>
      <c r="B13" s="8"/>
      <c r="C13" s="9">
        <v>1.11530055E8</v>
      </c>
      <c r="D13" s="9">
        <v>3.5706309E7</v>
      </c>
      <c r="E13" s="9">
        <v>163.0</v>
      </c>
      <c r="F13" s="8"/>
      <c r="G13" s="9">
        <v>1.0794802E8</v>
      </c>
      <c r="H13" s="9">
        <v>3.5673572E7</v>
      </c>
      <c r="I13" s="9">
        <v>165.0</v>
      </c>
    </row>
    <row r="14">
      <c r="A14" s="15" t="s">
        <v>16</v>
      </c>
      <c r="B14" s="16">
        <f>AVERAGE(B4:B13)</f>
        <v>1.5796</v>
      </c>
      <c r="F14" s="6">
        <f>AVERAGE(F4:F13)</f>
        <v>1.5734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17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13">
        <v>0.8962</v>
      </c>
      <c r="C4" s="17">
        <v>244.0</v>
      </c>
      <c r="D4" s="17">
        <v>3341214.0</v>
      </c>
      <c r="E4" s="17">
        <v>244.0</v>
      </c>
      <c r="F4" s="18">
        <v>0.8832</v>
      </c>
      <c r="G4" s="5">
        <v>2.40109452842E11</v>
      </c>
      <c r="H4" s="17">
        <v>3341216.0</v>
      </c>
      <c r="I4" s="5">
        <v>240240.0</v>
      </c>
      <c r="J4" s="6" t="s">
        <v>9</v>
      </c>
      <c r="K4" s="6">
        <f t="shared" ref="K4:M4" si="1">C4/C5</f>
        <v>0.000002070459344</v>
      </c>
      <c r="L4" s="6">
        <f t="shared" si="1"/>
        <v>0.1266009677</v>
      </c>
      <c r="M4" s="6">
        <f t="shared" si="1"/>
        <v>1</v>
      </c>
      <c r="N4" s="6">
        <f>241/111558679</f>
        <v>0.00000216029808</v>
      </c>
      <c r="O4" s="6">
        <f>H4/H5</f>
        <v>0.1246149764</v>
      </c>
      <c r="P4" s="6">
        <f>1</f>
        <v>1</v>
      </c>
      <c r="S4" s="15" t="s">
        <v>18</v>
      </c>
    </row>
    <row r="5">
      <c r="A5" s="8"/>
      <c r="B5" s="8"/>
      <c r="C5" s="19">
        <v>1.17848245E8</v>
      </c>
      <c r="D5" s="19">
        <v>2.6391694E7</v>
      </c>
      <c r="E5" s="19">
        <v>244.0</v>
      </c>
      <c r="F5" s="8"/>
      <c r="G5" s="8"/>
      <c r="H5" s="19">
        <v>2.6812315E7</v>
      </c>
      <c r="I5" s="8"/>
      <c r="S5" s="15" t="s">
        <v>19</v>
      </c>
    </row>
    <row r="6">
      <c r="A6" s="5" t="s">
        <v>12</v>
      </c>
      <c r="B6" s="13">
        <v>1.9403</v>
      </c>
      <c r="C6" s="17">
        <v>22270.0</v>
      </c>
      <c r="D6" s="19">
        <v>39832.0</v>
      </c>
      <c r="E6" s="17">
        <v>420.0</v>
      </c>
      <c r="F6" s="13">
        <v>1.9528</v>
      </c>
      <c r="G6" s="17">
        <v>22241.0</v>
      </c>
      <c r="H6" s="17">
        <v>39835.0</v>
      </c>
      <c r="I6" s="17">
        <v>421.0</v>
      </c>
      <c r="J6" s="6" t="s">
        <v>12</v>
      </c>
      <c r="K6" s="6">
        <f t="shared" ref="K6:M6" si="2">C6/C7</f>
        <v>0.0001871855716</v>
      </c>
      <c r="L6" s="6">
        <f t="shared" si="2"/>
        <v>0.0008655167685</v>
      </c>
      <c r="M6" s="6">
        <f t="shared" si="2"/>
        <v>0.01885945218</v>
      </c>
      <c r="N6" s="6">
        <f t="shared" ref="N6:P6" si="3">G6/G7</f>
        <v>0.0001994735391</v>
      </c>
      <c r="O6" s="6">
        <f t="shared" si="3"/>
        <v>0.0008664747132</v>
      </c>
      <c r="P6" s="6">
        <f t="shared" si="3"/>
        <v>0.01892900499</v>
      </c>
    </row>
    <row r="7">
      <c r="A7" s="8"/>
      <c r="B7" s="8"/>
      <c r="C7" s="19">
        <v>1.18972845E8</v>
      </c>
      <c r="D7" s="17">
        <v>4.6021061E7</v>
      </c>
      <c r="E7" s="19">
        <v>22270.0</v>
      </c>
      <c r="F7" s="8"/>
      <c r="G7" s="19">
        <v>1.11498498E8</v>
      </c>
      <c r="H7" s="19">
        <v>4.5973644E7</v>
      </c>
      <c r="I7" s="19">
        <v>22241.0</v>
      </c>
    </row>
    <row r="8">
      <c r="A8" s="5" t="s">
        <v>13</v>
      </c>
      <c r="B8" s="13">
        <v>2.6524</v>
      </c>
      <c r="C8" s="12">
        <v>206.0</v>
      </c>
      <c r="D8" s="12">
        <v>7241.0</v>
      </c>
      <c r="E8" s="12">
        <v>206.0</v>
      </c>
      <c r="F8" s="13">
        <v>2.5996</v>
      </c>
      <c r="G8" s="12">
        <v>203.0</v>
      </c>
      <c r="H8" s="17">
        <v>7241.0</v>
      </c>
      <c r="I8" s="12">
        <v>203.0</v>
      </c>
      <c r="J8" s="6" t="s">
        <v>13</v>
      </c>
      <c r="K8" s="6">
        <f t="shared" ref="K8:M8" si="4">C8/C9</f>
        <v>0.000001780509152</v>
      </c>
      <c r="L8" s="6">
        <f t="shared" si="4"/>
        <v>0.0002003855561</v>
      </c>
      <c r="M8" s="6">
        <f t="shared" si="4"/>
        <v>1</v>
      </c>
      <c r="N8" s="6">
        <f t="shared" ref="N8:P8" si="5">G8/G9</f>
        <v>0.000001846529595</v>
      </c>
      <c r="O8" s="6">
        <f t="shared" si="5"/>
        <v>0.0001999987571</v>
      </c>
      <c r="P8" s="6">
        <f t="shared" si="5"/>
        <v>1</v>
      </c>
    </row>
    <row r="9">
      <c r="A9" s="8"/>
      <c r="B9" s="8"/>
      <c r="C9" s="19">
        <v>1.15697243E8</v>
      </c>
      <c r="D9" s="19">
        <v>3.6135339E7</v>
      </c>
      <c r="E9" s="9">
        <v>206.0</v>
      </c>
      <c r="F9" s="8"/>
      <c r="G9" s="19">
        <v>1.09935958E8</v>
      </c>
      <c r="H9" s="19">
        <v>3.6205225E7</v>
      </c>
      <c r="I9" s="9">
        <v>203.0</v>
      </c>
    </row>
    <row r="10">
      <c r="A10" s="5" t="s">
        <v>14</v>
      </c>
      <c r="B10" s="13">
        <v>2.4272</v>
      </c>
      <c r="C10" s="17">
        <v>5708.0</v>
      </c>
      <c r="D10" s="17">
        <v>597782.0</v>
      </c>
      <c r="E10" s="17">
        <v>1623.0</v>
      </c>
      <c r="F10" s="13">
        <v>2.382</v>
      </c>
      <c r="G10" s="17">
        <v>5570.0</v>
      </c>
      <c r="H10" s="17">
        <v>597769.0</v>
      </c>
      <c r="I10" s="17">
        <v>1621.0</v>
      </c>
      <c r="J10" s="6" t="s">
        <v>14</v>
      </c>
      <c r="K10" s="6">
        <f t="shared" ref="K10:M10" si="6">C10/C11</f>
        <v>0.0000503972634</v>
      </c>
      <c r="L10" s="6">
        <f t="shared" si="6"/>
        <v>0.01467979729</v>
      </c>
      <c r="M10" s="6">
        <f t="shared" si="6"/>
        <v>0.2843377715</v>
      </c>
      <c r="N10" s="6">
        <f t="shared" ref="N10:P10" si="7">G10/G11</f>
        <v>0.00005133363068</v>
      </c>
      <c r="O10" s="6">
        <f t="shared" si="7"/>
        <v>0.01473282299</v>
      </c>
      <c r="P10" s="6">
        <f t="shared" si="7"/>
        <v>0.2910233393</v>
      </c>
    </row>
    <row r="11">
      <c r="A11" s="8"/>
      <c r="B11" s="8"/>
      <c r="C11" s="19">
        <v>1.13260118E8</v>
      </c>
      <c r="D11" s="19">
        <v>4.0721407E7</v>
      </c>
      <c r="E11" s="19">
        <v>5708.0</v>
      </c>
      <c r="F11" s="8"/>
      <c r="G11" s="19">
        <v>1.08505865E8</v>
      </c>
      <c r="H11" s="19">
        <v>4.0573962E7</v>
      </c>
      <c r="I11" s="19">
        <v>5570.0</v>
      </c>
    </row>
    <row r="12">
      <c r="A12" s="5" t="s">
        <v>15</v>
      </c>
      <c r="B12" s="13">
        <v>2.6249</v>
      </c>
      <c r="C12" s="12">
        <v>163.0</v>
      </c>
      <c r="D12" s="17">
        <v>2049.0</v>
      </c>
      <c r="E12" s="12">
        <v>163.0</v>
      </c>
      <c r="F12" s="13">
        <v>2.5562</v>
      </c>
      <c r="G12" s="12">
        <v>165.0</v>
      </c>
      <c r="H12" s="12">
        <v>2047.0</v>
      </c>
      <c r="I12" s="12">
        <v>165.0</v>
      </c>
      <c r="J12" s="6" t="s">
        <v>15</v>
      </c>
      <c r="K12" s="6">
        <f t="shared" ref="K12:M12" si="8">C12/C13</f>
        <v>0.000001400268504</v>
      </c>
      <c r="L12" s="6">
        <f t="shared" si="8"/>
        <v>0.0000570459121</v>
      </c>
      <c r="M12" s="6">
        <f t="shared" si="8"/>
        <v>1</v>
      </c>
      <c r="N12" s="6">
        <f t="shared" ref="N12:P12" si="9">G12/G13</f>
        <v>0.000001493351964</v>
      </c>
      <c r="O12" s="6">
        <f t="shared" si="9"/>
        <v>0.00005675475428</v>
      </c>
      <c r="P12" s="6">
        <f t="shared" si="9"/>
        <v>1</v>
      </c>
    </row>
    <row r="13">
      <c r="A13" s="8"/>
      <c r="B13" s="8"/>
      <c r="C13" s="19">
        <v>1.16406246E8</v>
      </c>
      <c r="D13" s="19">
        <v>3.5918437E7</v>
      </c>
      <c r="E13" s="9">
        <v>163.0</v>
      </c>
      <c r="F13" s="8"/>
      <c r="G13" s="19">
        <v>1.10489693E8</v>
      </c>
      <c r="H13" s="19">
        <v>3.6067463E7</v>
      </c>
      <c r="I13" s="9">
        <v>165.0</v>
      </c>
    </row>
    <row r="14">
      <c r="A14" s="15" t="s">
        <v>20</v>
      </c>
      <c r="B14" s="6">
        <f>AVERAGE(B4:B13)</f>
        <v>2.1082</v>
      </c>
      <c r="F14" s="20">
        <f>AVERAGE(F4:F13)</f>
        <v>2.07476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5">
        <v>0.8</v>
      </c>
      <c r="C4" s="12">
        <v>240.0</v>
      </c>
      <c r="D4" s="12">
        <v>3341116.0</v>
      </c>
      <c r="E4" s="12">
        <v>240.0</v>
      </c>
      <c r="F4" s="5">
        <v>0.793</v>
      </c>
      <c r="G4" s="5">
        <v>2.40109452842E11</v>
      </c>
      <c r="H4" s="12">
        <v>3341116.0</v>
      </c>
      <c r="I4" s="5">
        <v>240240.0</v>
      </c>
      <c r="J4" s="6" t="s">
        <v>9</v>
      </c>
      <c r="K4" s="6">
        <f t="shared" ref="K4:M4" si="1">C4/C5</f>
        <v>0.000002112893297</v>
      </c>
      <c r="L4" s="6">
        <f t="shared" si="1"/>
        <v>0.1099690656</v>
      </c>
      <c r="M4" s="6">
        <f t="shared" si="1"/>
        <v>1</v>
      </c>
      <c r="N4" s="6">
        <f>240/109452842</f>
        <v>0.000002192725156</v>
      </c>
      <c r="O4" s="6">
        <f>H4/H5</f>
        <v>0.1102050088</v>
      </c>
      <c r="P4" s="6">
        <f>1</f>
        <v>1</v>
      </c>
    </row>
    <row r="5">
      <c r="A5" s="8"/>
      <c r="B5" s="8"/>
      <c r="C5" s="19">
        <v>1.1358832E8</v>
      </c>
      <c r="D5" s="9">
        <v>3.0382326E7</v>
      </c>
      <c r="E5" s="9">
        <v>240.0</v>
      </c>
      <c r="F5" s="8"/>
      <c r="G5" s="8"/>
      <c r="H5" s="9">
        <v>3.0317279E7</v>
      </c>
      <c r="I5" s="8"/>
    </row>
    <row r="6">
      <c r="A6" s="5" t="s">
        <v>12</v>
      </c>
      <c r="B6" s="5">
        <v>1.434</v>
      </c>
      <c r="C6" s="12">
        <v>22269.0</v>
      </c>
      <c r="D6" s="12">
        <v>39806.0</v>
      </c>
      <c r="E6" s="12">
        <v>419.0</v>
      </c>
      <c r="F6" s="21">
        <v>1.439</v>
      </c>
      <c r="G6" s="12">
        <v>22273.0</v>
      </c>
      <c r="H6" s="12">
        <v>39835.0</v>
      </c>
      <c r="I6" s="12">
        <v>420.0</v>
      </c>
      <c r="J6" s="6" t="s">
        <v>12</v>
      </c>
      <c r="K6" s="6">
        <f t="shared" ref="K6:M6" si="2">C6/C7</f>
        <v>0.0001945035544</v>
      </c>
      <c r="L6" s="6">
        <f t="shared" si="2"/>
        <v>0.0008613651545</v>
      </c>
      <c r="M6" s="6">
        <f t="shared" si="2"/>
        <v>0.0188153936</v>
      </c>
      <c r="N6" s="6">
        <f t="shared" ref="N6:P6" si="3">G6/G7</f>
        <v>0.0002045670407</v>
      </c>
      <c r="O6" s="6">
        <f t="shared" si="3"/>
        <v>0.0008641997191</v>
      </c>
      <c r="P6" s="6">
        <f t="shared" si="3"/>
        <v>0.01885691196</v>
      </c>
    </row>
    <row r="7">
      <c r="A7" s="8"/>
      <c r="B7" s="8"/>
      <c r="C7" s="19">
        <v>1.14491481E8</v>
      </c>
      <c r="D7" s="9">
        <v>4.6212689E7</v>
      </c>
      <c r="E7" s="9">
        <v>22269.0</v>
      </c>
      <c r="F7" s="8"/>
      <c r="G7" s="9">
        <v>1.08878732E8</v>
      </c>
      <c r="H7" s="9">
        <v>4.6094669E7</v>
      </c>
      <c r="I7" s="9">
        <v>22273.0</v>
      </c>
    </row>
    <row r="8">
      <c r="A8" s="5" t="s">
        <v>13</v>
      </c>
      <c r="B8" s="5">
        <v>1.991</v>
      </c>
      <c r="C8" s="12">
        <v>206.0</v>
      </c>
      <c r="D8" s="12">
        <v>7241.0</v>
      </c>
      <c r="E8" s="12">
        <v>206.0</v>
      </c>
      <c r="F8" s="5">
        <v>1.977</v>
      </c>
      <c r="G8" s="12">
        <v>203.0</v>
      </c>
      <c r="H8" s="12">
        <v>7241.0</v>
      </c>
      <c r="I8" s="12">
        <v>203.0</v>
      </c>
      <c r="J8" s="6" t="s">
        <v>13</v>
      </c>
      <c r="K8" s="6">
        <f t="shared" ref="K8:M8" si="4">C8/C9</f>
        <v>0.00000185739974</v>
      </c>
      <c r="L8" s="6">
        <f t="shared" si="4"/>
        <v>0.0002009645912</v>
      </c>
      <c r="M8" s="6">
        <f t="shared" si="4"/>
        <v>1</v>
      </c>
      <c r="N8" s="6">
        <f t="shared" ref="N8:P8" si="5">G8/G9</f>
        <v>0.000001890956705</v>
      </c>
      <c r="O8" s="6">
        <f t="shared" si="5"/>
        <v>0.0002012304655</v>
      </c>
      <c r="P8" s="6">
        <f t="shared" si="5"/>
        <v>1</v>
      </c>
    </row>
    <row r="9">
      <c r="A9" s="8"/>
      <c r="B9" s="8"/>
      <c r="C9" s="19">
        <v>1.10907736E8</v>
      </c>
      <c r="D9" s="9">
        <v>3.6031223E7</v>
      </c>
      <c r="E9" s="9">
        <v>206.0</v>
      </c>
      <c r="F9" s="8"/>
      <c r="G9" s="9">
        <v>1.07353066E8</v>
      </c>
      <c r="H9" s="9">
        <v>3.5983617E7</v>
      </c>
      <c r="I9" s="9">
        <v>203.0</v>
      </c>
    </row>
    <row r="10">
      <c r="A10" s="5" t="s">
        <v>14</v>
      </c>
      <c r="B10" s="5">
        <v>1.699</v>
      </c>
      <c r="C10" s="12">
        <v>5613.0</v>
      </c>
      <c r="D10" s="12">
        <v>597740.0</v>
      </c>
      <c r="E10" s="12">
        <v>1623.0</v>
      </c>
      <c r="F10" s="5">
        <v>1.692</v>
      </c>
      <c r="G10" s="12">
        <v>5476.0</v>
      </c>
      <c r="H10" s="12">
        <v>597735.0</v>
      </c>
      <c r="I10" s="12">
        <v>1619.0</v>
      </c>
      <c r="J10" s="6" t="s">
        <v>14</v>
      </c>
      <c r="K10" s="6">
        <f t="shared" ref="K10:M10" si="6">C10/C11</f>
        <v>0.00005112760414</v>
      </c>
      <c r="L10" s="6">
        <f t="shared" si="6"/>
        <v>0.01477433826</v>
      </c>
      <c r="M10" s="6">
        <f t="shared" si="6"/>
        <v>0.2891501871</v>
      </c>
      <c r="N10" s="6">
        <f t="shared" ref="N10:P10" si="7">G10/G11</f>
        <v>0.00005140007767</v>
      </c>
      <c r="O10" s="6">
        <f t="shared" si="7"/>
        <v>0.01480044159</v>
      </c>
      <c r="P10" s="6">
        <f t="shared" si="7"/>
        <v>0.2956537619</v>
      </c>
    </row>
    <row r="11">
      <c r="A11" s="8"/>
      <c r="B11" s="8"/>
      <c r="C11" s="19">
        <v>1.09784139E8</v>
      </c>
      <c r="D11" s="9">
        <v>4.0457988E7</v>
      </c>
      <c r="E11" s="9">
        <v>5613.0</v>
      </c>
      <c r="F11" s="8"/>
      <c r="G11" s="9">
        <v>1.06536804E8</v>
      </c>
      <c r="H11" s="9">
        <v>4.0386295E7</v>
      </c>
      <c r="I11" s="9">
        <v>5476.0</v>
      </c>
    </row>
    <row r="12">
      <c r="A12" s="5" t="s">
        <v>15</v>
      </c>
      <c r="B12" s="5">
        <v>1.974</v>
      </c>
      <c r="C12" s="12">
        <v>163.0</v>
      </c>
      <c r="D12" s="12">
        <v>2048.0</v>
      </c>
      <c r="E12" s="12">
        <v>163.0</v>
      </c>
      <c r="F12" s="5">
        <v>1.966</v>
      </c>
      <c r="G12" s="12">
        <v>165.0</v>
      </c>
      <c r="H12" s="12">
        <v>2047.0</v>
      </c>
      <c r="I12" s="12">
        <v>165.0</v>
      </c>
      <c r="J12" s="6" t="s">
        <v>15</v>
      </c>
      <c r="K12" s="6">
        <f t="shared" ref="K12:M12" si="8">C12/C13</f>
        <v>0.000001461490116</v>
      </c>
      <c r="L12" s="6">
        <f t="shared" si="8"/>
        <v>0.00005735681053</v>
      </c>
      <c r="M12" s="6">
        <f t="shared" si="8"/>
        <v>1</v>
      </c>
      <c r="N12" s="6">
        <f t="shared" ref="N12:P12" si="9">G12/G13</f>
        <v>0.000001528513446</v>
      </c>
      <c r="O12" s="6">
        <f t="shared" si="9"/>
        <v>0.00005738141389</v>
      </c>
      <c r="P12" s="6">
        <f t="shared" si="9"/>
        <v>1</v>
      </c>
    </row>
    <row r="13">
      <c r="A13" s="8"/>
      <c r="B13" s="8"/>
      <c r="C13" s="19">
        <v>1.11530005E8</v>
      </c>
      <c r="D13" s="9">
        <v>3.5706309E7</v>
      </c>
      <c r="E13" s="9">
        <v>163.0</v>
      </c>
      <c r="F13" s="8"/>
      <c r="G13" s="9">
        <v>1.0794802E8</v>
      </c>
      <c r="H13" s="9">
        <v>3.5673572E7</v>
      </c>
      <c r="I13" s="9">
        <v>165.0</v>
      </c>
    </row>
    <row r="14">
      <c r="A14" s="15" t="s">
        <v>20</v>
      </c>
      <c r="B14" s="6">
        <f>AVERAGE(B4:B13)</f>
        <v>1.5796</v>
      </c>
      <c r="F14" s="6">
        <f>AVERAGE(F4:F13)</f>
        <v>1.5734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11">
        <v>0.8</v>
      </c>
      <c r="C4" s="12">
        <v>240.0</v>
      </c>
      <c r="D4" s="12">
        <v>3341116.0</v>
      </c>
      <c r="E4" s="12">
        <v>240.0</v>
      </c>
      <c r="F4" s="5">
        <v>0.793</v>
      </c>
      <c r="G4" s="5">
        <v>2.40109452842E11</v>
      </c>
      <c r="H4" s="12">
        <v>3341116.0</v>
      </c>
      <c r="I4" s="5">
        <v>240240.0</v>
      </c>
      <c r="J4" s="6" t="s">
        <v>9</v>
      </c>
      <c r="K4" s="6">
        <f t="shared" ref="K4:M4" si="1">C4/C5</f>
        <v>0.000002112893297</v>
      </c>
      <c r="L4" s="6">
        <f t="shared" si="1"/>
        <v>0.1099690656</v>
      </c>
      <c r="M4" s="6">
        <f t="shared" si="1"/>
        <v>1</v>
      </c>
      <c r="N4" s="6">
        <f>240/109452842</f>
        <v>0.000002192725156</v>
      </c>
      <c r="O4" s="6">
        <f>H4/H5</f>
        <v>0.1102050088</v>
      </c>
      <c r="P4" s="6">
        <f>1</f>
        <v>1</v>
      </c>
    </row>
    <row r="5">
      <c r="A5" s="8"/>
      <c r="B5" s="8"/>
      <c r="C5" s="19">
        <v>1.1358832E8</v>
      </c>
      <c r="D5" s="9">
        <v>3.0382326E7</v>
      </c>
      <c r="E5" s="9">
        <v>240.0</v>
      </c>
      <c r="F5" s="8"/>
      <c r="G5" s="8"/>
      <c r="H5" s="9">
        <v>3.0317279E7</v>
      </c>
      <c r="I5" s="8"/>
    </row>
    <row r="6">
      <c r="A6" s="5" t="s">
        <v>12</v>
      </c>
      <c r="B6" s="5">
        <v>1.434</v>
      </c>
      <c r="C6" s="12">
        <v>22269.0</v>
      </c>
      <c r="D6" s="12">
        <v>39806.0</v>
      </c>
      <c r="E6" s="12">
        <v>419.0</v>
      </c>
      <c r="F6" s="14">
        <v>1.439</v>
      </c>
      <c r="G6" s="12">
        <v>22273.0</v>
      </c>
      <c r="H6" s="12">
        <v>39835.0</v>
      </c>
      <c r="I6" s="12">
        <v>420.0</v>
      </c>
      <c r="J6" s="6" t="s">
        <v>12</v>
      </c>
      <c r="K6" s="6">
        <f t="shared" ref="K6:M6" si="2">C6/C7</f>
        <v>0.0001945035544</v>
      </c>
      <c r="L6" s="6">
        <f t="shared" si="2"/>
        <v>0.0008613651545</v>
      </c>
      <c r="M6" s="6">
        <f t="shared" si="2"/>
        <v>0.0188153936</v>
      </c>
      <c r="N6" s="6">
        <f t="shared" ref="N6:P6" si="3">G6/G7</f>
        <v>0.0002045670407</v>
      </c>
      <c r="O6" s="6">
        <f t="shared" si="3"/>
        <v>0.0008641997191</v>
      </c>
      <c r="P6" s="6">
        <f t="shared" si="3"/>
        <v>0.01885691196</v>
      </c>
    </row>
    <row r="7">
      <c r="A7" s="8"/>
      <c r="B7" s="8"/>
      <c r="C7" s="19">
        <v>1.14491481E8</v>
      </c>
      <c r="D7" s="9">
        <v>4.6212689E7</v>
      </c>
      <c r="E7" s="9">
        <v>22269.0</v>
      </c>
      <c r="F7" s="8"/>
      <c r="G7" s="9">
        <v>1.08878732E8</v>
      </c>
      <c r="H7" s="9">
        <v>4.6094669E7</v>
      </c>
      <c r="I7" s="9">
        <v>22273.0</v>
      </c>
    </row>
    <row r="8">
      <c r="A8" s="5" t="s">
        <v>13</v>
      </c>
      <c r="B8" s="5">
        <v>1.991</v>
      </c>
      <c r="C8" s="12">
        <v>206.0</v>
      </c>
      <c r="D8" s="12">
        <v>7241.0</v>
      </c>
      <c r="E8" s="12">
        <v>206.0</v>
      </c>
      <c r="F8" s="5">
        <v>1.977</v>
      </c>
      <c r="G8" s="12">
        <v>203.0</v>
      </c>
      <c r="H8" s="12">
        <v>7241.0</v>
      </c>
      <c r="I8" s="12">
        <v>203.0</v>
      </c>
      <c r="J8" s="6" t="s">
        <v>13</v>
      </c>
      <c r="K8" s="6">
        <f t="shared" ref="K8:M8" si="4">C8/C9</f>
        <v>0.00000185739974</v>
      </c>
      <c r="L8" s="6">
        <f t="shared" si="4"/>
        <v>0.0002009645912</v>
      </c>
      <c r="M8" s="6">
        <f t="shared" si="4"/>
        <v>1</v>
      </c>
      <c r="N8" s="6">
        <f t="shared" ref="N8:P8" si="5">G8/G9</f>
        <v>0.000001890956705</v>
      </c>
      <c r="O8" s="6">
        <f t="shared" si="5"/>
        <v>0.0002012304655</v>
      </c>
      <c r="P8" s="6">
        <f t="shared" si="5"/>
        <v>1</v>
      </c>
    </row>
    <row r="9">
      <c r="A9" s="8"/>
      <c r="B9" s="8"/>
      <c r="C9" s="19">
        <v>1.10907736E8</v>
      </c>
      <c r="D9" s="9">
        <v>3.6031223E7</v>
      </c>
      <c r="E9" s="9">
        <v>206.0</v>
      </c>
      <c r="F9" s="8"/>
      <c r="G9" s="9">
        <v>1.07353066E8</v>
      </c>
      <c r="H9" s="9">
        <v>3.5983617E7</v>
      </c>
      <c r="I9" s="9">
        <v>203.0</v>
      </c>
    </row>
    <row r="10">
      <c r="A10" s="5" t="s">
        <v>14</v>
      </c>
      <c r="B10" s="5">
        <v>1.699</v>
      </c>
      <c r="C10" s="12">
        <v>5613.0</v>
      </c>
      <c r="D10" s="12">
        <v>597740.0</v>
      </c>
      <c r="E10" s="12">
        <v>1623.0</v>
      </c>
      <c r="F10" s="5">
        <v>1.692</v>
      </c>
      <c r="G10" s="12">
        <v>5476.0</v>
      </c>
      <c r="H10" s="12">
        <v>597735.0</v>
      </c>
      <c r="I10" s="12">
        <v>1619.0</v>
      </c>
      <c r="J10" s="6" t="s">
        <v>14</v>
      </c>
      <c r="K10" s="6">
        <f t="shared" ref="K10:M10" si="6">C10/C11</f>
        <v>0.00005112760414</v>
      </c>
      <c r="L10" s="6">
        <f t="shared" si="6"/>
        <v>0.01477433461</v>
      </c>
      <c r="M10" s="6">
        <f t="shared" si="6"/>
        <v>0.2891501871</v>
      </c>
      <c r="N10" s="6">
        <f t="shared" ref="N10:P10" si="7">G10/G11</f>
        <v>0.00005140007767</v>
      </c>
      <c r="O10" s="6">
        <f t="shared" si="7"/>
        <v>0.01480044159</v>
      </c>
      <c r="P10" s="6">
        <f t="shared" si="7"/>
        <v>0.2956537619</v>
      </c>
    </row>
    <row r="11">
      <c r="A11" s="8"/>
      <c r="B11" s="8"/>
      <c r="C11" s="19">
        <v>1.09784139E8</v>
      </c>
      <c r="D11" s="19">
        <v>4.0457998E7</v>
      </c>
      <c r="E11" s="9">
        <v>5613.0</v>
      </c>
      <c r="F11" s="8"/>
      <c r="G11" s="9">
        <v>1.06536804E8</v>
      </c>
      <c r="H11" s="9">
        <v>4.0386295E7</v>
      </c>
      <c r="I11" s="9">
        <v>5476.0</v>
      </c>
    </row>
    <row r="12">
      <c r="A12" s="5" t="s">
        <v>15</v>
      </c>
      <c r="B12" s="5">
        <v>1.974</v>
      </c>
      <c r="C12" s="12">
        <v>163.0</v>
      </c>
      <c r="D12" s="12">
        <v>2048.0</v>
      </c>
      <c r="E12" s="12">
        <v>163.0</v>
      </c>
      <c r="F12" s="5">
        <v>1.966</v>
      </c>
      <c r="G12" s="12">
        <v>165.0</v>
      </c>
      <c r="H12" s="12">
        <v>2047.0</v>
      </c>
      <c r="I12" s="12">
        <v>165.0</v>
      </c>
      <c r="J12" s="6" t="s">
        <v>15</v>
      </c>
      <c r="K12" s="6">
        <f t="shared" ref="K12:M12" si="8">C12/C13</f>
        <v>0.000001461490116</v>
      </c>
      <c r="L12" s="6">
        <f t="shared" si="8"/>
        <v>0.00005735681053</v>
      </c>
      <c r="M12" s="6">
        <f t="shared" si="8"/>
        <v>1</v>
      </c>
      <c r="N12" s="6">
        <f t="shared" ref="N12:P12" si="9">G12/G13</f>
        <v>0.000001528513446</v>
      </c>
      <c r="O12" s="6">
        <f t="shared" si="9"/>
        <v>0.00005738141389</v>
      </c>
      <c r="P12" s="6">
        <f t="shared" si="9"/>
        <v>1</v>
      </c>
    </row>
    <row r="13">
      <c r="A13" s="8"/>
      <c r="B13" s="8"/>
      <c r="C13" s="19">
        <v>1.11530005E8</v>
      </c>
      <c r="D13" s="9">
        <v>3.5706309E7</v>
      </c>
      <c r="E13" s="9">
        <v>163.0</v>
      </c>
      <c r="F13" s="8"/>
      <c r="G13" s="9">
        <v>1.0794802E8</v>
      </c>
      <c r="H13" s="9">
        <v>3.5673572E7</v>
      </c>
      <c r="I13" s="9">
        <v>165.0</v>
      </c>
    </row>
    <row r="14">
      <c r="A14" s="15" t="s">
        <v>20</v>
      </c>
      <c r="B14" s="16">
        <f>AVERAGE(B4:B13)</f>
        <v>1.5796</v>
      </c>
      <c r="F14" s="6">
        <f>AVERAGE(F4:F13)</f>
        <v>1.5734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0.8013</v>
      </c>
      <c r="C4" s="12">
        <v>240.0</v>
      </c>
      <c r="D4" s="17">
        <v>3341119.0</v>
      </c>
      <c r="E4" s="12">
        <v>240.0</v>
      </c>
      <c r="F4" s="13">
        <v>0.8022</v>
      </c>
      <c r="G4" s="5">
        <v>2.40109452842E11</v>
      </c>
      <c r="H4" s="17">
        <v>3341119.0</v>
      </c>
      <c r="I4" s="5">
        <v>240240.0</v>
      </c>
      <c r="J4" s="6" t="s">
        <v>9</v>
      </c>
      <c r="K4" s="6">
        <f t="shared" ref="K4:M4" si="1">C4/C5</f>
        <v>0.000001889570136</v>
      </c>
      <c r="L4" s="6">
        <f t="shared" si="1"/>
        <v>0.1095798897</v>
      </c>
      <c r="M4" s="6">
        <f t="shared" si="1"/>
        <v>1</v>
      </c>
      <c r="N4" s="6">
        <f>240/124184717</f>
        <v>0.00000193260496</v>
      </c>
      <c r="O4" s="6">
        <f>H4/H5</f>
        <v>0.1095968198</v>
      </c>
      <c r="P4" s="6">
        <f>1</f>
        <v>1</v>
      </c>
    </row>
    <row r="5">
      <c r="A5" s="8"/>
      <c r="B5" s="8"/>
      <c r="C5" s="19">
        <v>1.27013015E8</v>
      </c>
      <c r="D5" s="19">
        <v>3.0490257E7</v>
      </c>
      <c r="E5" s="9">
        <v>240.0</v>
      </c>
      <c r="F5" s="8"/>
      <c r="G5" s="8"/>
      <c r="H5" s="19">
        <v>3.0485547E7</v>
      </c>
      <c r="I5" s="8"/>
    </row>
    <row r="6">
      <c r="A6" s="5" t="s">
        <v>12</v>
      </c>
      <c r="B6" s="13">
        <v>1.4365</v>
      </c>
      <c r="C6" s="17">
        <v>22269.0</v>
      </c>
      <c r="D6" s="12">
        <v>39806.0</v>
      </c>
      <c r="E6" s="12">
        <v>419.0</v>
      </c>
      <c r="F6" s="23">
        <v>1.4732</v>
      </c>
      <c r="G6" s="17">
        <v>22269.0</v>
      </c>
      <c r="H6" s="17">
        <v>39806.0</v>
      </c>
      <c r="I6" s="17">
        <v>419.0</v>
      </c>
      <c r="J6" s="6" t="s">
        <v>12</v>
      </c>
      <c r="K6" s="6">
        <f t="shared" ref="K6:M6" si="2">C6/C7</f>
        <v>0.0001802124322</v>
      </c>
      <c r="L6" s="6">
        <f t="shared" si="2"/>
        <v>0.0008607038424</v>
      </c>
      <c r="M6" s="6">
        <f t="shared" si="2"/>
        <v>0.0188153936</v>
      </c>
      <c r="N6" s="6">
        <f t="shared" ref="N6:P6" si="3">G6/G7</f>
        <v>0.0001870624457</v>
      </c>
      <c r="O6" s="6">
        <f t="shared" si="3"/>
        <v>0.0008612010122</v>
      </c>
      <c r="P6" s="6">
        <f t="shared" si="3"/>
        <v>0.0188153936</v>
      </c>
    </row>
    <row r="7">
      <c r="A7" s="8"/>
      <c r="B7" s="8"/>
      <c r="C7" s="19">
        <v>1.23570831E8</v>
      </c>
      <c r="D7" s="19">
        <v>4.6248196E7</v>
      </c>
      <c r="E7" s="19">
        <v>22269.0</v>
      </c>
      <c r="F7" s="8"/>
      <c r="G7" s="19">
        <v>1.19045808E8</v>
      </c>
      <c r="H7" s="19">
        <v>4.6221497E7</v>
      </c>
      <c r="I7" s="19">
        <v>22269.0</v>
      </c>
    </row>
    <row r="8">
      <c r="A8" s="5" t="s">
        <v>13</v>
      </c>
      <c r="B8" s="13">
        <v>1.9958</v>
      </c>
      <c r="C8" s="17">
        <v>208.0</v>
      </c>
      <c r="D8" s="12">
        <v>7241.0</v>
      </c>
      <c r="E8" s="17">
        <v>208.0</v>
      </c>
      <c r="F8" s="13">
        <v>2.0311</v>
      </c>
      <c r="G8" s="17">
        <v>208.0</v>
      </c>
      <c r="H8" s="12">
        <v>7241.0</v>
      </c>
      <c r="I8" s="17">
        <v>208.0</v>
      </c>
      <c r="J8" s="6" t="s">
        <v>13</v>
      </c>
      <c r="K8" s="6">
        <f t="shared" ref="K8:M8" si="4">C8/C9</f>
        <v>0.000001795331625</v>
      </c>
      <c r="L8" s="6">
        <f t="shared" si="4"/>
        <v>0.0002007582234</v>
      </c>
      <c r="M8" s="6">
        <f t="shared" si="4"/>
        <v>1</v>
      </c>
      <c r="N8" s="6">
        <f t="shared" ref="N8:P8" si="5">G8/G9</f>
        <v>0.000001830559553</v>
      </c>
      <c r="O8" s="6">
        <f t="shared" si="5"/>
        <v>0.0002007034683</v>
      </c>
      <c r="P8" s="6">
        <f t="shared" si="5"/>
        <v>1</v>
      </c>
    </row>
    <row r="9">
      <c r="A9" s="8"/>
      <c r="B9" s="8"/>
      <c r="C9" s="19">
        <v>1.15856033E8</v>
      </c>
      <c r="D9" s="19">
        <v>3.6068261E7</v>
      </c>
      <c r="E9" s="19">
        <v>208.0</v>
      </c>
      <c r="F9" s="8"/>
      <c r="G9" s="19">
        <v>1.13626459E8</v>
      </c>
      <c r="H9" s="19">
        <v>3.6078101E7</v>
      </c>
      <c r="I9" s="19">
        <v>208.0</v>
      </c>
    </row>
    <row r="10">
      <c r="A10" s="5" t="s">
        <v>14</v>
      </c>
      <c r="B10" s="13">
        <v>1.7022</v>
      </c>
      <c r="C10" s="17">
        <v>5650.0</v>
      </c>
      <c r="D10" s="17">
        <v>597738.0</v>
      </c>
      <c r="E10" s="17">
        <v>1624.0</v>
      </c>
      <c r="F10" s="13">
        <v>1.7163</v>
      </c>
      <c r="G10" s="17">
        <v>5637.0</v>
      </c>
      <c r="H10" s="17">
        <v>597739.0</v>
      </c>
      <c r="I10" s="17">
        <v>1624.0</v>
      </c>
      <c r="J10" s="6" t="s">
        <v>14</v>
      </c>
      <c r="K10" s="6">
        <f t="shared" ref="K10:M10" si="6">C10/C11</f>
        <v>0.00004857092309</v>
      </c>
      <c r="L10" s="6">
        <f t="shared" si="6"/>
        <v>0.01475057371</v>
      </c>
      <c r="M10" s="6">
        <f t="shared" si="6"/>
        <v>0.2874336283</v>
      </c>
      <c r="N10" s="6">
        <f t="shared" ref="N10:P10" si="7">G10/G11</f>
        <v>0.00004971616936</v>
      </c>
      <c r="O10" s="6">
        <f t="shared" si="7"/>
        <v>0.01476411645</v>
      </c>
      <c r="P10" s="6">
        <f t="shared" si="7"/>
        <v>0.2880965052</v>
      </c>
    </row>
    <row r="11">
      <c r="A11" s="8"/>
      <c r="B11" s="8"/>
      <c r="C11" s="19">
        <v>1.1632474E8</v>
      </c>
      <c r="D11" s="19">
        <v>4.0523034E7</v>
      </c>
      <c r="E11" s="19">
        <v>5650.0</v>
      </c>
      <c r="F11" s="8"/>
      <c r="G11" s="19">
        <v>1.13383635E8</v>
      </c>
      <c r="H11" s="19">
        <v>4.0485931E7</v>
      </c>
      <c r="I11" s="19">
        <v>5637.0</v>
      </c>
    </row>
    <row r="12">
      <c r="A12" s="5" t="s">
        <v>15</v>
      </c>
      <c r="B12" s="13">
        <v>1.9779</v>
      </c>
      <c r="C12" s="12">
        <v>163.0</v>
      </c>
      <c r="D12" s="17">
        <v>2048.0</v>
      </c>
      <c r="E12" s="12">
        <v>163.0</v>
      </c>
      <c r="F12" s="13">
        <v>2.019</v>
      </c>
      <c r="G12" s="17">
        <v>163.0</v>
      </c>
      <c r="H12" s="17">
        <v>2048.0</v>
      </c>
      <c r="I12" s="17">
        <v>163.0</v>
      </c>
      <c r="J12" s="6" t="s">
        <v>15</v>
      </c>
      <c r="K12" s="6">
        <f t="shared" ref="K12:M12" si="8">C12/C13</f>
        <v>0.000001405280063</v>
      </c>
      <c r="L12" s="6">
        <f t="shared" si="8"/>
        <v>0.00005726893349</v>
      </c>
      <c r="M12" s="6">
        <f t="shared" si="8"/>
        <v>1</v>
      </c>
      <c r="N12" s="6">
        <f t="shared" ref="N12:P12" si="9">G12/G13</f>
        <v>0.000001431014525</v>
      </c>
      <c r="O12" s="6">
        <f t="shared" si="9"/>
        <v>0.00005726881658</v>
      </c>
      <c r="P12" s="6">
        <f t="shared" si="9"/>
        <v>1</v>
      </c>
    </row>
    <row r="13">
      <c r="A13" s="8"/>
      <c r="B13" s="8"/>
      <c r="C13" s="19">
        <v>1.15991114E8</v>
      </c>
      <c r="D13" s="19">
        <v>3.5761099E7</v>
      </c>
      <c r="E13" s="9">
        <v>163.0</v>
      </c>
      <c r="F13" s="8"/>
      <c r="G13" s="19">
        <v>1.13905203E8</v>
      </c>
      <c r="H13" s="19">
        <v>3.5761172E7</v>
      </c>
      <c r="I13" s="19">
        <v>163.0</v>
      </c>
    </row>
    <row r="14">
      <c r="A14" s="15" t="s">
        <v>16</v>
      </c>
      <c r="B14" s="16">
        <f>AVERAGE(B4:B13)</f>
        <v>1.58274</v>
      </c>
      <c r="F14" s="6">
        <f>AVERAGE(F4:F13)</f>
        <v>1.60836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0.8013</v>
      </c>
      <c r="C4" s="12">
        <v>240.0</v>
      </c>
      <c r="D4" s="17">
        <v>3341119.0</v>
      </c>
      <c r="E4" s="12">
        <v>240.0</v>
      </c>
      <c r="F4" s="13">
        <v>0.8022</v>
      </c>
      <c r="G4" s="5">
        <v>2.40109452842E11</v>
      </c>
      <c r="H4" s="17">
        <v>3341119.0</v>
      </c>
      <c r="I4" s="5">
        <v>240240.0</v>
      </c>
      <c r="J4" s="6" t="s">
        <v>9</v>
      </c>
      <c r="K4" s="6" t="str">
        <f>C4/C5º</f>
        <v>#NAME?</v>
      </c>
      <c r="L4" s="6">
        <f t="shared" ref="L4:M4" si="1">D4/D5</f>
        <v>0.1095798897</v>
      </c>
      <c r="M4" s="6">
        <f t="shared" si="1"/>
        <v>1</v>
      </c>
      <c r="N4" s="6">
        <f>240/124184717</f>
        <v>0.00000193260496</v>
      </c>
      <c r="O4" s="6">
        <f>H4/H5</f>
        <v>0.1095968198</v>
      </c>
      <c r="P4" s="6">
        <f>1</f>
        <v>1</v>
      </c>
    </row>
    <row r="5">
      <c r="A5" s="8"/>
      <c r="B5" s="8"/>
      <c r="C5" s="19">
        <v>1.27013015E8</v>
      </c>
      <c r="D5" s="19">
        <v>3.0490257E7</v>
      </c>
      <c r="E5" s="9">
        <v>240.0</v>
      </c>
      <c r="F5" s="8"/>
      <c r="G5" s="8"/>
      <c r="H5" s="19">
        <v>3.0485547E7</v>
      </c>
      <c r="I5" s="8"/>
    </row>
    <row r="6">
      <c r="A6" s="5" t="s">
        <v>12</v>
      </c>
      <c r="B6" s="13">
        <v>1.4365</v>
      </c>
      <c r="C6" s="17">
        <v>22269.0</v>
      </c>
      <c r="D6" s="12">
        <v>39806.0</v>
      </c>
      <c r="E6" s="12">
        <v>419.0</v>
      </c>
      <c r="F6" s="23">
        <v>1.4732</v>
      </c>
      <c r="G6" s="17">
        <v>22269.0</v>
      </c>
      <c r="H6" s="17">
        <v>39806.0</v>
      </c>
      <c r="I6" s="17">
        <v>419.0</v>
      </c>
      <c r="J6" s="6" t="s">
        <v>12</v>
      </c>
      <c r="K6" s="6">
        <f t="shared" ref="K6:M6" si="2">C6/C7</f>
        <v>0.0001802124322</v>
      </c>
      <c r="L6" s="6">
        <f t="shared" si="2"/>
        <v>0.0008607038424</v>
      </c>
      <c r="M6" s="6">
        <f t="shared" si="2"/>
        <v>0.0188153936</v>
      </c>
      <c r="N6" s="6">
        <f t="shared" ref="N6:P6" si="3">G6/G7</f>
        <v>0.0001870624457</v>
      </c>
      <c r="O6" s="6">
        <f t="shared" si="3"/>
        <v>0.0008612010122</v>
      </c>
      <c r="P6" s="6">
        <f t="shared" si="3"/>
        <v>0.0188153936</v>
      </c>
    </row>
    <row r="7">
      <c r="A7" s="8"/>
      <c r="B7" s="8"/>
      <c r="C7" s="19">
        <v>1.23570831E8</v>
      </c>
      <c r="D7" s="19">
        <v>4.6248196E7</v>
      </c>
      <c r="E7" s="19">
        <v>22269.0</v>
      </c>
      <c r="F7" s="8"/>
      <c r="G7" s="19">
        <v>1.19045808E8</v>
      </c>
      <c r="H7" s="19">
        <v>4.6221497E7</v>
      </c>
      <c r="I7" s="19">
        <v>22269.0</v>
      </c>
    </row>
    <row r="8">
      <c r="A8" s="5" t="s">
        <v>13</v>
      </c>
      <c r="B8" s="13">
        <v>1.9958</v>
      </c>
      <c r="C8" s="17">
        <v>208.0</v>
      </c>
      <c r="D8" s="12">
        <v>7241.0</v>
      </c>
      <c r="E8" s="17">
        <v>208.0</v>
      </c>
      <c r="F8" s="13">
        <v>2.0311</v>
      </c>
      <c r="G8" s="17">
        <v>208.0</v>
      </c>
      <c r="H8" s="12">
        <v>7241.0</v>
      </c>
      <c r="I8" s="17">
        <v>208.0</v>
      </c>
      <c r="J8" s="6" t="s">
        <v>13</v>
      </c>
      <c r="K8" s="6">
        <f t="shared" ref="K8:M8" si="4">C8/C9</f>
        <v>0.000001795331625</v>
      </c>
      <c r="L8" s="6">
        <f t="shared" si="4"/>
        <v>0.0002007582234</v>
      </c>
      <c r="M8" s="6">
        <f t="shared" si="4"/>
        <v>1</v>
      </c>
      <c r="N8" s="6">
        <f t="shared" ref="N8:P8" si="5">G8/G9</f>
        <v>0.000001830559553</v>
      </c>
      <c r="O8" s="6">
        <f t="shared" si="5"/>
        <v>0.0002007034683</v>
      </c>
      <c r="P8" s="6">
        <f t="shared" si="5"/>
        <v>1</v>
      </c>
    </row>
    <row r="9">
      <c r="A9" s="8"/>
      <c r="B9" s="8"/>
      <c r="C9" s="19">
        <v>1.15856033E8</v>
      </c>
      <c r="D9" s="19">
        <v>3.6068261E7</v>
      </c>
      <c r="E9" s="19">
        <v>208.0</v>
      </c>
      <c r="F9" s="8"/>
      <c r="G9" s="19">
        <v>1.13626459E8</v>
      </c>
      <c r="H9" s="19">
        <v>3.6078101E7</v>
      </c>
      <c r="I9" s="19">
        <v>208.0</v>
      </c>
    </row>
    <row r="10">
      <c r="A10" s="5" t="s">
        <v>14</v>
      </c>
      <c r="B10" s="13">
        <v>1.7022</v>
      </c>
      <c r="C10" s="17">
        <v>5650.0</v>
      </c>
      <c r="D10" s="17">
        <v>597738.0</v>
      </c>
      <c r="E10" s="17">
        <v>1624.0</v>
      </c>
      <c r="F10" s="13">
        <v>1.7163</v>
      </c>
      <c r="G10" s="17">
        <v>5637.0</v>
      </c>
      <c r="H10" s="17">
        <v>597739.0</v>
      </c>
      <c r="I10" s="17">
        <v>1624.0</v>
      </c>
      <c r="J10" s="6" t="s">
        <v>14</v>
      </c>
      <c r="K10" s="6">
        <f t="shared" ref="K10:M10" si="6">C10/C11</f>
        <v>0.00004857092309</v>
      </c>
      <c r="L10" s="6">
        <f t="shared" si="6"/>
        <v>0.01475057371</v>
      </c>
      <c r="M10" s="6">
        <f t="shared" si="6"/>
        <v>0.2874336283</v>
      </c>
      <c r="N10" s="6">
        <f t="shared" ref="N10:P10" si="7">G10/G11</f>
        <v>0.00004971616936</v>
      </c>
      <c r="O10" s="6">
        <f t="shared" si="7"/>
        <v>0.01476411645</v>
      </c>
      <c r="P10" s="6">
        <f t="shared" si="7"/>
        <v>0.2880965052</v>
      </c>
    </row>
    <row r="11">
      <c r="A11" s="8"/>
      <c r="B11" s="8"/>
      <c r="C11" s="19">
        <v>1.1632474E8</v>
      </c>
      <c r="D11" s="19">
        <v>4.0523034E7</v>
      </c>
      <c r="E11" s="19">
        <v>5650.0</v>
      </c>
      <c r="F11" s="8"/>
      <c r="G11" s="19">
        <v>1.13383635E8</v>
      </c>
      <c r="H11" s="19">
        <v>4.0485931E7</v>
      </c>
      <c r="I11" s="19">
        <v>5637.0</v>
      </c>
    </row>
    <row r="12">
      <c r="A12" s="5" t="s">
        <v>15</v>
      </c>
      <c r="B12" s="13">
        <v>1.9779</v>
      </c>
      <c r="C12" s="12">
        <v>163.0</v>
      </c>
      <c r="D12" s="17">
        <v>2048.0</v>
      </c>
      <c r="E12" s="12">
        <v>163.0</v>
      </c>
      <c r="F12" s="13">
        <v>2.019</v>
      </c>
      <c r="G12" s="17">
        <v>163.0</v>
      </c>
      <c r="H12" s="17">
        <v>2048.0</v>
      </c>
      <c r="I12" s="17">
        <v>163.0</v>
      </c>
      <c r="J12" s="6" t="s">
        <v>15</v>
      </c>
      <c r="K12" s="6">
        <f t="shared" ref="K12:M12" si="8">C12/C13</f>
        <v>0.000001405280063</v>
      </c>
      <c r="L12" s="6">
        <f t="shared" si="8"/>
        <v>0.00005726893349</v>
      </c>
      <c r="M12" s="6">
        <f t="shared" si="8"/>
        <v>1</v>
      </c>
      <c r="N12" s="6">
        <f t="shared" ref="N12:P12" si="9">G12/G13</f>
        <v>0.000001431014525</v>
      </c>
      <c r="O12" s="6">
        <f t="shared" si="9"/>
        <v>0.00005726881658</v>
      </c>
      <c r="P12" s="6">
        <f t="shared" si="9"/>
        <v>1</v>
      </c>
    </row>
    <row r="13">
      <c r="A13" s="8"/>
      <c r="B13" s="8"/>
      <c r="C13" s="19">
        <v>1.15991114E8</v>
      </c>
      <c r="D13" s="19">
        <v>3.5761099E7</v>
      </c>
      <c r="E13" s="9">
        <v>163.0</v>
      </c>
      <c r="F13" s="8"/>
      <c r="G13" s="19">
        <v>1.13905203E8</v>
      </c>
      <c r="H13" s="19">
        <v>3.5761172E7</v>
      </c>
      <c r="I13" s="19">
        <v>163.0</v>
      </c>
    </row>
    <row r="14">
      <c r="A14" s="15" t="s">
        <v>16</v>
      </c>
      <c r="B14" s="16">
        <f>AVERAGE(B4:B13)</f>
        <v>1.58274</v>
      </c>
      <c r="F14" s="6">
        <f>AVERAGE(F4:F13)</f>
        <v>1.60836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0.7391</v>
      </c>
      <c r="C4" s="12">
        <v>240.0</v>
      </c>
      <c r="D4" s="17">
        <v>3341168.0</v>
      </c>
      <c r="E4" s="12">
        <v>240.0</v>
      </c>
      <c r="F4" s="13">
        <v>0.7305</v>
      </c>
      <c r="G4" s="5">
        <v>2.40109452842E11</v>
      </c>
      <c r="H4" s="17">
        <v>3341167.0</v>
      </c>
      <c r="I4" s="5">
        <v>240240.0</v>
      </c>
      <c r="J4" s="6" t="s">
        <v>9</v>
      </c>
      <c r="K4" s="6">
        <f t="shared" ref="K4:M4" si="1">C4/C5</f>
        <v>0.000002109556995</v>
      </c>
      <c r="L4" s="6">
        <f t="shared" si="1"/>
        <v>0.1095169868</v>
      </c>
      <c r="M4" s="6">
        <f t="shared" si="1"/>
        <v>1</v>
      </c>
      <c r="N4" s="6">
        <f>240/110235953</f>
        <v>0.00000217714814</v>
      </c>
      <c r="O4" s="6">
        <f>H4/30540615</f>
        <v>0.1094007766</v>
      </c>
      <c r="P4" s="6">
        <f>240/240</f>
        <v>1</v>
      </c>
    </row>
    <row r="5">
      <c r="A5" s="8"/>
      <c r="B5" s="8"/>
      <c r="C5" s="19">
        <v>1.13767962E8</v>
      </c>
      <c r="D5" s="19">
        <v>3.0508217E7</v>
      </c>
      <c r="E5" s="9">
        <v>240.0</v>
      </c>
      <c r="F5" s="8"/>
      <c r="G5" s="8"/>
      <c r="H5" s="19">
        <v>3.0485547E7</v>
      </c>
      <c r="I5" s="8"/>
    </row>
    <row r="6">
      <c r="A6" s="5" t="s">
        <v>12</v>
      </c>
      <c r="B6" s="13">
        <v>1.0644</v>
      </c>
      <c r="C6" s="17">
        <v>22270.0</v>
      </c>
      <c r="D6" s="17">
        <v>39806.0</v>
      </c>
      <c r="E6" s="17">
        <v>420.0</v>
      </c>
      <c r="F6" s="23">
        <v>1.0612</v>
      </c>
      <c r="G6" s="17">
        <v>22275.0</v>
      </c>
      <c r="H6" s="17">
        <v>39835.0</v>
      </c>
      <c r="I6" s="17">
        <v>421.0</v>
      </c>
      <c r="J6" s="6" t="s">
        <v>12</v>
      </c>
      <c r="K6" s="6">
        <f t="shared" ref="K6:M6" si="2">C6/C7</f>
        <v>0.0001956312373</v>
      </c>
      <c r="L6" s="6">
        <f t="shared" si="2"/>
        <v>0.0008637414173</v>
      </c>
      <c r="M6" s="6">
        <f t="shared" si="2"/>
        <v>0.01885945218</v>
      </c>
      <c r="N6" s="6">
        <f t="shared" ref="N6:P6" si="3">G6/G7</f>
        <v>0.000204450114</v>
      </c>
      <c r="O6" s="6">
        <f t="shared" si="3"/>
        <v>0.0008643898693</v>
      </c>
      <c r="P6" s="6">
        <f t="shared" si="3"/>
        <v>0.01890011223</v>
      </c>
    </row>
    <row r="7">
      <c r="A7" s="8"/>
      <c r="B7" s="8"/>
      <c r="C7" s="19">
        <v>1.13836626E8</v>
      </c>
      <c r="D7" s="19">
        <v>4.6085552E7</v>
      </c>
      <c r="E7" s="19">
        <v>22270.0</v>
      </c>
      <c r="F7" s="8"/>
      <c r="G7" s="19">
        <v>1.08950783E8</v>
      </c>
      <c r="H7" s="19">
        <v>4.6084529E7</v>
      </c>
      <c r="I7" s="19">
        <v>22275.0</v>
      </c>
    </row>
    <row r="8">
      <c r="A8" s="5" t="s">
        <v>13</v>
      </c>
      <c r="B8" s="13">
        <v>1.3152</v>
      </c>
      <c r="C8" s="17">
        <v>207.0</v>
      </c>
      <c r="D8" s="12">
        <v>7241.0</v>
      </c>
      <c r="E8" s="17">
        <v>207.0</v>
      </c>
      <c r="F8" s="13">
        <v>1.2984</v>
      </c>
      <c r="G8" s="17">
        <v>205.0</v>
      </c>
      <c r="H8" s="17">
        <v>7241.0</v>
      </c>
      <c r="I8" s="17">
        <v>205.0</v>
      </c>
      <c r="J8" s="6" t="s">
        <v>13</v>
      </c>
      <c r="K8" s="6">
        <f t="shared" ref="K8:M8" si="4">C8/C9</f>
        <v>0.000001872470875</v>
      </c>
      <c r="L8" s="6">
        <f t="shared" si="4"/>
        <v>0.0002005442585</v>
      </c>
      <c r="M8" s="6">
        <f t="shared" si="4"/>
        <v>1</v>
      </c>
      <c r="N8" s="6">
        <f t="shared" ref="N8:P8" si="5">G8/G9</f>
        <v>0.000001897532891</v>
      </c>
      <c r="O8" s="6">
        <f t="shared" si="5"/>
        <v>0.0002000563396</v>
      </c>
      <c r="P8" s="6">
        <f t="shared" si="5"/>
        <v>1</v>
      </c>
    </row>
    <row r="9">
      <c r="A9" s="8"/>
      <c r="B9" s="8"/>
      <c r="C9" s="19">
        <v>1.10549116E8</v>
      </c>
      <c r="D9" s="19">
        <v>3.6106743E7</v>
      </c>
      <c r="E9" s="19">
        <v>207.0</v>
      </c>
      <c r="F9" s="8"/>
      <c r="G9" s="19">
        <v>1.08035018E8</v>
      </c>
      <c r="H9" s="19">
        <v>3.6194804E7</v>
      </c>
      <c r="I9" s="19">
        <v>205.0</v>
      </c>
    </row>
    <row r="10">
      <c r="A10" s="5" t="s">
        <v>14</v>
      </c>
      <c r="B10" s="13">
        <v>1.1716</v>
      </c>
      <c r="C10" s="17">
        <v>5658.0</v>
      </c>
      <c r="D10" s="17">
        <v>597767.0</v>
      </c>
      <c r="E10" s="17">
        <v>1626.0</v>
      </c>
      <c r="F10" s="13">
        <v>1.168</v>
      </c>
      <c r="G10" s="17">
        <v>5616.0</v>
      </c>
      <c r="H10" s="17">
        <v>597752.0</v>
      </c>
      <c r="I10" s="17">
        <v>1622.0</v>
      </c>
      <c r="J10" s="6" t="s">
        <v>14</v>
      </c>
      <c r="K10" s="6">
        <f t="shared" ref="K10:M10" si="6">C10/C11</f>
        <v>0.00005175540465</v>
      </c>
      <c r="L10" s="6">
        <f t="shared" si="6"/>
        <v>0.01473350467</v>
      </c>
      <c r="M10" s="6">
        <f t="shared" si="6"/>
        <v>0.2873806999</v>
      </c>
      <c r="N10" s="6">
        <f t="shared" ref="N10:P10" si="7">G10/G11</f>
        <v>0.00005282609049</v>
      </c>
      <c r="O10" s="6">
        <f t="shared" si="7"/>
        <v>0.0147508129</v>
      </c>
      <c r="P10" s="6">
        <f t="shared" si="7"/>
        <v>0.2888176638</v>
      </c>
    </row>
    <row r="11">
      <c r="A11" s="8"/>
      <c r="B11" s="8"/>
      <c r="C11" s="19">
        <v>1.09321916E8</v>
      </c>
      <c r="D11" s="19">
        <v>4.0571949E7</v>
      </c>
      <c r="E11" s="19">
        <v>5658.0</v>
      </c>
      <c r="F11" s="8"/>
      <c r="G11" s="19">
        <v>1.06311104E8</v>
      </c>
      <c r="H11" s="19">
        <v>4.0523326E7</v>
      </c>
      <c r="I11" s="19">
        <v>5616.0</v>
      </c>
    </row>
    <row r="12">
      <c r="A12" s="5" t="s">
        <v>15</v>
      </c>
      <c r="B12" s="13">
        <v>1.2927</v>
      </c>
      <c r="C12" s="12">
        <v>163.0</v>
      </c>
      <c r="D12" s="17">
        <v>2048.0</v>
      </c>
      <c r="E12" s="12">
        <v>163.0</v>
      </c>
      <c r="F12" s="13">
        <v>1.2802</v>
      </c>
      <c r="G12" s="17">
        <v>165.0</v>
      </c>
      <c r="H12" s="17">
        <v>2047.0</v>
      </c>
      <c r="I12" s="17">
        <v>165.0</v>
      </c>
      <c r="J12" s="6" t="s">
        <v>15</v>
      </c>
      <c r="K12" s="6">
        <f t="shared" ref="K12:M12" si="8">C12/C13</f>
        <v>0.000001465371557</v>
      </c>
      <c r="L12" s="6">
        <f t="shared" si="8"/>
        <v>0.00005712494662</v>
      </c>
      <c r="M12" s="6">
        <f t="shared" si="8"/>
        <v>1</v>
      </c>
      <c r="N12" s="6">
        <f t="shared" ref="N12:P12" si="9">G12/G13</f>
        <v>0.000001517848212</v>
      </c>
      <c r="O12" s="6">
        <f t="shared" si="9"/>
        <v>0.00005694953951</v>
      </c>
      <c r="P12" s="6">
        <f t="shared" si="9"/>
        <v>1</v>
      </c>
    </row>
    <row r="13">
      <c r="A13" s="8"/>
      <c r="B13" s="8"/>
      <c r="C13" s="19">
        <v>1.11234587E8</v>
      </c>
      <c r="D13" s="19">
        <v>3.5851237E7</v>
      </c>
      <c r="E13" s="9">
        <v>163.0</v>
      </c>
      <c r="F13" s="8"/>
      <c r="G13" s="19">
        <v>1.08706522E8</v>
      </c>
      <c r="H13" s="19">
        <v>3.5944101E7</v>
      </c>
      <c r="I13" s="19">
        <v>165.0</v>
      </c>
    </row>
    <row r="14">
      <c r="A14" s="15" t="s">
        <v>16</v>
      </c>
      <c r="B14" s="16">
        <f>AVERAGE(B4:B13)</f>
        <v>1.1166</v>
      </c>
      <c r="F14" s="6">
        <f>AVERAGE(F4:F13)</f>
        <v>1.10766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0.8368</v>
      </c>
      <c r="C4" s="17">
        <v>244.0</v>
      </c>
      <c r="D4" s="17">
        <v>3341277.0</v>
      </c>
      <c r="E4" s="17">
        <v>244.0</v>
      </c>
      <c r="F4" s="13">
        <v>0.8232</v>
      </c>
      <c r="G4" s="5">
        <v>2.40109452842E11</v>
      </c>
      <c r="H4" s="17">
        <v>3341277.0</v>
      </c>
      <c r="I4" s="5">
        <v>240240.0</v>
      </c>
      <c r="J4" s="6" t="s">
        <v>9</v>
      </c>
      <c r="K4" s="6">
        <f t="shared" ref="K4:M4" si="1">C4/C5</f>
        <v>0.000002054445275</v>
      </c>
      <c r="L4" s="6">
        <f t="shared" si="1"/>
        <v>0.1268613682</v>
      </c>
      <c r="M4" s="6">
        <f t="shared" si="1"/>
        <v>1</v>
      </c>
      <c r="N4" s="6">
        <f>242/113156368</f>
        <v>0.000002138633506</v>
      </c>
      <c r="O4" s="6">
        <f>H4/30540615</f>
        <v>0.1094043784</v>
      </c>
      <c r="P4" s="6">
        <f>240/240</f>
        <v>1</v>
      </c>
    </row>
    <row r="5">
      <c r="A5" s="8"/>
      <c r="B5" s="8"/>
      <c r="C5" s="19">
        <v>1.18766853E8</v>
      </c>
      <c r="D5" s="19">
        <v>2.6338018E7</v>
      </c>
      <c r="E5" s="19">
        <v>244.0</v>
      </c>
      <c r="F5" s="8"/>
      <c r="G5" s="8"/>
      <c r="H5" s="19">
        <v>2.6354003E7</v>
      </c>
      <c r="I5" s="8"/>
    </row>
    <row r="6">
      <c r="A6" s="5" t="s">
        <v>12</v>
      </c>
      <c r="B6" s="13">
        <v>1.4637</v>
      </c>
      <c r="C6" s="17">
        <v>21249.0</v>
      </c>
      <c r="D6" s="17">
        <v>39832.0</v>
      </c>
      <c r="E6" s="17">
        <v>421.0</v>
      </c>
      <c r="F6" s="23">
        <v>1.4671</v>
      </c>
      <c r="G6" s="17">
        <v>21251.0</v>
      </c>
      <c r="H6" s="17">
        <v>39861.0</v>
      </c>
      <c r="I6" s="17">
        <v>421.0</v>
      </c>
      <c r="J6" s="6" t="s">
        <v>12</v>
      </c>
      <c r="K6" s="6">
        <f t="shared" ref="K6:M6" si="2">C6/C7</f>
        <v>0.0001814287363</v>
      </c>
      <c r="L6" s="6">
        <f t="shared" si="2"/>
        <v>0.000868043335</v>
      </c>
      <c r="M6" s="6">
        <f t="shared" si="2"/>
        <v>0.01981269707</v>
      </c>
      <c r="N6" s="6">
        <f t="shared" ref="N6:P6" si="3">G6/G7</f>
        <v>0.0001916897985</v>
      </c>
      <c r="O6" s="6">
        <f t="shared" si="3"/>
        <v>0.0008693861062</v>
      </c>
      <c r="P6" s="6">
        <f t="shared" si="3"/>
        <v>0.01981083243</v>
      </c>
    </row>
    <row r="7">
      <c r="A7" s="8"/>
      <c r="B7" s="8"/>
      <c r="C7" s="19">
        <v>1.17120366E8</v>
      </c>
      <c r="D7" s="19">
        <v>4.588711E7</v>
      </c>
      <c r="E7" s="19">
        <v>21249.0</v>
      </c>
      <c r="F7" s="8"/>
      <c r="G7" s="19">
        <v>1.10861403E8</v>
      </c>
      <c r="H7" s="19">
        <v>4.5849594E7</v>
      </c>
      <c r="I7" s="19">
        <v>21251.0</v>
      </c>
    </row>
    <row r="8">
      <c r="A8" s="5" t="s">
        <v>13</v>
      </c>
      <c r="B8" s="13">
        <v>1.593</v>
      </c>
      <c r="C8" s="17">
        <v>207.0</v>
      </c>
      <c r="D8" s="17">
        <v>7241.0</v>
      </c>
      <c r="E8" s="17">
        <v>207.0</v>
      </c>
      <c r="F8" s="13">
        <v>1.584</v>
      </c>
      <c r="G8" s="17">
        <v>205.0</v>
      </c>
      <c r="H8" s="17">
        <v>7241.0</v>
      </c>
      <c r="I8" s="17">
        <v>205.0</v>
      </c>
      <c r="J8" s="6" t="s">
        <v>13</v>
      </c>
      <c r="K8" s="6">
        <f t="shared" ref="K8:M8" si="4">C8/C9</f>
        <v>0.00000176235816</v>
      </c>
      <c r="L8" s="6">
        <f t="shared" si="4"/>
        <v>0.0002017041367</v>
      </c>
      <c r="M8" s="6">
        <f t="shared" si="4"/>
        <v>1</v>
      </c>
      <c r="N8" s="6">
        <f t="shared" ref="N8:P8" si="5">G8/G9</f>
        <v>0.000001825013406</v>
      </c>
      <c r="O8" s="6">
        <f t="shared" si="5"/>
        <v>0.0002020103672</v>
      </c>
      <c r="P8" s="6">
        <f t="shared" si="5"/>
        <v>1</v>
      </c>
    </row>
    <row r="9">
      <c r="A9" s="8"/>
      <c r="B9" s="8"/>
      <c r="C9" s="19">
        <v>1.17456261E8</v>
      </c>
      <c r="D9" s="19">
        <v>3.5899115E7</v>
      </c>
      <c r="E9" s="19">
        <v>207.0</v>
      </c>
      <c r="F9" s="8"/>
      <c r="G9" s="19">
        <v>1.12327942E8</v>
      </c>
      <c r="H9" s="19">
        <v>3.5844695E7</v>
      </c>
      <c r="I9" s="19">
        <v>205.0</v>
      </c>
    </row>
    <row r="10">
      <c r="A10" s="5" t="s">
        <v>14</v>
      </c>
      <c r="B10" s="13">
        <v>1.5721</v>
      </c>
      <c r="C10" s="17">
        <v>5860.0</v>
      </c>
      <c r="D10" s="17">
        <v>597874.0</v>
      </c>
      <c r="E10" s="17">
        <v>1629.0</v>
      </c>
      <c r="F10" s="13">
        <v>1.5385</v>
      </c>
      <c r="G10" s="17">
        <v>5855.0</v>
      </c>
      <c r="H10" s="17">
        <v>597907.0</v>
      </c>
      <c r="I10" s="17">
        <v>1627.0</v>
      </c>
      <c r="J10" s="6" t="s">
        <v>14</v>
      </c>
      <c r="K10" s="6">
        <f t="shared" ref="K10:M10" si="6">C10/C11</f>
        <v>0.00005177125453</v>
      </c>
      <c r="L10" s="6">
        <f t="shared" si="6"/>
        <v>0.01481629804</v>
      </c>
      <c r="M10" s="6">
        <f t="shared" si="6"/>
        <v>0.2779863481</v>
      </c>
      <c r="N10" s="6">
        <f t="shared" ref="N10:P10" si="7">G10/G11</f>
        <v>0.00005341741493</v>
      </c>
      <c r="O10" s="6">
        <f t="shared" si="7"/>
        <v>0.01485303776</v>
      </c>
      <c r="P10" s="6">
        <f t="shared" si="7"/>
        <v>0.277882152</v>
      </c>
    </row>
    <row r="11">
      <c r="A11" s="8"/>
      <c r="B11" s="8"/>
      <c r="C11" s="19">
        <v>1.13190226E8</v>
      </c>
      <c r="D11" s="19">
        <v>4.0352455E7</v>
      </c>
      <c r="E11" s="19">
        <v>5860.0</v>
      </c>
      <c r="F11" s="8"/>
      <c r="G11" s="19">
        <v>1.09608449E8</v>
      </c>
      <c r="H11" s="19">
        <v>4.0254863E7</v>
      </c>
      <c r="I11" s="19">
        <v>5855.0</v>
      </c>
    </row>
    <row r="12">
      <c r="A12" s="5" t="s">
        <v>15</v>
      </c>
      <c r="B12" s="13">
        <v>1.5443</v>
      </c>
      <c r="C12" s="17">
        <v>166.0</v>
      </c>
      <c r="D12" s="17">
        <v>2050.0</v>
      </c>
      <c r="E12" s="17">
        <v>166.0</v>
      </c>
      <c r="F12" s="22">
        <v>1.54</v>
      </c>
      <c r="G12" s="17">
        <v>168.0</v>
      </c>
      <c r="H12" s="17">
        <v>2047.0</v>
      </c>
      <c r="I12" s="17">
        <v>165.0</v>
      </c>
      <c r="J12" s="6" t="s">
        <v>15</v>
      </c>
      <c r="K12" s="6">
        <f t="shared" ref="K12:M12" si="8">C12/C13</f>
        <v>0.000001396928168</v>
      </c>
      <c r="L12" s="6">
        <f t="shared" si="8"/>
        <v>0.00005771188588</v>
      </c>
      <c r="M12" s="6">
        <f t="shared" si="8"/>
        <v>1</v>
      </c>
      <c r="N12" s="6">
        <f t="shared" ref="N12:P12" si="9">G12/G13</f>
        <v>0.000001489903866</v>
      </c>
      <c r="O12" s="6">
        <f t="shared" si="9"/>
        <v>0.00005767495276</v>
      </c>
      <c r="P12" s="6">
        <f t="shared" si="9"/>
        <v>1</v>
      </c>
    </row>
    <row r="13">
      <c r="A13" s="8"/>
      <c r="B13" s="8"/>
      <c r="C13" s="19">
        <v>1.18832166E8</v>
      </c>
      <c r="D13" s="19">
        <v>3.5521279E7</v>
      </c>
      <c r="E13" s="19">
        <v>166.0</v>
      </c>
      <c r="F13" s="8"/>
      <c r="G13" s="19">
        <v>1.12758953E8</v>
      </c>
      <c r="H13" s="19">
        <v>3.549201E7</v>
      </c>
      <c r="I13" s="19">
        <v>165.0</v>
      </c>
    </row>
    <row r="14">
      <c r="A14" s="15" t="s">
        <v>16</v>
      </c>
      <c r="B14" s="16">
        <f>AVERAGE(B4:B13)</f>
        <v>1.40198</v>
      </c>
      <c r="F14" s="6">
        <f>AVERAGE(F4:F13)</f>
        <v>1.39056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0.8909</v>
      </c>
      <c r="C4" s="17">
        <v>244.0</v>
      </c>
      <c r="D4" s="17">
        <v>3341215.0</v>
      </c>
      <c r="E4" s="17">
        <v>244.0</v>
      </c>
      <c r="F4" s="13">
        <v>0.8832</v>
      </c>
      <c r="G4" s="5">
        <v>2.40109452842E11</v>
      </c>
      <c r="H4" s="17">
        <v>3341216.0</v>
      </c>
      <c r="I4" s="5">
        <v>240240.0</v>
      </c>
      <c r="J4" s="6" t="s">
        <v>9</v>
      </c>
      <c r="K4" s="6">
        <f t="shared" ref="K4:M4" si="1">C4/C5</f>
        <v>0.000001939105522</v>
      </c>
      <c r="L4" s="6">
        <f t="shared" si="1"/>
        <v>0.1258444946</v>
      </c>
      <c r="M4" s="6">
        <f t="shared" si="1"/>
        <v>1</v>
      </c>
      <c r="N4" s="6">
        <f>241/111573562</f>
        <v>0.000002160009913</v>
      </c>
      <c r="O4" s="6">
        <f>H4/26814433</f>
        <v>0.1246051334</v>
      </c>
      <c r="P4" s="6">
        <f>241/241</f>
        <v>1</v>
      </c>
    </row>
    <row r="5">
      <c r="A5" s="8"/>
      <c r="B5" s="8"/>
      <c r="C5" s="19">
        <v>1.25831213E8</v>
      </c>
      <c r="D5" s="19">
        <v>2.6550347E7</v>
      </c>
      <c r="E5" s="19">
        <v>244.0</v>
      </c>
      <c r="F5" s="8"/>
      <c r="G5" s="8"/>
      <c r="H5" s="19">
        <v>2.6353993E7</v>
      </c>
      <c r="I5" s="8"/>
    </row>
    <row r="6">
      <c r="A6" s="5" t="s">
        <v>12</v>
      </c>
      <c r="B6" s="13">
        <v>1.9457</v>
      </c>
      <c r="C6" s="17">
        <v>22270.0</v>
      </c>
      <c r="D6" s="17">
        <v>39832.0</v>
      </c>
      <c r="E6" s="17">
        <v>420.0</v>
      </c>
      <c r="F6" s="23">
        <v>1.9528</v>
      </c>
      <c r="G6" s="17">
        <v>22240.0</v>
      </c>
      <c r="H6" s="17">
        <v>39835.0</v>
      </c>
      <c r="I6" s="17">
        <v>420.0</v>
      </c>
      <c r="J6" s="6" t="s">
        <v>12</v>
      </c>
      <c r="K6" s="6">
        <f t="shared" ref="K6:M6" si="2">C6/C7</f>
        <v>0.0001851763805</v>
      </c>
      <c r="L6" s="6">
        <f t="shared" si="2"/>
        <v>0.0008640902076</v>
      </c>
      <c r="M6" s="6">
        <f t="shared" si="2"/>
        <v>0.01885945218</v>
      </c>
      <c r="N6" s="6">
        <f t="shared" ref="N6:P6" si="3">G6/G7</f>
        <v>0.0001994645596</v>
      </c>
      <c r="O6" s="6">
        <f t="shared" si="3"/>
        <v>0.0008664746378</v>
      </c>
      <c r="P6" s="6">
        <f t="shared" si="3"/>
        <v>0.01888489209</v>
      </c>
    </row>
    <row r="7">
      <c r="A7" s="8"/>
      <c r="B7" s="8"/>
      <c r="C7" s="19">
        <v>1.20263718E8</v>
      </c>
      <c r="D7" s="19">
        <v>4.6097039E7</v>
      </c>
      <c r="E7" s="19">
        <v>22270.0</v>
      </c>
      <c r="F7" s="8"/>
      <c r="G7" s="19">
        <v>1.11498504E8</v>
      </c>
      <c r="H7" s="19">
        <v>4.5973648E7</v>
      </c>
      <c r="I7" s="19">
        <v>22240.0</v>
      </c>
    </row>
    <row r="8">
      <c r="A8" s="5" t="s">
        <v>13</v>
      </c>
      <c r="B8" s="13">
        <v>2.6607</v>
      </c>
      <c r="C8" s="17">
        <v>207.0</v>
      </c>
      <c r="D8" s="17">
        <v>7241.0</v>
      </c>
      <c r="E8" s="17">
        <v>207.0</v>
      </c>
      <c r="F8" s="13">
        <v>2.5996</v>
      </c>
      <c r="G8" s="17">
        <v>203.0</v>
      </c>
      <c r="H8" s="17">
        <v>7241.0</v>
      </c>
      <c r="I8" s="17">
        <v>203.0</v>
      </c>
      <c r="J8" s="6" t="s">
        <v>13</v>
      </c>
      <c r="K8" s="6">
        <f t="shared" ref="K8:M8" si="4">C8/C9</f>
        <v>0.000001765757615</v>
      </c>
      <c r="L8" s="6">
        <f t="shared" si="4"/>
        <v>0.0001999776299</v>
      </c>
      <c r="M8" s="6">
        <f t="shared" si="4"/>
        <v>1</v>
      </c>
      <c r="N8" s="6">
        <f t="shared" ref="N8:P8" si="5">G8/G9</f>
        <v>0.000001846528134</v>
      </c>
      <c r="O8" s="6">
        <f t="shared" si="5"/>
        <v>0.0001999987295</v>
      </c>
      <c r="P8" s="6">
        <f t="shared" si="5"/>
        <v>1</v>
      </c>
    </row>
    <row r="9">
      <c r="A9" s="8"/>
      <c r="B9" s="8"/>
      <c r="C9" s="19">
        <v>1.17230133E8</v>
      </c>
      <c r="D9" s="19">
        <v>3.620905E7</v>
      </c>
      <c r="E9" s="19">
        <v>207.0</v>
      </c>
      <c r="F9" s="8"/>
      <c r="G9" s="19">
        <v>1.09936045E8</v>
      </c>
      <c r="H9" s="19">
        <v>3.620523E7</v>
      </c>
      <c r="I9" s="19">
        <v>203.0</v>
      </c>
    </row>
    <row r="10">
      <c r="A10" s="5" t="s">
        <v>14</v>
      </c>
      <c r="B10" s="13">
        <v>2.4042</v>
      </c>
      <c r="C10" s="17">
        <v>5672.0</v>
      </c>
      <c r="D10" s="17">
        <v>597814.0</v>
      </c>
      <c r="E10" s="17">
        <v>1623.0</v>
      </c>
      <c r="F10" s="13">
        <v>2.382</v>
      </c>
      <c r="G10" s="17">
        <v>5570.0</v>
      </c>
      <c r="H10" s="17">
        <v>597768.0</v>
      </c>
      <c r="I10" s="17">
        <v>1621.0</v>
      </c>
      <c r="J10" s="6" t="s">
        <v>14</v>
      </c>
      <c r="K10" s="6">
        <f t="shared" ref="K10:M10" si="6">C10/C11</f>
        <v>0.0000496343592</v>
      </c>
      <c r="L10" s="6">
        <f t="shared" si="6"/>
        <v>0.01468980324</v>
      </c>
      <c r="M10" s="6">
        <f t="shared" si="6"/>
        <v>0.2861424542</v>
      </c>
      <c r="N10" s="6">
        <f t="shared" ref="N10:P10" si="7">G10/G11</f>
        <v>0.00005133294138</v>
      </c>
      <c r="O10" s="6">
        <f t="shared" si="7"/>
        <v>0.01473280124</v>
      </c>
      <c r="P10" s="6">
        <f t="shared" si="7"/>
        <v>0.2910233393</v>
      </c>
    </row>
    <row r="11">
      <c r="A11" s="8"/>
      <c r="B11" s="8"/>
      <c r="C11" s="19">
        <v>1.14275677E8</v>
      </c>
      <c r="D11" s="19">
        <v>4.0695848E7</v>
      </c>
      <c r="E11" s="19">
        <v>5672.0</v>
      </c>
      <c r="F11" s="8"/>
      <c r="G11" s="19">
        <v>1.08507322E8</v>
      </c>
      <c r="H11" s="19">
        <v>4.0573954E7</v>
      </c>
      <c r="I11" s="19">
        <v>5570.0</v>
      </c>
    </row>
    <row r="12">
      <c r="A12" s="5" t="s">
        <v>15</v>
      </c>
      <c r="B12" s="13">
        <v>1.54</v>
      </c>
      <c r="C12" s="17">
        <v>165.0</v>
      </c>
      <c r="D12" s="17">
        <v>2049.0</v>
      </c>
      <c r="E12" s="17">
        <v>165.0</v>
      </c>
      <c r="F12" s="22">
        <v>2.5562</v>
      </c>
      <c r="G12" s="17">
        <v>165.0</v>
      </c>
      <c r="H12" s="17">
        <v>2047.0</v>
      </c>
      <c r="I12" s="17">
        <v>165.0</v>
      </c>
      <c r="J12" s="6" t="s">
        <v>15</v>
      </c>
      <c r="K12" s="6">
        <f t="shared" ref="K12:M12" si="8">C12/C13</f>
        <v>0.000001399370599</v>
      </c>
      <c r="L12" s="6">
        <f t="shared" si="8"/>
        <v>0.00005702415403</v>
      </c>
      <c r="M12" s="6">
        <f t="shared" si="8"/>
        <v>1</v>
      </c>
      <c r="N12" s="6">
        <f t="shared" ref="N12:P12" si="9">G12/G13</f>
        <v>0.000001493351004</v>
      </c>
      <c r="O12" s="6">
        <f t="shared" si="9"/>
        <v>0.00005675474326</v>
      </c>
      <c r="P12" s="6">
        <f t="shared" si="9"/>
        <v>1</v>
      </c>
    </row>
    <row r="13">
      <c r="A13" s="8"/>
      <c r="B13" s="8"/>
      <c r="C13" s="19">
        <v>1.17910152E8</v>
      </c>
      <c r="D13" s="19">
        <v>3.5932142E7</v>
      </c>
      <c r="E13" s="19">
        <v>165.0</v>
      </c>
      <c r="F13" s="8"/>
      <c r="G13" s="19">
        <v>1.10489764E8</v>
      </c>
      <c r="H13" s="19">
        <v>3.606747E7</v>
      </c>
      <c r="I13" s="19">
        <v>165.0</v>
      </c>
    </row>
    <row r="14">
      <c r="A14" s="15" t="s">
        <v>16</v>
      </c>
      <c r="B14" s="16">
        <f>AVERAGE(B4:B13)</f>
        <v>1.8883</v>
      </c>
      <c r="F14" s="6">
        <f>AVERAGE(F4:F13)</f>
        <v>2.07476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2:A13"/>
    <mergeCell ref="B12:B13"/>
    <mergeCell ref="B6:B7"/>
    <mergeCell ref="B2:B3"/>
    <mergeCell ref="B4:B5"/>
    <mergeCell ref="F1:I1"/>
    <mergeCell ref="G2:I2"/>
    <mergeCell ref="F2:F3"/>
    <mergeCell ref="F4:F5"/>
    <mergeCell ref="F8:F9"/>
    <mergeCell ref="F10:F11"/>
    <mergeCell ref="F12:F13"/>
    <mergeCell ref="G4:G5"/>
    <mergeCell ref="I4:I5"/>
    <mergeCell ref="A6:A7"/>
    <mergeCell ref="A4:A5"/>
    <mergeCell ref="F6:F7"/>
    <mergeCell ref="A8:A9"/>
    <mergeCell ref="B8:B9"/>
    <mergeCell ref="A10:A11"/>
    <mergeCell ref="B10:B11"/>
    <mergeCell ref="B1:E1"/>
    <mergeCell ref="C2:E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2022-10-05T15:57:55Z</dcterms:created>
  <dc:creator>Carlos Martínez</dc:creator>
</cp:coreProperties>
</file>