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ECPrac2\Prac2aConvo\Doc\"/>
    </mc:Choice>
  </mc:AlternateContent>
  <xr:revisionPtr revIDLastSave="0" documentId="13_ncr:1_{746B92B0-8912-412F-8F07-BC7866BC0C08}" xr6:coauthVersionLast="47" xr6:coauthVersionMax="47" xr10:uidLastSave="{00000000-0000-0000-0000-000000000000}"/>
  <bookViews>
    <workbookView xWindow="28680" yWindow="1275" windowWidth="24240" windowHeight="13020" xr2:uid="{9BFF43F5-E44A-43F7-B370-9E8DD783C107}"/>
  </bookViews>
  <sheets>
    <sheet name="INTEL SIMP" sheetId="1" r:id="rId1"/>
    <sheet name="RYZEN7 SIMP" sheetId="2" r:id="rId2"/>
    <sheet name="RYZEN7ZEN SIM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  <c r="C45" i="1"/>
  <c r="B45" i="1"/>
  <c r="C11" i="3"/>
  <c r="C11" i="2"/>
  <c r="W11" i="3"/>
  <c r="R11" i="3"/>
  <c r="M11" i="3"/>
  <c r="H11" i="3"/>
  <c r="W11" i="1"/>
  <c r="R11" i="1"/>
  <c r="M11" i="1"/>
  <c r="H11" i="1"/>
  <c r="C11" i="1"/>
  <c r="X8" i="1"/>
  <c r="X9" i="1"/>
  <c r="S8" i="1"/>
  <c r="S9" i="1"/>
  <c r="N8" i="1"/>
  <c r="N9" i="1"/>
  <c r="S7" i="1"/>
  <c r="I8" i="1"/>
  <c r="I9" i="1"/>
  <c r="D8" i="1"/>
  <c r="D9" i="1"/>
  <c r="W11" i="2"/>
  <c r="R11" i="2"/>
  <c r="M11" i="2"/>
  <c r="H11" i="2"/>
  <c r="C44" i="3"/>
  <c r="C43" i="3"/>
  <c r="B43" i="3"/>
  <c r="C42" i="3"/>
  <c r="C44" i="2"/>
  <c r="C43" i="2"/>
  <c r="B43" i="2"/>
  <c r="C42" i="2"/>
  <c r="C44" i="1"/>
  <c r="C43" i="1"/>
  <c r="B43" i="1"/>
  <c r="C42" i="1"/>
  <c r="W9" i="3"/>
  <c r="X9" i="3" s="1"/>
  <c r="W8" i="3"/>
  <c r="X8" i="3" s="1"/>
  <c r="W7" i="3"/>
  <c r="X7" i="3" s="1"/>
  <c r="R9" i="3"/>
  <c r="S9" i="3" s="1"/>
  <c r="R8" i="3"/>
  <c r="S8" i="3" s="1"/>
  <c r="R7" i="3"/>
  <c r="S7" i="3" s="1"/>
  <c r="M8" i="3"/>
  <c r="N8" i="3" s="1"/>
  <c r="M9" i="3"/>
  <c r="N9" i="3" s="1"/>
  <c r="M7" i="3"/>
  <c r="N7" i="3" s="1"/>
  <c r="H7" i="3"/>
  <c r="I7" i="3" s="1"/>
  <c r="H8" i="3"/>
  <c r="I8" i="3" s="1"/>
  <c r="H9" i="3"/>
  <c r="I9" i="3" s="1"/>
  <c r="C8" i="3"/>
  <c r="D8" i="3" s="1"/>
  <c r="C9" i="3"/>
  <c r="D9" i="3" s="1"/>
  <c r="C7" i="3"/>
  <c r="D7" i="3" s="1"/>
  <c r="W9" i="2"/>
  <c r="X9" i="2" s="1"/>
  <c r="W8" i="2"/>
  <c r="X8" i="2" s="1"/>
  <c r="W7" i="2"/>
  <c r="X7" i="2" s="1"/>
  <c r="R9" i="2"/>
  <c r="S9" i="2" s="1"/>
  <c r="R8" i="2"/>
  <c r="S8" i="2" s="1"/>
  <c r="R7" i="2"/>
  <c r="S7" i="2" s="1"/>
  <c r="M8" i="2"/>
  <c r="N8" i="2" s="1"/>
  <c r="M9" i="2"/>
  <c r="N9" i="2" s="1"/>
  <c r="M7" i="2"/>
  <c r="N7" i="2" s="1"/>
  <c r="H8" i="2"/>
  <c r="I8" i="2" s="1"/>
  <c r="H9" i="2"/>
  <c r="I9" i="2" s="1"/>
  <c r="H7" i="2"/>
  <c r="I7" i="2" s="1"/>
  <c r="C8" i="2"/>
  <c r="D8" i="2" s="1"/>
  <c r="C9" i="2"/>
  <c r="D9" i="2" s="1"/>
  <c r="C7" i="2"/>
  <c r="D7" i="2" s="1"/>
  <c r="W7" i="1"/>
  <c r="X7" i="1" s="1"/>
  <c r="M7" i="1"/>
  <c r="N7" i="1" s="1"/>
  <c r="C7" i="1"/>
  <c r="D7" i="1" s="1"/>
  <c r="H7" i="1"/>
  <c r="I7" i="1" s="1"/>
</calcChain>
</file>

<file path=xl/sharedStrings.xml><?xml version="1.0" encoding="utf-8"?>
<sst xmlns="http://schemas.openxmlformats.org/spreadsheetml/2006/main" count="130" uniqueCount="18">
  <si>
    <t>AMMP</t>
  </si>
  <si>
    <t>Cache</t>
  </si>
  <si>
    <t>Miss ratio</t>
  </si>
  <si>
    <t>IL1</t>
  </si>
  <si>
    <t>DL1</t>
  </si>
  <si>
    <t>L2</t>
  </si>
  <si>
    <t>ART</t>
  </si>
  <si>
    <t>BZIP2</t>
  </si>
  <si>
    <t>EON</t>
  </si>
  <si>
    <t>VPR</t>
  </si>
  <si>
    <t>Tiempo acceso</t>
  </si>
  <si>
    <t>Area</t>
  </si>
  <si>
    <t>Consumo</t>
  </si>
  <si>
    <t>L1I</t>
  </si>
  <si>
    <t>L1D</t>
  </si>
  <si>
    <t>TMA</t>
  </si>
  <si>
    <t>Hit</t>
  </si>
  <si>
    <t>L1D half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</si>
</sst>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7" borderId="0" xfId="6"/>
    <xf numFmtId="0" fontId="1" fillId="3" borderId="0" xfId="2"/>
    <xf numFmtId="0" fontId="1" fillId="4" borderId="0" xfId="3"/>
    <xf numFmtId="0" fontId="1" fillId="5" borderId="0" xfId="4"/>
    <xf numFmtId="0" fontId="2" fillId="2" borderId="0" xfId="1"/>
    <xf numFmtId="0" fontId="1" fillId="6" borderId="0" xfId="5"/>
    <xf numFmtId="0" fontId="1" fillId="10" borderId="0" xfId="9"/>
    <xf numFmtId="0" fontId="1" fillId="9" borderId="0" xfId="8"/>
    <xf numFmtId="0" fontId="1" fillId="8" borderId="0" xfId="7"/>
    <xf numFmtId="165" fontId="1" fillId="8" borderId="0" xfId="7" applyNumberFormat="1"/>
    <xf numFmtId="164" fontId="3" fillId="0" borderId="0" xfId="0" applyNumberFormat="1" applyFont="1"/>
  </cellXfs>
  <cellStyles count="10">
    <cellStyle name="20% - Énfasis1" xfId="7" builtinId="30"/>
    <cellStyle name="20% - Énfasis2" xfId="2" builtinId="34"/>
    <cellStyle name="20% - Énfasis4" xfId="3" builtinId="42"/>
    <cellStyle name="20% - Énfasis5" xfId="4" builtinId="46"/>
    <cellStyle name="20% - Énfasis6" xfId="5" builtinId="50"/>
    <cellStyle name="40% - Énfasis1" xfId="8" builtinId="31"/>
    <cellStyle name="40% - Énfasis6" xfId="6" builtinId="51"/>
    <cellStyle name="60% - Énfasis2" xfId="9" builtinId="36"/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'INTEL SIMP'!$C$5:$C$6</c:f>
              <c:strCache>
                <c:ptCount val="2"/>
                <c:pt idx="0">
                  <c:v>AMMP</c:v>
                </c:pt>
                <c:pt idx="1">
                  <c:v>Miss ratio</c:v>
                </c:pt>
              </c:strCache>
            </c:strRef>
          </c:tx>
          <c:spPr>
            <a:solidFill>
              <a:srgbClr val="FFBDBD"/>
            </a:solidFill>
            <a:ln>
              <a:noFill/>
            </a:ln>
            <a:effectLst/>
          </c:spPr>
          <c:invertIfNegative val="0"/>
          <c:cat>
            <c:strRef>
              <c:f>'INTEL SIMP'!$B$7:$B$9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'INTEL SIMP'!$C$7:$C$9</c:f>
              <c:numCache>
                <c:formatCode>General</c:formatCode>
                <c:ptCount val="3"/>
                <c:pt idx="0" formatCode="0.00000E+00">
                  <c:v>2.2080552579076622E-6</c:v>
                </c:pt>
                <c:pt idx="1">
                  <c:v>0.1235</c:v>
                </c:pt>
                <c:pt idx="2">
                  <c:v>0.84370000000000001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C-459D-A21B-0E406355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799616"/>
        <c:axId val="894800864"/>
      </c:barChart>
      <c:catAx>
        <c:axId val="8947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800864"/>
        <c:crosses val="autoZero"/>
        <c:auto val="1"/>
        <c:lblAlgn val="ctr"/>
        <c:lblOffset val="100"/>
        <c:noMultiLvlLbl val="0"/>
      </c:catAx>
      <c:valAx>
        <c:axId val="8948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7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'INTEL SIMP'!$D$41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'INTEL SIMP'!$A$42:$A$45</c:f>
              <c:strCache>
                <c:ptCount val="4"/>
                <c:pt idx="0">
                  <c:v>L1I</c:v>
                </c:pt>
                <c:pt idx="1">
                  <c:v>L1D</c:v>
                </c:pt>
                <c:pt idx="2">
                  <c:v>L2</c:v>
                </c:pt>
                <c:pt idx="3">
                  <c:v>L1D half space</c:v>
                </c:pt>
              </c:strCache>
            </c:strRef>
          </c:cat>
          <c:val>
            <c:numRef>
              <c:f>'INTEL SIMP'!$D$42:$D$45</c:f>
              <c:numCache>
                <c:formatCode>General</c:formatCode>
                <c:ptCount val="4"/>
                <c:pt idx="0">
                  <c:v>23.359400000000001</c:v>
                </c:pt>
                <c:pt idx="1">
                  <c:v>23.359400000000001</c:v>
                </c:pt>
                <c:pt idx="2">
                  <c:v>201.815</c:v>
                </c:pt>
                <c:pt idx="3">
                  <c:v>12.101900000000001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6-4B8A-98DB-8F873B06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013423"/>
        <c:axId val="749013839"/>
      </c:barChart>
      <c:catAx>
        <c:axId val="74901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013839"/>
        <c:crosses val="autoZero"/>
        <c:auto val="1"/>
        <c:lblAlgn val="ctr"/>
        <c:lblOffset val="100"/>
        <c:noMultiLvlLbl val="0"/>
      </c:catAx>
      <c:valAx>
        <c:axId val="7490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01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 SIMP'!$C$5:$C$6</c:f>
              <c:strCache>
                <c:ptCount val="2"/>
                <c:pt idx="0">
                  <c:v>AMMP</c:v>
                </c:pt>
                <c:pt idx="1">
                  <c:v>Miss ratio</c:v>
                </c:pt>
              </c:strCache>
            </c:strRef>
          </c:tx>
          <c:spPr>
            <a:solidFill>
              <a:srgbClr val="FFBDBD"/>
            </a:solidFill>
            <a:ln>
              <a:noFill/>
            </a:ln>
            <a:effectLst/>
          </c:spPr>
          <c:invertIfNegative val="0"/>
          <c:cat>
            <c:strRef>
              <c:f>'RYZEN7 SIMP'!$B$7:$B$9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'RYZEN7 SIMP'!$C$7:$C$9</c:f>
              <c:numCache>
                <c:formatCode>General</c:formatCode>
                <c:ptCount val="3"/>
                <c:pt idx="0">
                  <c:v>2.2080552579076622E-6</c:v>
                </c:pt>
                <c:pt idx="1">
                  <c:v>2.2080552579076622E-6</c:v>
                </c:pt>
                <c:pt idx="2">
                  <c:v>2.2080552579076622E-6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B-4626-9707-54B414BD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02496"/>
        <c:axId val="595000832"/>
      </c:barChart>
      <c:catAx>
        <c:axId val="5950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5000832"/>
        <c:crosses val="autoZero"/>
        <c:auto val="1"/>
        <c:lblAlgn val="ctr"/>
        <c:lblOffset val="100"/>
        <c:noMultiLvlLbl val="0"/>
      </c:catAx>
      <c:valAx>
        <c:axId val="5950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50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 SIMP'!$H$5:$H$6</c:f>
              <c:strCache>
                <c:ptCount val="2"/>
                <c:pt idx="0">
                  <c:v>ART</c:v>
                </c:pt>
                <c:pt idx="1">
                  <c:v>Miss ratio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'RYZEN7 SIMP'!$G$7:$G$9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'RYZEN7 SIMP'!$H$7:$H$9</c:f>
              <c:numCache>
                <c:formatCode>General</c:formatCode>
                <c:ptCount val="3"/>
                <c:pt idx="0">
                  <c:v>4.2788248428641689E-7</c:v>
                </c:pt>
                <c:pt idx="1">
                  <c:v>4.2788248428641689E-7</c:v>
                </c:pt>
                <c:pt idx="2">
                  <c:v>4.2788248428641689E-7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8-4D91-973B-3CCF767A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802944"/>
        <c:axId val="894806272"/>
      </c:barChart>
      <c:catAx>
        <c:axId val="8948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806272"/>
        <c:crosses val="autoZero"/>
        <c:auto val="1"/>
        <c:lblAlgn val="ctr"/>
        <c:lblOffset val="100"/>
        <c:noMultiLvlLbl val="0"/>
      </c:catAx>
      <c:valAx>
        <c:axId val="8948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8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 SIMP'!$M$5:$M$6</c:f>
              <c:strCache>
                <c:ptCount val="2"/>
                <c:pt idx="0">
                  <c:v>BZIP2</c:v>
                </c:pt>
                <c:pt idx="1">
                  <c:v>Miss ratio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'RYZEN7 SIMP'!$L$7:$L$9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'RYZEN7 SIMP'!$M$7:$M$9</c:f>
              <c:numCache>
                <c:formatCode>General</c:formatCode>
                <c:ptCount val="3"/>
                <c:pt idx="0">
                  <c:v>5.3469471095537674E-7</c:v>
                </c:pt>
                <c:pt idx="1">
                  <c:v>5.3469471095537674E-7</c:v>
                </c:pt>
                <c:pt idx="2">
                  <c:v>5.3469471095537674E-7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7-4563-B2C9-0DE131049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911552"/>
        <c:axId val="670913632"/>
      </c:barChart>
      <c:catAx>
        <c:axId val="6709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913632"/>
        <c:crosses val="autoZero"/>
        <c:auto val="1"/>
        <c:lblAlgn val="ctr"/>
        <c:lblOffset val="100"/>
        <c:noMultiLvlLbl val="0"/>
      </c:catAx>
      <c:valAx>
        <c:axId val="6709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9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 SIMP'!$R$5:$R$6</c:f>
              <c:strCache>
                <c:ptCount val="2"/>
                <c:pt idx="0">
                  <c:v>EON</c:v>
                </c:pt>
                <c:pt idx="1">
                  <c:v>Miss ratio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'RYZEN7 SIMP'!$Q$7:$Q$9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'RYZEN7 SIMP'!$R$7:$R$9</c:f>
              <c:numCache>
                <c:formatCode>General</c:formatCode>
                <c:ptCount val="3"/>
                <c:pt idx="0">
                  <c:v>1.1823751612025067E-3</c:v>
                </c:pt>
                <c:pt idx="1">
                  <c:v>2.0139018178173831E-4</c:v>
                </c:pt>
                <c:pt idx="2">
                  <c:v>3.8041554130088204E-6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E-41D1-8ABB-6BDD0823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682352"/>
        <c:axId val="1124684432"/>
      </c:barChart>
      <c:catAx>
        <c:axId val="11246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4684432"/>
        <c:crosses val="autoZero"/>
        <c:auto val="1"/>
        <c:lblAlgn val="ctr"/>
        <c:lblOffset val="100"/>
        <c:noMultiLvlLbl val="0"/>
      </c:catAx>
      <c:valAx>
        <c:axId val="11246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46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 SIMP'!$W$5:$W$6</c:f>
              <c:strCache>
                <c:ptCount val="2"/>
                <c:pt idx="0">
                  <c:v>VPR</c:v>
                </c:pt>
                <c:pt idx="1">
                  <c:v>Miss ratio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'RYZEN7 SIMP'!$V$7:$V$9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'RYZEN7 SIMP'!$W$7:$W$9</c:f>
              <c:numCache>
                <c:formatCode>General</c:formatCode>
                <c:ptCount val="3"/>
                <c:pt idx="0">
                  <c:v>3.4048374060827216E-6</c:v>
                </c:pt>
                <c:pt idx="1">
                  <c:v>3.4193260263543539E-6</c:v>
                </c:pt>
                <c:pt idx="2">
                  <c:v>3.3831042788213428E-6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0-4461-A659-52A10EC9A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371152"/>
        <c:axId val="1066370320"/>
      </c:barChart>
      <c:catAx>
        <c:axId val="10663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370320"/>
        <c:crosses val="autoZero"/>
        <c:auto val="1"/>
        <c:lblAlgn val="ctr"/>
        <c:lblOffset val="100"/>
        <c:noMultiLvlLbl val="0"/>
      </c:catAx>
      <c:valAx>
        <c:axId val="10663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3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Ryzen7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 SIMP'!$B$7</c:f>
              <c:strCache>
                <c:ptCount val="1"/>
                <c:pt idx="0">
                  <c:v>IL1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'RYZEN7 SIMP'!$C$5:$W$6</c15:sqref>
                  </c15:fullRef>
                </c:ext>
              </c:extLst>
              <c:f>('RYZEN7 SIMP'!$C$5:$C$6,'RYZEN7 SIMP'!$E$5:$W$6)</c:f>
              <c:multiLvlStrCache>
                <c:ptCount val="13"/>
                <c:lvl>
                  <c:pt idx="0">
                    <c:v>Miss ratio</c:v>
                  </c:pt>
                  <c:pt idx="3">
                    <c:v>Miss ratio</c:v>
                  </c:pt>
                  <c:pt idx="6">
                    <c:v>Miss ratio</c:v>
                  </c:pt>
                  <c:pt idx="9">
                    <c:v>Miss ratio</c:v>
                  </c:pt>
                  <c:pt idx="12">
                    <c:v>Miss ratio</c:v>
                  </c:pt>
                </c:lvl>
                <c:lvl>
                  <c:pt idx="0">
                    <c:v>AMMP</c:v>
                  </c:pt>
                  <c:pt idx="3">
                    <c:v>ART</c:v>
                  </c:pt>
                  <c:pt idx="6">
                    <c:v>BZIP2</c:v>
                  </c:pt>
                  <c:pt idx="9">
                    <c:v>EON</c:v>
                  </c:pt>
                  <c:pt idx="12">
                    <c:v>VPR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'RYZEN7 SIMP'!$C$7:$W$7</c15:sqref>
                  </c15:fullRef>
                </c:ext>
              </c:extLst>
              <c:f>('RYZEN7 SIMP'!$C$7,'RYZEN7 SIMP'!$E$7:$F$7,'RYZEN7 SIMP'!$H$7,'RYZEN7 SIMP'!$J$7:$K$7,'RYZEN7 SIMP'!$M$7,'RYZEN7 SIMP'!$O$7:$P$7,'RYZEN7 SIMP'!$R$7,'RYZEN7 SIMP'!$T$7:$U$7,'RYZEN7 SIMP'!$W$7)</c:f>
              <c:numCache>
                <c:formatCode>General</c:formatCode>
                <c:ptCount val="13"/>
                <c:pt idx="0">
                  <c:v>2.2080552579076622E-6</c:v>
                </c:pt>
                <c:pt idx="3">
                  <c:v>4.2788248428641689E-7</c:v>
                </c:pt>
                <c:pt idx="6">
                  <c:v>5.3469471095537674E-7</c:v>
                </c:pt>
                <c:pt idx="9">
                  <c:v>1.1823751612025067E-3</c:v>
                </c:pt>
                <c:pt idx="12">
                  <c:v>3.4048374060827216E-6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6-4B37-87E2-325125EBCCEB}"/>
            </c:ext>
          </c:extLst>
        </c:ser>
        <c:ser>
          <c:idx val="1"/>
          <c:order val="1"/>
          <c:tx>
            <c:strRef>
              <c:f>'RYZEN7 SIMP'!$B$8</c:f>
              <c:strCache>
                <c:ptCount val="1"/>
                <c:pt idx="0">
                  <c:v>DL1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'RYZEN7 SIMP'!$C$5:$W$6</c15:sqref>
                  </c15:fullRef>
                </c:ext>
              </c:extLst>
              <c:f>('RYZEN7 SIMP'!$C$5:$C$6,'RYZEN7 SIMP'!$E$5:$W$6)</c:f>
              <c:multiLvlStrCache>
                <c:ptCount val="13"/>
                <c:lvl>
                  <c:pt idx="0">
                    <c:v>Miss ratio</c:v>
                  </c:pt>
                  <c:pt idx="3">
                    <c:v>Miss ratio</c:v>
                  </c:pt>
                  <c:pt idx="6">
                    <c:v>Miss ratio</c:v>
                  </c:pt>
                  <c:pt idx="9">
                    <c:v>Miss ratio</c:v>
                  </c:pt>
                  <c:pt idx="12">
                    <c:v>Miss ratio</c:v>
                  </c:pt>
                </c:lvl>
                <c:lvl>
                  <c:pt idx="0">
                    <c:v>AMMP</c:v>
                  </c:pt>
                  <c:pt idx="3">
                    <c:v>ART</c:v>
                  </c:pt>
                  <c:pt idx="6">
                    <c:v>BZIP2</c:v>
                  </c:pt>
                  <c:pt idx="9">
                    <c:v>EON</c:v>
                  </c:pt>
                  <c:pt idx="12">
                    <c:v>VPR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'RYZEN7 SIMP'!$C$8:$W$8</c15:sqref>
                  </c15:fullRef>
                </c:ext>
              </c:extLst>
              <c:f>('RYZEN7 SIMP'!$C$8,'RYZEN7 SIMP'!$E$8:$F$8,'RYZEN7 SIMP'!$H$8,'RYZEN7 SIMP'!$J$8:$K$8,'RYZEN7 SIMP'!$M$8,'RYZEN7 SIMP'!$O$8:$P$8,'RYZEN7 SIMP'!$R$8,'RYZEN7 SIMP'!$T$8:$U$8,'RYZEN7 SIMP'!$W$8)</c:f>
              <c:numCache>
                <c:formatCode>General</c:formatCode>
                <c:ptCount val="13"/>
                <c:pt idx="0">
                  <c:v>2.2080552579076622E-6</c:v>
                </c:pt>
                <c:pt idx="3">
                  <c:v>4.2788248428641689E-7</c:v>
                </c:pt>
                <c:pt idx="6">
                  <c:v>5.3469471095537674E-7</c:v>
                </c:pt>
                <c:pt idx="9">
                  <c:v>2.0139018178173831E-4</c:v>
                </c:pt>
                <c:pt idx="12">
                  <c:v>3.4193260263543539E-6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6-4B37-87E2-325125EBCCEB}"/>
            </c:ext>
          </c:extLst>
        </c:ser>
        <c:ser>
          <c:idx val="2"/>
          <c:order val="2"/>
          <c:tx>
            <c:strRef>
              <c:f>'RYZEN7 SIMP'!$B$9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'RYZEN7 SIMP'!$C$5:$W$6</c15:sqref>
                  </c15:fullRef>
                </c:ext>
              </c:extLst>
              <c:f>('RYZEN7 SIMP'!$C$5:$C$6,'RYZEN7 SIMP'!$E$5:$W$6)</c:f>
              <c:multiLvlStrCache>
                <c:ptCount val="13"/>
                <c:lvl>
                  <c:pt idx="0">
                    <c:v>Miss ratio</c:v>
                  </c:pt>
                  <c:pt idx="3">
                    <c:v>Miss ratio</c:v>
                  </c:pt>
                  <c:pt idx="6">
                    <c:v>Miss ratio</c:v>
                  </c:pt>
                  <c:pt idx="9">
                    <c:v>Miss ratio</c:v>
                  </c:pt>
                  <c:pt idx="12">
                    <c:v>Miss ratio</c:v>
                  </c:pt>
                </c:lvl>
                <c:lvl>
                  <c:pt idx="0">
                    <c:v>AMMP</c:v>
                  </c:pt>
                  <c:pt idx="3">
                    <c:v>ART</c:v>
                  </c:pt>
                  <c:pt idx="6">
                    <c:v>BZIP2</c:v>
                  </c:pt>
                  <c:pt idx="9">
                    <c:v>EON</c:v>
                  </c:pt>
                  <c:pt idx="12">
                    <c:v>VPR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'RYZEN7 SIMP'!$C$9:$W$9</c15:sqref>
                  </c15:fullRef>
                </c:ext>
              </c:extLst>
              <c:f>('RYZEN7 SIMP'!$C$9,'RYZEN7 SIMP'!$E$9:$F$9,'RYZEN7 SIMP'!$H$9,'RYZEN7 SIMP'!$J$9:$K$9,'RYZEN7 SIMP'!$M$9,'RYZEN7 SIMP'!$O$9:$P$9,'RYZEN7 SIMP'!$R$9,'RYZEN7 SIMP'!$T$9:$U$9,'RYZEN7 SIMP'!$W$9)</c:f>
              <c:numCache>
                <c:formatCode>General</c:formatCode>
                <c:ptCount val="13"/>
                <c:pt idx="0">
                  <c:v>2.2080552579076622E-6</c:v>
                </c:pt>
                <c:pt idx="3">
                  <c:v>4.2788248428641689E-7</c:v>
                </c:pt>
                <c:pt idx="6">
                  <c:v>5.3469471095537674E-7</c:v>
                </c:pt>
                <c:pt idx="9">
                  <c:v>3.8041554130088204E-6</c:v>
                </c:pt>
                <c:pt idx="12">
                  <c:v>3.3831042788213428E-6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6-4B37-87E2-325125EB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758320"/>
        <c:axId val="670760816"/>
      </c:barChart>
      <c:catAx>
        <c:axId val="6707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760816"/>
        <c:crosses val="autoZero"/>
        <c:auto val="1"/>
        <c:lblAlgn val="ctr"/>
        <c:lblOffset val="100"/>
        <c:noMultiLvlLbl val="0"/>
      </c:catAx>
      <c:valAx>
        <c:axId val="670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7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 SIMP'!$B$41</c:f>
              <c:strCache>
                <c:ptCount val="1"/>
                <c:pt idx="0">
                  <c:v>Tiempo acceso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'RYZEN7 SIMP'!$A$42:$A$44</c:f>
              <c:strCache>
                <c:ptCount val="3"/>
                <c:pt idx="0">
                  <c:v>L1I</c:v>
                </c:pt>
                <c:pt idx="1">
                  <c:v>L1D</c:v>
                </c:pt>
                <c:pt idx="2">
                  <c:v>L2</c:v>
                </c:pt>
              </c:strCache>
            </c:strRef>
          </c:cat>
          <c:val>
            <c:numRef>
              <c:f>'RYZEN7 SIMP'!$B$42:$B$44</c:f>
              <c:numCache>
                <c:formatCode>General</c:formatCode>
                <c:ptCount val="3"/>
                <c:pt idx="0" formatCode="0.0000000">
                  <c:v>0.379722</c:v>
                </c:pt>
                <c:pt idx="1">
                  <c:v>0.29456900000000003</c:v>
                </c:pt>
                <c:pt idx="2">
                  <c:v>0.77308299999999996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5-4615-A223-8FE36DD5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536687"/>
        <c:axId val="1669537103"/>
      </c:barChart>
      <c:catAx>
        <c:axId val="166953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537103"/>
        <c:crosses val="autoZero"/>
        <c:auto val="1"/>
        <c:lblAlgn val="ctr"/>
        <c:lblOffset val="100"/>
        <c:noMultiLvlLbl val="0"/>
      </c:catAx>
      <c:valAx>
        <c:axId val="16695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53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 SIMP'!$C$41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'RYZEN7 SIMP'!$A$42:$A$44</c:f>
              <c:strCache>
                <c:ptCount val="3"/>
                <c:pt idx="0">
                  <c:v>L1I</c:v>
                </c:pt>
                <c:pt idx="1">
                  <c:v>L1D</c:v>
                </c:pt>
                <c:pt idx="2">
                  <c:v>L2</c:v>
                </c:pt>
              </c:strCache>
            </c:strRef>
          </c:cat>
          <c:val>
            <c:numRef>
              <c:f>'RYZEN7 SIMP'!$C$42:$C$44</c:f>
              <c:numCache>
                <c:formatCode>General</c:formatCode>
                <c:ptCount val="3"/>
                <c:pt idx="0">
                  <c:v>0.146972899416</c:v>
                </c:pt>
                <c:pt idx="1">
                  <c:v>6.834677677800001E-2</c:v>
                </c:pt>
                <c:pt idx="2">
                  <c:v>1.2747873809999999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A-4DCA-97BB-8AB39D7AF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595551"/>
        <c:axId val="1724603871"/>
      </c:barChart>
      <c:catAx>
        <c:axId val="17245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4603871"/>
        <c:crosses val="autoZero"/>
        <c:auto val="1"/>
        <c:lblAlgn val="ctr"/>
        <c:lblOffset val="100"/>
        <c:noMultiLvlLbl val="0"/>
      </c:catAx>
      <c:valAx>
        <c:axId val="17246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459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 SIMP'!$E$41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'RYZEN7 SIMP'!$A$42:$A$44</c:f>
              <c:strCache>
                <c:ptCount val="3"/>
                <c:pt idx="0">
                  <c:v>L1I</c:v>
                </c:pt>
                <c:pt idx="1">
                  <c:v>L1D</c:v>
                </c:pt>
                <c:pt idx="2">
                  <c:v>L2</c:v>
                </c:pt>
              </c:strCache>
            </c:strRef>
          </c:cat>
          <c:val>
            <c:numRef>
              <c:f>'RYZEN7 SIMP'!$E$42:$E$44</c:f>
              <c:numCache>
                <c:formatCode>General</c:formatCode>
                <c:ptCount val="3"/>
                <c:pt idx="0">
                  <c:v>52.2378</c:v>
                </c:pt>
                <c:pt idx="1">
                  <c:v>23.359400000000001</c:v>
                </c:pt>
                <c:pt idx="2">
                  <c:v>394.49900000000002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C-4786-8E30-CD98047F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940703"/>
        <c:axId val="1669939039"/>
      </c:barChart>
      <c:catAx>
        <c:axId val="166994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939039"/>
        <c:crosses val="autoZero"/>
        <c:auto val="1"/>
        <c:lblAlgn val="ctr"/>
        <c:lblOffset val="100"/>
        <c:noMultiLvlLbl val="0"/>
      </c:catAx>
      <c:valAx>
        <c:axId val="16699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94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'INTEL SIMP'!$H$5:$H$6</c:f>
              <c:strCache>
                <c:ptCount val="2"/>
                <c:pt idx="0">
                  <c:v>ART</c:v>
                </c:pt>
                <c:pt idx="1">
                  <c:v>Miss ratio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'INTEL SIMP'!$G$7:$G$9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'INTEL SIMP'!$H$7:$H$9</c:f>
              <c:numCache>
                <c:formatCode>General</c:formatCode>
                <c:ptCount val="3"/>
                <c:pt idx="0">
                  <c:v>4.2788248428641689E-7</c:v>
                </c:pt>
                <c:pt idx="1">
                  <c:v>0.1855</c:v>
                </c:pt>
                <c:pt idx="2">
                  <c:v>0.54830000000000001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B-441C-AE8E-5A7F0DB9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804608"/>
        <c:axId val="894801280"/>
      </c:barChart>
      <c:catAx>
        <c:axId val="8948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801280"/>
        <c:crosses val="autoZero"/>
        <c:auto val="1"/>
        <c:lblAlgn val="ctr"/>
        <c:lblOffset val="100"/>
        <c:noMultiLvlLbl val="0"/>
      </c:catAx>
      <c:valAx>
        <c:axId val="8948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8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 SIMP'!$B$11</c:f>
              <c:strCache>
                <c:ptCount val="1"/>
                <c:pt idx="0">
                  <c:v>TMA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'RYZEN7 SIMP'!$C$5:$X$5</c:f>
              <c:strCache>
                <c:ptCount val="21"/>
                <c:pt idx="0">
                  <c:v>AMMP</c:v>
                </c:pt>
                <c:pt idx="5">
                  <c:v>ART</c:v>
                </c:pt>
                <c:pt idx="10">
                  <c:v>BZIP2</c:v>
                </c:pt>
                <c:pt idx="15">
                  <c:v>EON</c:v>
                </c:pt>
                <c:pt idx="20">
                  <c:v>VPR</c:v>
                </c:pt>
              </c:strCache>
            </c:strRef>
          </c:cat>
          <c:val>
            <c:numRef>
              <c:f>'RYZEN7 SIMP'!$C$11:$X$11</c:f>
              <c:numCache>
                <c:formatCode>General</c:formatCode>
                <c:ptCount val="22"/>
                <c:pt idx="0">
                  <c:v>0.37972265042839953</c:v>
                </c:pt>
                <c:pt idx="4">
                  <c:v>0</c:v>
                </c:pt>
                <c:pt idx="5">
                  <c:v>0.37972212604105704</c:v>
                </c:pt>
                <c:pt idx="10">
                  <c:v>0.37972215750470734</c:v>
                </c:pt>
                <c:pt idx="15">
                  <c:v>0.38007047524500093</c:v>
                </c:pt>
                <c:pt idx="20">
                  <c:v>0.37972300296855421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C-4147-A72C-39265035E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206863"/>
        <c:axId val="1221201039"/>
      </c:barChart>
      <c:catAx>
        <c:axId val="12212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201039"/>
        <c:crosses val="autoZero"/>
        <c:auto val="1"/>
        <c:lblAlgn val="ctr"/>
        <c:lblOffset val="100"/>
        <c:noMultiLvlLbl val="0"/>
      </c:catAx>
      <c:valAx>
        <c:axId val="12212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2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'RYZEN7ZEN SIMP'!$C$5:$C$6</c:f>
              <c:strCache>
                <c:ptCount val="2"/>
                <c:pt idx="0">
                  <c:v>AMMP</c:v>
                </c:pt>
                <c:pt idx="1">
                  <c:v>Miss ratio</c:v>
                </c:pt>
              </c:strCache>
            </c:strRef>
          </c:tx>
          <c:spPr>
            <a:solidFill>
              <a:srgbClr val="FFBDBD"/>
            </a:solidFill>
            <a:ln>
              <a:noFill/>
            </a:ln>
            <a:effectLst/>
          </c:spPr>
          <c:invertIfNegative val="0"/>
          <c:cat>
            <c:strRef>
              <c:f>'RYZEN7ZEN SIMP'!$B$7:$B$9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'RYZEN7ZEN SIMP'!$C$7:$C$9</c:f>
              <c:numCache>
                <c:formatCode>General</c:formatCode>
                <c:ptCount val="3"/>
                <c:pt idx="0">
                  <c:v>2.2080552579076622E-6</c:v>
                </c:pt>
                <c:pt idx="1">
                  <c:v>2.2080552579076622E-6</c:v>
                </c:pt>
                <c:pt idx="2">
                  <c:v>2.2080552579076622E-6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45E9-9115-517A3909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75760"/>
        <c:axId val="377776176"/>
      </c:barChart>
      <c:catAx>
        <c:axId val="3777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776176"/>
        <c:crosses val="autoZero"/>
        <c:auto val="1"/>
        <c:lblAlgn val="ctr"/>
        <c:lblOffset val="100"/>
        <c:noMultiLvlLbl val="0"/>
      </c:catAx>
      <c:valAx>
        <c:axId val="3777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77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'RYZEN7ZEN SIMP'!$H$5:$H$6</c:f>
              <c:strCache>
                <c:ptCount val="2"/>
                <c:pt idx="0">
                  <c:v>ART</c:v>
                </c:pt>
                <c:pt idx="1">
                  <c:v>Miss ratio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'RYZEN7ZEN SIMP'!$G$7:$G$9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'RYZEN7ZEN SIMP'!$H$7:$H$9</c:f>
              <c:numCache>
                <c:formatCode>General</c:formatCode>
                <c:ptCount val="3"/>
                <c:pt idx="0">
                  <c:v>4.2788248428641689E-7</c:v>
                </c:pt>
                <c:pt idx="1">
                  <c:v>4.2788248428641689E-7</c:v>
                </c:pt>
                <c:pt idx="2">
                  <c:v>4.2788248428641689E-7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B-4A5D-A2CF-44D5BF5A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185312"/>
        <c:axId val="887181152"/>
      </c:barChart>
      <c:catAx>
        <c:axId val="8871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181152"/>
        <c:crosses val="autoZero"/>
        <c:auto val="1"/>
        <c:lblAlgn val="ctr"/>
        <c:lblOffset val="100"/>
        <c:noMultiLvlLbl val="0"/>
      </c:catAx>
      <c:valAx>
        <c:axId val="8871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1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'RYZEN7ZEN SIMP'!$M$5:$M$6</c:f>
              <c:strCache>
                <c:ptCount val="2"/>
                <c:pt idx="0">
                  <c:v>BZIP2</c:v>
                </c:pt>
                <c:pt idx="1">
                  <c:v>Miss ratio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'RYZEN7ZEN SIMP'!$L$7:$L$9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'RYZEN7ZEN SIMP'!$M$7:$M$9</c:f>
              <c:numCache>
                <c:formatCode>General</c:formatCode>
                <c:ptCount val="3"/>
                <c:pt idx="0">
                  <c:v>5.3469471095537674E-7</c:v>
                </c:pt>
                <c:pt idx="1">
                  <c:v>5.3469471095537674E-7</c:v>
                </c:pt>
                <c:pt idx="2">
                  <c:v>5.3469471095537674E-7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B-4FF6-822E-82438E5D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193568"/>
        <c:axId val="888195232"/>
      </c:barChart>
      <c:catAx>
        <c:axId val="8881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195232"/>
        <c:crosses val="autoZero"/>
        <c:auto val="1"/>
        <c:lblAlgn val="ctr"/>
        <c:lblOffset val="100"/>
        <c:noMultiLvlLbl val="0"/>
      </c:catAx>
      <c:valAx>
        <c:axId val="8881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1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'RYZEN7ZEN SIMP'!$R$5:$R$6</c:f>
              <c:strCache>
                <c:ptCount val="2"/>
                <c:pt idx="0">
                  <c:v>EON</c:v>
                </c:pt>
                <c:pt idx="1">
                  <c:v>Miss ratio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'RYZEN7ZEN SIMP'!$Q$7:$Q$9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'RYZEN7ZEN SIMP'!$R$7:$R$9</c:f>
              <c:numCache>
                <c:formatCode>General</c:formatCode>
                <c:ptCount val="3"/>
                <c:pt idx="0">
                  <c:v>1.9783128338521765E-4</c:v>
                </c:pt>
                <c:pt idx="1">
                  <c:v>1.9783128338521765E-4</c:v>
                </c:pt>
                <c:pt idx="2">
                  <c:v>3.8041554130088204E-6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C-4970-8AA1-BCE1A1A7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178240"/>
        <c:axId val="887182400"/>
      </c:barChart>
      <c:catAx>
        <c:axId val="8871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182400"/>
        <c:crosses val="autoZero"/>
        <c:auto val="1"/>
        <c:lblAlgn val="ctr"/>
        <c:lblOffset val="100"/>
        <c:noMultiLvlLbl val="0"/>
      </c:catAx>
      <c:valAx>
        <c:axId val="8871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1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RYZEN 7 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'RYZEN7ZEN SIMP'!$B$7</c:f>
              <c:strCache>
                <c:ptCount val="1"/>
                <c:pt idx="0">
                  <c:v>IL1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'RYZEN7ZEN SIMP'!$C$5:$W$6</c15:sqref>
                  </c15:fullRef>
                </c:ext>
              </c:extLst>
              <c:f>('RYZEN7ZEN SIMP'!$C$5:$C$6,'RYZEN7ZEN SIMP'!$E$5:$W$6)</c:f>
              <c:multiLvlStrCache>
                <c:ptCount val="7"/>
                <c:lvl>
                  <c:pt idx="0">
                    <c:v>Miss ratio</c:v>
                  </c:pt>
                  <c:pt idx="3">
                    <c:v>Miss ratio</c:v>
                  </c:pt>
                  <c:pt idx="4">
                    <c:v>Miss ratio</c:v>
                  </c:pt>
                  <c:pt idx="5">
                    <c:v>Miss ratio</c:v>
                  </c:pt>
                  <c:pt idx="6">
                    <c:v>Miss ratio</c:v>
                  </c:pt>
                </c:lvl>
                <c:lvl>
                  <c:pt idx="0">
                    <c:v>AMMP</c:v>
                  </c:pt>
                  <c:pt idx="3">
                    <c:v>ART</c:v>
                  </c:pt>
                  <c:pt idx="4">
                    <c:v>BZIP2</c:v>
                  </c:pt>
                  <c:pt idx="5">
                    <c:v>EON</c:v>
                  </c:pt>
                  <c:pt idx="6">
                    <c:v>VPR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'RYZEN7ZEN SIMP'!$C$7:$W$7</c15:sqref>
                  </c15:fullRef>
                </c:ext>
              </c:extLst>
              <c:f>('RYZEN7ZEN SIMP'!$C$7,'RYZEN7ZEN SIMP'!$E$7:$F$7,'RYZEN7ZEN SIMP'!$H$7,'RYZEN7ZEN SIMP'!$M$7,'RYZEN7ZEN SIMP'!$R$7,'RYZEN7ZEN SIMP'!$W$7)</c:f>
              <c:numCache>
                <c:formatCode>General</c:formatCode>
                <c:ptCount val="7"/>
                <c:pt idx="0">
                  <c:v>2.2080552579076622E-6</c:v>
                </c:pt>
                <c:pt idx="3">
                  <c:v>4.2788248428641689E-7</c:v>
                </c:pt>
                <c:pt idx="4">
                  <c:v>5.3469471095537674E-7</c:v>
                </c:pt>
                <c:pt idx="5">
                  <c:v>1.9783128338521765E-4</c:v>
                </c:pt>
                <c:pt idx="6">
                  <c:v>3.4193260263543539E-6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E-4C2A-B3C4-C482C53A6F99}"/>
            </c:ext>
          </c:extLst>
        </c:ser>
        <c:ser>
          <c:idx val="1"/>
          <c:order val="1"/>
          <c:tx>
            <c:strRef>
              <c:f>'RYZEN7ZEN SIMP'!$B$8</c:f>
              <c:strCache>
                <c:ptCount val="1"/>
                <c:pt idx="0">
                  <c:v>DL1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'RYZEN7ZEN SIMP'!$C$5:$W$6</c15:sqref>
                  </c15:fullRef>
                </c:ext>
              </c:extLst>
              <c:f>('RYZEN7ZEN SIMP'!$C$5:$C$6,'RYZEN7ZEN SIMP'!$E$5:$W$6)</c:f>
              <c:multiLvlStrCache>
                <c:ptCount val="7"/>
                <c:lvl>
                  <c:pt idx="0">
                    <c:v>Miss ratio</c:v>
                  </c:pt>
                  <c:pt idx="3">
                    <c:v>Miss ratio</c:v>
                  </c:pt>
                  <c:pt idx="4">
                    <c:v>Miss ratio</c:v>
                  </c:pt>
                  <c:pt idx="5">
                    <c:v>Miss ratio</c:v>
                  </c:pt>
                  <c:pt idx="6">
                    <c:v>Miss ratio</c:v>
                  </c:pt>
                </c:lvl>
                <c:lvl>
                  <c:pt idx="0">
                    <c:v>AMMP</c:v>
                  </c:pt>
                  <c:pt idx="3">
                    <c:v>ART</c:v>
                  </c:pt>
                  <c:pt idx="4">
                    <c:v>BZIP2</c:v>
                  </c:pt>
                  <c:pt idx="5">
                    <c:v>EON</c:v>
                  </c:pt>
                  <c:pt idx="6">
                    <c:v>VPR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'RYZEN7ZEN SIMP'!$C$8:$W$8</c15:sqref>
                  </c15:fullRef>
                </c:ext>
              </c:extLst>
              <c:f>('RYZEN7ZEN SIMP'!$C$8,'RYZEN7ZEN SIMP'!$E$8:$F$8,'RYZEN7ZEN SIMP'!$H$8,'RYZEN7ZEN SIMP'!$M$8,'RYZEN7ZEN SIMP'!$R$8,'RYZEN7ZEN SIMP'!$W$8)</c:f>
              <c:numCache>
                <c:formatCode>General</c:formatCode>
                <c:ptCount val="7"/>
                <c:pt idx="0">
                  <c:v>2.2080552579076622E-6</c:v>
                </c:pt>
                <c:pt idx="3">
                  <c:v>4.2788248428641689E-7</c:v>
                </c:pt>
                <c:pt idx="4">
                  <c:v>5.3469471095537674E-7</c:v>
                </c:pt>
                <c:pt idx="5">
                  <c:v>1.9783128338521765E-4</c:v>
                </c:pt>
                <c:pt idx="6">
                  <c:v>3.4193260263543539E-6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E-4C2A-B3C4-C482C53A6F99}"/>
            </c:ext>
          </c:extLst>
        </c:ser>
        <c:ser>
          <c:idx val="2"/>
          <c:order val="2"/>
          <c:tx>
            <c:strRef>
              <c:f>'RYZEN7ZEN SIMP'!$B$9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'RYZEN7ZEN SIMP'!$C$5:$W$6</c15:sqref>
                  </c15:fullRef>
                </c:ext>
              </c:extLst>
              <c:f>('RYZEN7ZEN SIMP'!$C$5:$C$6,'RYZEN7ZEN SIMP'!$E$5:$W$6)</c:f>
              <c:multiLvlStrCache>
                <c:ptCount val="7"/>
                <c:lvl>
                  <c:pt idx="0">
                    <c:v>Miss ratio</c:v>
                  </c:pt>
                  <c:pt idx="3">
                    <c:v>Miss ratio</c:v>
                  </c:pt>
                  <c:pt idx="4">
                    <c:v>Miss ratio</c:v>
                  </c:pt>
                  <c:pt idx="5">
                    <c:v>Miss ratio</c:v>
                  </c:pt>
                  <c:pt idx="6">
                    <c:v>Miss ratio</c:v>
                  </c:pt>
                </c:lvl>
                <c:lvl>
                  <c:pt idx="0">
                    <c:v>AMMP</c:v>
                  </c:pt>
                  <c:pt idx="3">
                    <c:v>ART</c:v>
                  </c:pt>
                  <c:pt idx="4">
                    <c:v>BZIP2</c:v>
                  </c:pt>
                  <c:pt idx="5">
                    <c:v>EON</c:v>
                  </c:pt>
                  <c:pt idx="6">
                    <c:v>VPR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'RYZEN7ZEN SIMP'!$C$9:$W$9</c15:sqref>
                  </c15:fullRef>
                </c:ext>
              </c:extLst>
              <c:f>('RYZEN7ZEN SIMP'!$C$9,'RYZEN7ZEN SIMP'!$E$9:$F$9,'RYZEN7ZEN SIMP'!$H$9,'RYZEN7ZEN SIMP'!$M$9,'RYZEN7ZEN SIMP'!$R$9,'RYZEN7ZEN SIMP'!$W$9)</c:f>
              <c:numCache>
                <c:formatCode>General</c:formatCode>
                <c:ptCount val="7"/>
                <c:pt idx="0">
                  <c:v>2.2080552579076622E-6</c:v>
                </c:pt>
                <c:pt idx="3">
                  <c:v>4.2788248428641689E-7</c:v>
                </c:pt>
                <c:pt idx="4">
                  <c:v>5.3469471095537674E-7</c:v>
                </c:pt>
                <c:pt idx="5">
                  <c:v>3.8041554130088204E-6</c:v>
                </c:pt>
                <c:pt idx="6">
                  <c:v>3.3831043523463627E-6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E-4C2A-B3C4-C482C53A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333776"/>
        <c:axId val="1008335024"/>
      </c:barChart>
      <c:catAx>
        <c:axId val="10083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8335024"/>
        <c:crosses val="autoZero"/>
        <c:auto val="1"/>
        <c:lblAlgn val="ctr"/>
        <c:lblOffset val="100"/>
        <c:noMultiLvlLbl val="0"/>
      </c:catAx>
      <c:valAx>
        <c:axId val="10083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83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'RYZEN7ZEN SIMP'!$W$5:$W$6</c:f>
              <c:strCache>
                <c:ptCount val="2"/>
                <c:pt idx="0">
                  <c:v>VPR</c:v>
                </c:pt>
                <c:pt idx="1">
                  <c:v>Miss ratio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'RYZEN7ZEN SIMP'!$V$7:$V$9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'RYZEN7ZEN SIMP'!$W$7:$W$9</c:f>
              <c:numCache>
                <c:formatCode>General</c:formatCode>
                <c:ptCount val="3"/>
                <c:pt idx="0">
                  <c:v>3.4193260263543539E-6</c:v>
                </c:pt>
                <c:pt idx="1">
                  <c:v>3.4193260263543539E-6</c:v>
                </c:pt>
                <c:pt idx="2">
                  <c:v>3.3831043523463627E-6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8-4EF8-AA9E-900B246CC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572688"/>
        <c:axId val="1124573104"/>
      </c:barChart>
      <c:catAx>
        <c:axId val="11245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4573104"/>
        <c:crosses val="autoZero"/>
        <c:auto val="1"/>
        <c:lblAlgn val="ctr"/>
        <c:lblOffset val="100"/>
        <c:noMultiLvlLbl val="0"/>
      </c:catAx>
      <c:valAx>
        <c:axId val="11245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457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'RYZEN7ZEN SIMP'!$B$41</c:f>
              <c:strCache>
                <c:ptCount val="1"/>
                <c:pt idx="0">
                  <c:v>Tiempo acceso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'RYZEN7ZEN SIMP'!$A$42:$A$44</c:f>
              <c:strCache>
                <c:ptCount val="3"/>
                <c:pt idx="0">
                  <c:v>L1I</c:v>
                </c:pt>
                <c:pt idx="1">
                  <c:v>L1D</c:v>
                </c:pt>
                <c:pt idx="2">
                  <c:v>L2</c:v>
                </c:pt>
              </c:strCache>
            </c:strRef>
          </c:cat>
          <c:val>
            <c:numRef>
              <c:f>'RYZEN7ZEN SIMP'!$B$42:$B$44</c:f>
              <c:numCache>
                <c:formatCode>General</c:formatCode>
                <c:ptCount val="3"/>
                <c:pt idx="0">
                  <c:v>0.29456900000000003</c:v>
                </c:pt>
                <c:pt idx="1">
                  <c:v>0.29456900000000003</c:v>
                </c:pt>
                <c:pt idx="2">
                  <c:v>0.77308299999999996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9B2-8801-95A1C976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609503"/>
        <c:axId val="1674616159"/>
      </c:barChart>
      <c:catAx>
        <c:axId val="1674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4616159"/>
        <c:crosses val="autoZero"/>
        <c:auto val="1"/>
        <c:lblAlgn val="ctr"/>
        <c:lblOffset val="100"/>
        <c:noMultiLvlLbl val="0"/>
      </c:catAx>
      <c:valAx>
        <c:axId val="16746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46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'RYZEN7ZEN SIMP'!$C$41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'RYZEN7ZEN SIMP'!$A$42:$A$44</c:f>
              <c:strCache>
                <c:ptCount val="3"/>
                <c:pt idx="0">
                  <c:v>L1I</c:v>
                </c:pt>
                <c:pt idx="1">
                  <c:v>L1D</c:v>
                </c:pt>
                <c:pt idx="2">
                  <c:v>L2</c:v>
                </c:pt>
              </c:strCache>
            </c:strRef>
          </c:cat>
          <c:val>
            <c:numRef>
              <c:f>'RYZEN7ZEN SIMP'!$C$42:$C$44</c:f>
              <c:numCache>
                <c:formatCode>General</c:formatCode>
                <c:ptCount val="3"/>
                <c:pt idx="0">
                  <c:v>6.834677677800001E-2</c:v>
                </c:pt>
                <c:pt idx="1">
                  <c:v>6.834677677800001E-2</c:v>
                </c:pt>
                <c:pt idx="2">
                  <c:v>1.2747873809999999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3-4E21-963F-F18CF008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477007"/>
        <c:axId val="1759478255"/>
      </c:barChart>
      <c:catAx>
        <c:axId val="175947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478255"/>
        <c:crosses val="autoZero"/>
        <c:auto val="1"/>
        <c:lblAlgn val="ctr"/>
        <c:lblOffset val="100"/>
        <c:noMultiLvlLbl val="0"/>
      </c:catAx>
      <c:valAx>
        <c:axId val="17594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4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'RYZEN7ZEN SIMP'!$D$41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'RYZEN7ZEN SIMP'!$A$42:$A$44</c:f>
              <c:strCache>
                <c:ptCount val="3"/>
                <c:pt idx="0">
                  <c:v>L1I</c:v>
                </c:pt>
                <c:pt idx="1">
                  <c:v>L1D</c:v>
                </c:pt>
                <c:pt idx="2">
                  <c:v>L2</c:v>
                </c:pt>
              </c:strCache>
            </c:strRef>
          </c:cat>
          <c:val>
            <c:numRef>
              <c:f>'RYZEN7ZEN SIMP'!$D$42:$D$44</c:f>
              <c:numCache>
                <c:formatCode>General</c:formatCode>
                <c:ptCount val="3"/>
                <c:pt idx="0">
                  <c:v>23.359400000000001</c:v>
                </c:pt>
                <c:pt idx="1">
                  <c:v>23.359400000000001</c:v>
                </c:pt>
                <c:pt idx="2">
                  <c:v>394.49900000000002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8-44A2-AAFC-A386A6E57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540239"/>
        <c:axId val="1756538991"/>
      </c:barChart>
      <c:catAx>
        <c:axId val="17565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6538991"/>
        <c:crosses val="autoZero"/>
        <c:auto val="1"/>
        <c:lblAlgn val="ctr"/>
        <c:lblOffset val="100"/>
        <c:noMultiLvlLbl val="0"/>
      </c:catAx>
      <c:valAx>
        <c:axId val="17565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654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'INTEL SIMP'!$M$5:$M$6</c:f>
              <c:strCache>
                <c:ptCount val="2"/>
                <c:pt idx="0">
                  <c:v>BZIP2</c:v>
                </c:pt>
                <c:pt idx="1">
                  <c:v>Miss ratio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'INTEL SIMP'!$L$7:$L$9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'INTEL SIMP'!$M$7:$M$9</c:f>
              <c:numCache>
                <c:formatCode>General</c:formatCode>
                <c:ptCount val="3"/>
                <c:pt idx="0">
                  <c:v>5.3469471095537674E-7</c:v>
                </c:pt>
                <c:pt idx="1">
                  <c:v>5.4999999999999997E-3</c:v>
                </c:pt>
                <c:pt idx="2">
                  <c:v>0.1036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240-86C7-E7D7B1AE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93248"/>
        <c:axId val="671784928"/>
      </c:barChart>
      <c:catAx>
        <c:axId val="6717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1784928"/>
        <c:crosses val="autoZero"/>
        <c:auto val="1"/>
        <c:lblAlgn val="ctr"/>
        <c:lblOffset val="100"/>
        <c:noMultiLvlLbl val="0"/>
      </c:catAx>
      <c:valAx>
        <c:axId val="6717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17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'RYZEN7ZEN SIMP'!$B$11</c:f>
              <c:strCache>
                <c:ptCount val="1"/>
                <c:pt idx="0">
                  <c:v>TMA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'RYZEN7ZEN SIMP'!$C$5:$X$5</c:f>
              <c:strCache>
                <c:ptCount val="21"/>
                <c:pt idx="0">
                  <c:v>AMMP</c:v>
                </c:pt>
                <c:pt idx="5">
                  <c:v>ART</c:v>
                </c:pt>
                <c:pt idx="10">
                  <c:v>BZIP2</c:v>
                </c:pt>
                <c:pt idx="15">
                  <c:v>EON</c:v>
                </c:pt>
                <c:pt idx="20">
                  <c:v>VPR</c:v>
                </c:pt>
              </c:strCache>
            </c:strRef>
          </c:cat>
          <c:val>
            <c:numRef>
              <c:f>'RYZEN7ZEN SIMP'!$C$11:$X$11</c:f>
              <c:numCache>
                <c:formatCode>General</c:formatCode>
                <c:ptCount val="22"/>
                <c:pt idx="0">
                  <c:v>0.29456965042839955</c:v>
                </c:pt>
                <c:pt idx="4">
                  <c:v>0</c:v>
                </c:pt>
                <c:pt idx="5">
                  <c:v>0.29456912604105706</c:v>
                </c:pt>
                <c:pt idx="10">
                  <c:v>0.29456915750470741</c:v>
                </c:pt>
                <c:pt idx="15">
                  <c:v>0.2946273052345208</c:v>
                </c:pt>
                <c:pt idx="20">
                  <c:v>0.29457000723649102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C-4D46-B0BE-90266099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418143"/>
        <c:axId val="1731422719"/>
      </c:barChart>
      <c:catAx>
        <c:axId val="173141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1422719"/>
        <c:crosses val="autoZero"/>
        <c:auto val="1"/>
        <c:lblAlgn val="ctr"/>
        <c:lblOffset val="100"/>
        <c:noMultiLvlLbl val="0"/>
      </c:catAx>
      <c:valAx>
        <c:axId val="17314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141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'INTEL SIMP'!$R$5:$R$6</c:f>
              <c:strCache>
                <c:ptCount val="2"/>
                <c:pt idx="0">
                  <c:v>EON</c:v>
                </c:pt>
                <c:pt idx="1">
                  <c:v>Miss ratio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'INTEL SIMP'!$Q$7:$Q$9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'INTEL SIMP'!$R$7:$R$9</c:f>
              <c:numCache>
                <c:formatCode>General</c:formatCode>
                <c:ptCount val="3"/>
                <c:pt idx="0">
                  <c:v>2.0000000000000001E-4</c:v>
                </c:pt>
                <c:pt idx="1">
                  <c:v>8.9999999999999998E-4</c:v>
                </c:pt>
                <c:pt idx="2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F-4A3C-87F2-F76BEE2A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347168"/>
        <c:axId val="893350912"/>
      </c:barChart>
      <c:catAx>
        <c:axId val="8933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350912"/>
        <c:crosses val="autoZero"/>
        <c:auto val="1"/>
        <c:lblAlgn val="ctr"/>
        <c:lblOffset val="100"/>
        <c:noMultiLvlLbl val="0"/>
      </c:catAx>
      <c:valAx>
        <c:axId val="8933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3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'INTEL SIMP'!$W$5:$W$6</c:f>
              <c:strCache>
                <c:ptCount val="2"/>
                <c:pt idx="0">
                  <c:v>VPR</c:v>
                </c:pt>
                <c:pt idx="1">
                  <c:v>Miss ratio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'INTEL SIMP'!$V$7:$V$9</c:f>
              <c:strCache>
                <c:ptCount val="3"/>
                <c:pt idx="0">
                  <c:v>IL1</c:v>
                </c:pt>
                <c:pt idx="1">
                  <c:v>DL1</c:v>
                </c:pt>
                <c:pt idx="2">
                  <c:v>L2</c:v>
                </c:pt>
              </c:strCache>
            </c:strRef>
          </c:cat>
          <c:val>
            <c:numRef>
              <c:f>'INTEL SIMP'!$W$7:$W$9</c:f>
              <c:numCache>
                <c:formatCode>General</c:formatCode>
                <c:ptCount val="3"/>
                <c:pt idx="0">
                  <c:v>3.4193260263543539E-6</c:v>
                </c:pt>
                <c:pt idx="1">
                  <c:v>7.7000000000000002E-3</c:v>
                </c:pt>
                <c:pt idx="2">
                  <c:v>5.79E-2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1-4621-BF62-7A3FC091B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532704"/>
        <c:axId val="596533536"/>
      </c:barChart>
      <c:catAx>
        <c:axId val="5965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533536"/>
        <c:crosses val="autoZero"/>
        <c:auto val="1"/>
        <c:lblAlgn val="ctr"/>
        <c:lblOffset val="100"/>
        <c:noMultiLvlLbl val="0"/>
      </c:catAx>
      <c:valAx>
        <c:axId val="5965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5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'INTEL SIMP'!$B$7</c:f>
              <c:strCache>
                <c:ptCount val="1"/>
                <c:pt idx="0">
                  <c:v>IL1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'INTEL SIMP'!$C$5:$W$6</c15:sqref>
                  </c15:fullRef>
                </c:ext>
              </c:extLst>
              <c:f>('INTEL SIMP'!$C$5:$C$6,'INTEL SIMP'!$H$5:$H$6,'INTEL SIMP'!$M$5:$M$6,'INTEL SIMP'!$R$5:$R$6,'INTEL SIMP'!$W$5:$W$6)</c:f>
              <c:multiLvlStrCache>
                <c:ptCount val="5"/>
                <c:lvl>
                  <c:pt idx="0">
                    <c:v>Miss ratio</c:v>
                  </c:pt>
                  <c:pt idx="1">
                    <c:v>Miss ratio</c:v>
                  </c:pt>
                  <c:pt idx="2">
                    <c:v>Miss ratio</c:v>
                  </c:pt>
                  <c:pt idx="3">
                    <c:v>Miss ratio</c:v>
                  </c:pt>
                  <c:pt idx="4">
                    <c:v>Miss ratio</c:v>
                  </c:pt>
                </c:lvl>
                <c:lvl>
                  <c:pt idx="0">
                    <c:v>AMMP</c:v>
                  </c:pt>
                  <c:pt idx="1">
                    <c:v>ART</c:v>
                  </c:pt>
                  <c:pt idx="2">
                    <c:v>BZIP2</c:v>
                  </c:pt>
                  <c:pt idx="3">
                    <c:v>EON</c:v>
                  </c:pt>
                  <c:pt idx="4">
                    <c:v>VPR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'INTEL SIMP'!$C$7:$W$7</c15:sqref>
                  </c15:fullRef>
                </c:ext>
              </c:extLst>
              <c:f>('INTEL SIMP'!$C$7,'INTEL SIMP'!$H$7,'INTEL SIMP'!$M$7,'INTEL SIMP'!$R$7,'INTEL SIMP'!$W$7)</c:f>
              <c:numCache>
                <c:formatCode>0.00000E+00</c:formatCode>
                <c:ptCount val="5"/>
                <c:pt idx="0">
                  <c:v>2.2080552579076622E-6</c:v>
                </c:pt>
                <c:pt idx="1" formatCode="General">
                  <c:v>4.2788248428641689E-7</c:v>
                </c:pt>
                <c:pt idx="2" formatCode="General">
                  <c:v>5.3469471095537674E-7</c:v>
                </c:pt>
                <c:pt idx="3" formatCode="General">
                  <c:v>2.0000000000000001E-4</c:v>
                </c:pt>
                <c:pt idx="4" formatCode="General">
                  <c:v>3.4193260263543539E-6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7-45E2-9C91-F5EA0328666B}"/>
            </c:ext>
          </c:extLst>
        </c:ser>
        <c:ser>
          <c:idx val="1"/>
          <c:order val="1"/>
          <c:tx>
            <c:strRef>
              <c:f>'INTEL SIMP'!$B$8</c:f>
              <c:strCache>
                <c:ptCount val="1"/>
                <c:pt idx="0">
                  <c:v>DL1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'INTEL SIMP'!$C$5:$W$6</c15:sqref>
                  </c15:fullRef>
                </c:ext>
              </c:extLst>
              <c:f>('INTEL SIMP'!$C$5:$C$6,'INTEL SIMP'!$H$5:$H$6,'INTEL SIMP'!$M$5:$M$6,'INTEL SIMP'!$R$5:$R$6,'INTEL SIMP'!$W$5:$W$6)</c:f>
              <c:multiLvlStrCache>
                <c:ptCount val="5"/>
                <c:lvl>
                  <c:pt idx="0">
                    <c:v>Miss ratio</c:v>
                  </c:pt>
                  <c:pt idx="1">
                    <c:v>Miss ratio</c:v>
                  </c:pt>
                  <c:pt idx="2">
                    <c:v>Miss ratio</c:v>
                  </c:pt>
                  <c:pt idx="3">
                    <c:v>Miss ratio</c:v>
                  </c:pt>
                  <c:pt idx="4">
                    <c:v>Miss ratio</c:v>
                  </c:pt>
                </c:lvl>
                <c:lvl>
                  <c:pt idx="0">
                    <c:v>AMMP</c:v>
                  </c:pt>
                  <c:pt idx="1">
                    <c:v>ART</c:v>
                  </c:pt>
                  <c:pt idx="2">
                    <c:v>BZIP2</c:v>
                  </c:pt>
                  <c:pt idx="3">
                    <c:v>EON</c:v>
                  </c:pt>
                  <c:pt idx="4">
                    <c:v>VPR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'INTEL SIMP'!$C$8:$W$8</c15:sqref>
                  </c15:fullRef>
                </c:ext>
              </c:extLst>
              <c:f>('INTEL SIMP'!$C$8,'INTEL SIMP'!$H$8,'INTEL SIMP'!$M$8,'INTEL SIMP'!$R$8,'INTEL SIMP'!$W$8)</c:f>
              <c:numCache>
                <c:formatCode>0.00000E+00</c:formatCode>
                <c:ptCount val="5"/>
                <c:pt idx="0" formatCode="General">
                  <c:v>0.1235</c:v>
                </c:pt>
                <c:pt idx="1" formatCode="General">
                  <c:v>0.1855</c:v>
                </c:pt>
                <c:pt idx="2" formatCode="General">
                  <c:v>5.4999999999999997E-3</c:v>
                </c:pt>
                <c:pt idx="3" formatCode="General">
                  <c:v>8.9999999999999998E-4</c:v>
                </c:pt>
                <c:pt idx="4" formatCode="General">
                  <c:v>7.7000000000000002E-3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7-45E2-9C91-F5EA0328666B}"/>
            </c:ext>
          </c:extLst>
        </c:ser>
        <c:ser>
          <c:idx val="2"/>
          <c:order val="2"/>
          <c:tx>
            <c:strRef>
              <c:f>'INTEL SIMP'!$B$9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'INTEL SIMP'!$C$5:$W$6</c15:sqref>
                  </c15:fullRef>
                </c:ext>
              </c:extLst>
              <c:f>('INTEL SIMP'!$C$5:$C$6,'INTEL SIMP'!$H$5:$H$6,'INTEL SIMP'!$M$5:$M$6,'INTEL SIMP'!$R$5:$R$6,'INTEL SIMP'!$W$5:$W$6)</c:f>
              <c:multiLvlStrCache>
                <c:ptCount val="5"/>
                <c:lvl>
                  <c:pt idx="0">
                    <c:v>Miss ratio</c:v>
                  </c:pt>
                  <c:pt idx="1">
                    <c:v>Miss ratio</c:v>
                  </c:pt>
                  <c:pt idx="2">
                    <c:v>Miss ratio</c:v>
                  </c:pt>
                  <c:pt idx="3">
                    <c:v>Miss ratio</c:v>
                  </c:pt>
                  <c:pt idx="4">
                    <c:v>Miss ratio</c:v>
                  </c:pt>
                </c:lvl>
                <c:lvl>
                  <c:pt idx="0">
                    <c:v>AMMP</c:v>
                  </c:pt>
                  <c:pt idx="1">
                    <c:v>ART</c:v>
                  </c:pt>
                  <c:pt idx="2">
                    <c:v>BZIP2</c:v>
                  </c:pt>
                  <c:pt idx="3">
                    <c:v>EON</c:v>
                  </c:pt>
                  <c:pt idx="4">
                    <c:v>VPR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'INTEL SIMP'!$C$9:$W$9</c15:sqref>
                  </c15:fullRef>
                </c:ext>
              </c:extLst>
              <c:f>('INTEL SIMP'!$C$9,'INTEL SIMP'!$H$9,'INTEL SIMP'!$M$9,'INTEL SIMP'!$R$9,'INTEL SIMP'!$W$9)</c:f>
              <c:numCache>
                <c:formatCode>0.00000E+00</c:formatCode>
                <c:ptCount val="5"/>
                <c:pt idx="0" formatCode="General">
                  <c:v>0.84370000000000001</c:v>
                </c:pt>
                <c:pt idx="1" formatCode="General">
                  <c:v>0.54830000000000001</c:v>
                </c:pt>
                <c:pt idx="2" formatCode="General">
                  <c:v>0.1036</c:v>
                </c:pt>
                <c:pt idx="3" formatCode="General">
                  <c:v>2.9999999999999997E-4</c:v>
                </c:pt>
                <c:pt idx="4" formatCode="General">
                  <c:v>5.79E-2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7-45E2-9C91-F5EA03286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01664"/>
        <c:axId val="595002080"/>
      </c:barChart>
      <c:catAx>
        <c:axId val="5950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5002080"/>
        <c:crosses val="autoZero"/>
        <c:auto val="1"/>
        <c:lblAlgn val="ctr"/>
        <c:lblOffset val="100"/>
        <c:noMultiLvlLbl val="0"/>
      </c:catAx>
      <c:valAx>
        <c:axId val="5950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50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'INTEL SIMP'!$B$11</c:f>
              <c:strCache>
                <c:ptCount val="1"/>
                <c:pt idx="0">
                  <c:v>TMA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'INTEL SIMP'!$C$5:$X$5</c:f>
              <c:strCache>
                <c:ptCount val="21"/>
                <c:pt idx="0">
                  <c:v>AMMP</c:v>
                </c:pt>
                <c:pt idx="5">
                  <c:v>ART</c:v>
                </c:pt>
                <c:pt idx="10">
                  <c:v>BZIP2</c:v>
                </c:pt>
                <c:pt idx="15">
                  <c:v>EON</c:v>
                </c:pt>
                <c:pt idx="20">
                  <c:v>VPR</c:v>
                </c:pt>
              </c:strCache>
            </c:strRef>
          </c:cat>
          <c:val>
            <c:numRef>
              <c:f>'INTEL SIMP'!$C$11:$X$11</c:f>
              <c:numCache>
                <c:formatCode>General</c:formatCode>
                <c:ptCount val="22"/>
                <c:pt idx="0">
                  <c:v>0.29459280359614332</c:v>
                </c:pt>
                <c:pt idx="4">
                  <c:v>0</c:v>
                </c:pt>
                <c:pt idx="5">
                  <c:v>0.29457352048789459</c:v>
                </c:pt>
                <c:pt idx="10">
                  <c:v>0.2945691895449184</c:v>
                </c:pt>
                <c:pt idx="15">
                  <c:v>0.29462801551152001</c:v>
                </c:pt>
                <c:pt idx="20">
                  <c:v>0.29457017375885919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8-4762-8222-0229EA8D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013679"/>
        <c:axId val="1927998287"/>
      </c:barChart>
      <c:catAx>
        <c:axId val="19280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7998287"/>
        <c:crosses val="autoZero"/>
        <c:auto val="1"/>
        <c:lblAlgn val="ctr"/>
        <c:lblOffset val="100"/>
        <c:noMultiLvlLbl val="0"/>
      </c:catAx>
      <c:valAx>
        <c:axId val="19279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01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'INTEL SIMP'!$B$41</c:f>
              <c:strCache>
                <c:ptCount val="1"/>
                <c:pt idx="0">
                  <c:v>Tiempo acceso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'INTEL SIMP'!$A$42:$A$45</c:f>
              <c:strCache>
                <c:ptCount val="4"/>
                <c:pt idx="0">
                  <c:v>L1I</c:v>
                </c:pt>
                <c:pt idx="1">
                  <c:v>L1D</c:v>
                </c:pt>
                <c:pt idx="2">
                  <c:v>L2</c:v>
                </c:pt>
                <c:pt idx="3">
                  <c:v>L1D half space</c:v>
                </c:pt>
              </c:strCache>
            </c:strRef>
          </c:cat>
          <c:val>
            <c:numRef>
              <c:f>'INTEL SIMP'!$B$42:$B$45</c:f>
              <c:numCache>
                <c:formatCode>General</c:formatCode>
                <c:ptCount val="4"/>
                <c:pt idx="0">
                  <c:v>0.29456900000000003</c:v>
                </c:pt>
                <c:pt idx="1">
                  <c:v>0.29456900000000003</c:v>
                </c:pt>
                <c:pt idx="2">
                  <c:v>0.53506399999999998</c:v>
                </c:pt>
                <c:pt idx="3">
                  <c:v>0.25773400000000002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4-4565-A7AF-277C740F8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18943"/>
        <c:axId val="567219359"/>
      </c:barChart>
      <c:catAx>
        <c:axId val="56721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19359"/>
        <c:crosses val="autoZero"/>
        <c:auto val="1"/>
        <c:lblAlgn val="ctr"/>
        <c:lblOffset val="100"/>
        <c:noMultiLvlLbl val="0"/>
      </c:catAx>
      <c:valAx>
        <c:axId val="5672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1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'INTEL SIMP'!$C$41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'INTEL SIMP'!$A$42:$A$45</c:f>
              <c:strCache>
                <c:ptCount val="4"/>
                <c:pt idx="0">
                  <c:v>L1I</c:v>
                </c:pt>
                <c:pt idx="1">
                  <c:v>L1D</c:v>
                </c:pt>
                <c:pt idx="2">
                  <c:v>L2</c:v>
                </c:pt>
                <c:pt idx="3">
                  <c:v>L1D half space</c:v>
                </c:pt>
              </c:strCache>
            </c:strRef>
          </c:cat>
          <c:val>
            <c:numRef>
              <c:f>'INTEL SIMP'!$C$42:$C$45</c:f>
              <c:numCache>
                <c:formatCode>General</c:formatCode>
                <c:ptCount val="4"/>
                <c:pt idx="0">
                  <c:v>6.834677677800001E-2</c:v>
                </c:pt>
                <c:pt idx="1">
                  <c:v>6.834677677800001E-2</c:v>
                </c:pt>
                <c:pt idx="2">
                  <c:v>0.71780436584999985</c:v>
                </c:pt>
                <c:pt idx="3">
                  <c:v>4.0585034518400002E-2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4-4CF0-9887-531BF9B0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012383"/>
        <c:axId val="733015295"/>
      </c:barChart>
      <c:catAx>
        <c:axId val="7330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015295"/>
        <c:crosses val="autoZero"/>
        <c:auto val="1"/>
        <c:lblAlgn val="ctr"/>
        <c:lblOffset val="100"/>
        <c:noMultiLvlLbl val="0"/>
      </c:catAx>
      <c:valAx>
        <c:axId val="7330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01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188819</xdr:colOff>
      <xdr:row>12</xdr:row>
      <xdr:rowOff>24091</xdr:rowOff>
    </xdr:from>
    <xdr:to>
      <xdr:col>3</xdr:col>
      <xdr:colOff>484094</xdr:colOff>
      <xdr:row>24</xdr:row>
      <xdr:rowOff>133628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B91C5E-C76F-167E-A5A1-A181AA6E2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381561</xdr:colOff>
      <xdr:row>11</xdr:row>
      <xdr:rowOff>163605</xdr:rowOff>
    </xdr:from>
    <xdr:to>
      <xdr:col>10</xdr:col>
      <xdr:colOff>57711</xdr:colOff>
      <xdr:row>24</xdr:row>
      <xdr:rowOff>154080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3B5205-07FB-433B-7DA4-CC4212BC2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412376</xdr:colOff>
      <xdr:row>11</xdr:row>
      <xdr:rowOff>107577</xdr:rowOff>
    </xdr:from>
    <xdr:to>
      <xdr:col>13</xdr:col>
      <xdr:colOff>755276</xdr:colOff>
      <xdr:row>24</xdr:row>
      <xdr:rowOff>117102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C9ABF5D-68D4-6F8A-CEF9-3F8A0E842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553011</xdr:colOff>
      <xdr:row>11</xdr:row>
      <xdr:rowOff>21291</xdr:rowOff>
    </xdr:from>
    <xdr:to>
      <xdr:col>20</xdr:col>
      <xdr:colOff>210111</xdr:colOff>
      <xdr:row>24</xdr:row>
      <xdr:rowOff>11767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30815E-7DDA-E1DF-DEA1-CC2522D2B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688041</xdr:colOff>
      <xdr:row>11</xdr:row>
      <xdr:rowOff>121583</xdr:rowOff>
    </xdr:from>
    <xdr:to>
      <xdr:col>24</xdr:col>
      <xdr:colOff>78440</xdr:colOff>
      <xdr:row>24</xdr:row>
      <xdr:rowOff>64434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4E0C32A-1EB0-D450-02E6-A4C865843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140072</xdr:colOff>
      <xdr:row>24</xdr:row>
      <xdr:rowOff>79561</xdr:rowOff>
    </xdr:from>
    <xdr:to>
      <xdr:col>18</xdr:col>
      <xdr:colOff>425823</xdr:colOff>
      <xdr:row>43</xdr:row>
      <xdr:rowOff>123265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CE7EEA3-51C5-9DD2-A749-3548D0E7F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412071</xdr:colOff>
      <xdr:row>26</xdr:row>
      <xdr:rowOff>1018</xdr:rowOff>
    </xdr:from>
    <xdr:to>
      <xdr:col>25</xdr:col>
      <xdr:colOff>395262</xdr:colOff>
      <xdr:row>38</xdr:row>
      <xdr:rowOff>44720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587BDCE-0126-7547-105C-9898AC8C2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162483</xdr:colOff>
      <xdr:row>45</xdr:row>
      <xdr:rowOff>78441</xdr:rowOff>
    </xdr:from>
    <xdr:to>
      <xdr:col>9</xdr:col>
      <xdr:colOff>437029</xdr:colOff>
      <xdr:row>58</xdr:row>
      <xdr:rowOff>43702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3EC9ADD-0E54-3519-8342-F82F2858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515471</xdr:colOff>
      <xdr:row>45</xdr:row>
      <xdr:rowOff>23532</xdr:rowOff>
    </xdr:from>
    <xdr:to>
      <xdr:col>15</xdr:col>
      <xdr:colOff>56029</xdr:colOff>
      <xdr:row>58</xdr:row>
      <xdr:rowOff>112059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AA91EB-370F-AFA2-5A2F-BBD4AE40D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89646</xdr:colOff>
      <xdr:row>44</xdr:row>
      <xdr:rowOff>112059</xdr:rowOff>
    </xdr:from>
    <xdr:to>
      <xdr:col>20</xdr:col>
      <xdr:colOff>112059</xdr:colOff>
      <xdr:row>58</xdr:row>
      <xdr:rowOff>156882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F318E99-0F45-4D81-9E2D-F67375BD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500343</xdr:colOff>
      <xdr:row>13</xdr:row>
      <xdr:rowOff>94129</xdr:rowOff>
    </xdr:from>
    <xdr:to>
      <xdr:col>3</xdr:col>
      <xdr:colOff>738468</xdr:colOff>
      <xdr:row>24</xdr:row>
      <xdr:rowOff>65554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787581-BEF4-3C42-E3A6-D2A02BBE8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164824</xdr:colOff>
      <xdr:row>13</xdr:row>
      <xdr:rowOff>133764</xdr:rowOff>
    </xdr:from>
    <xdr:to>
      <xdr:col>9</xdr:col>
      <xdr:colOff>88624</xdr:colOff>
      <xdr:row>24</xdr:row>
      <xdr:rowOff>86139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AE4B85-9EA5-2D9F-6803-95382161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629893</xdr:colOff>
      <xdr:row>14</xdr:row>
      <xdr:rowOff>86553</xdr:rowOff>
    </xdr:from>
    <xdr:to>
      <xdr:col>15</xdr:col>
      <xdr:colOff>163168</xdr:colOff>
      <xdr:row>25</xdr:row>
      <xdr:rowOff>15114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1B8849-BB41-F30E-EEFD-D4AD37E68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55079</xdr:colOff>
      <xdr:row>13</xdr:row>
      <xdr:rowOff>127966</xdr:rowOff>
    </xdr:from>
    <xdr:to>
      <xdr:col>20</xdr:col>
      <xdr:colOff>207479</xdr:colOff>
      <xdr:row>24</xdr:row>
      <xdr:rowOff>170827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E742E2-89B2-933E-0B2C-A534173C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49282</xdr:colOff>
      <xdr:row>14</xdr:row>
      <xdr:rowOff>37686</xdr:rowOff>
    </xdr:from>
    <xdr:to>
      <xdr:col>24</xdr:col>
      <xdr:colOff>363607</xdr:colOff>
      <xdr:row>25</xdr:row>
      <xdr:rowOff>161511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9ECFF1-7B66-B42B-176B-5620D56F6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168090</xdr:colOff>
      <xdr:row>25</xdr:row>
      <xdr:rowOff>173934</xdr:rowOff>
    </xdr:from>
    <xdr:to>
      <xdr:col>17</xdr:col>
      <xdr:colOff>49697</xdr:colOff>
      <xdr:row>38</xdr:row>
      <xdr:rowOff>134471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733A56-6F4C-6592-E6BF-A429E6524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409013</xdr:colOff>
      <xdr:row>39</xdr:row>
      <xdr:rowOff>180414</xdr:rowOff>
    </xdr:from>
    <xdr:to>
      <xdr:col>12</xdr:col>
      <xdr:colOff>683559</xdr:colOff>
      <xdr:row>53</xdr:row>
      <xdr:rowOff>145676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D06169-CD42-0170-05A1-7BD53665F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246529</xdr:colOff>
      <xdr:row>39</xdr:row>
      <xdr:rowOff>158002</xdr:rowOff>
    </xdr:from>
    <xdr:to>
      <xdr:col>18</xdr:col>
      <xdr:colOff>263337</xdr:colOff>
      <xdr:row>54</xdr:row>
      <xdr:rowOff>11206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8B066C3-B366-C294-E725-B0EB3FFC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593911</xdr:colOff>
      <xdr:row>39</xdr:row>
      <xdr:rowOff>124384</xdr:rowOff>
    </xdr:from>
    <xdr:to>
      <xdr:col>24</xdr:col>
      <xdr:colOff>274543</xdr:colOff>
      <xdr:row>54</xdr:row>
      <xdr:rowOff>22411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5FF89CE-9F6C-0918-482A-0EA96EBD4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133350</xdr:colOff>
      <xdr:row>25</xdr:row>
      <xdr:rowOff>152400</xdr:rowOff>
    </xdr:from>
    <xdr:to>
      <xdr:col>7</xdr:col>
      <xdr:colOff>561976</xdr:colOff>
      <xdr:row>38</xdr:row>
      <xdr:rowOff>171450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9A5AF50-1614-4C74-44D6-B7E93D5CB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13</xdr:row>
      <xdr:rowOff>190499</xdr:rowOff>
    </xdr:from>
    <xdr:to>
      <xdr:col>3</xdr:col>
      <xdr:colOff>600075</xdr:colOff>
      <xdr:row>25</xdr:row>
      <xdr:rowOff>185736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F9D8B5-BDB9-35CA-E6DD-1ADCA8C3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13</xdr:row>
      <xdr:rowOff>76200</xdr:rowOff>
    </xdr:from>
    <xdr:to>
      <xdr:col>10</xdr:col>
      <xdr:colOff>19050</xdr:colOff>
      <xdr:row>25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9F6891-5A3D-B2AF-A3D5-6E6F4F74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619124</xdr:colOff>
      <xdr:row>13</xdr:row>
      <xdr:rowOff>66674</xdr:rowOff>
    </xdr:from>
    <xdr:to>
      <xdr:col>15</xdr:col>
      <xdr:colOff>200025</xdr:colOff>
      <xdr:row>25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4752A5-308D-B8CF-7B19-A6D8A006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714375</xdr:colOff>
      <xdr:row>13</xdr:row>
      <xdr:rowOff>171450</xdr:rowOff>
    </xdr:from>
    <xdr:to>
      <xdr:col>20</xdr:col>
      <xdr:colOff>342900</xdr:colOff>
      <xdr:row>25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DAE9A-C298-962A-2183-9E481827B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457200</xdr:colOff>
      <xdr:row>26</xdr:row>
      <xdr:rowOff>104774</xdr:rowOff>
    </xdr:from>
    <xdr:to>
      <xdr:col>25</xdr:col>
      <xdr:colOff>495300</xdr:colOff>
      <xdr:row>40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B17DC9-08B3-2B6A-5307-CB95B89A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123824</xdr:colOff>
      <xdr:row>13</xdr:row>
      <xdr:rowOff>114300</xdr:rowOff>
    </xdr:from>
    <xdr:to>
      <xdr:col>24</xdr:col>
      <xdr:colOff>628649</xdr:colOff>
      <xdr:row>25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567457-32A3-44D4-6373-F1A9CFAC6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628651</xdr:colOff>
      <xdr:row>26</xdr:row>
      <xdr:rowOff>161925</xdr:rowOff>
    </xdr:from>
    <xdr:to>
      <xdr:col>10</xdr:col>
      <xdr:colOff>304801</xdr:colOff>
      <xdr:row>39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4C86FFA-C090-186E-02A8-CF52069E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723900</xdr:colOff>
      <xdr:row>26</xdr:row>
      <xdr:rowOff>180974</xdr:rowOff>
    </xdr:from>
    <xdr:to>
      <xdr:col>15</xdr:col>
      <xdr:colOff>352425</xdr:colOff>
      <xdr:row>39</xdr:row>
      <xdr:rowOff>171449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E6059C8-778C-D8B8-C004-4187615A5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504825</xdr:colOff>
      <xdr:row>27</xdr:row>
      <xdr:rowOff>61912</xdr:rowOff>
    </xdr:from>
    <xdr:to>
      <xdr:col>20</xdr:col>
      <xdr:colOff>180975</xdr:colOff>
      <xdr:row>39</xdr:row>
      <xdr:rowOff>104775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8957288-99E6-B8AB-6A9C-AFE27A8F9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84043</xdr:colOff>
      <xdr:row>27</xdr:row>
      <xdr:rowOff>89647</xdr:rowOff>
    </xdr:from>
    <xdr:to>
      <xdr:col>5</xdr:col>
      <xdr:colOff>448235</xdr:colOff>
      <xdr:row>38</xdr:row>
      <xdr:rowOff>166966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552F28D-326D-1161-9D2C-42E18DD41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B501-72F0-4E72-941B-A62F2C0FE7C6}">
  <dimension ref="A5:X45"/>
  <sheetViews>
    <sheetView tabSelected="1" topLeftCell="A31" zoomScale="85" zoomScaleNormal="85" workbookViewId="0">
      <selection activeCell="D42" sqref="D42"/>
    </sheetView>
  </sheetViews>
  <sheetFormatPr baseColWidth="10" defaultRowHeight="15" x14ac:dyDescent="0.25"/>
  <cols>
    <col min="1" max="1" width="14" customWidth="1"/>
    <col min="2" max="2" width="14.5703125" customWidth="1"/>
    <col min="3" max="3" width="12" bestFit="1" customWidth="1"/>
    <col min="7" max="7" width="14.42578125" customWidth="1"/>
    <col min="8" max="8" width="12" bestFit="1" customWidth="1"/>
    <col min="12" max="12" width="14.28515625" customWidth="1"/>
    <col min="13" max="13" width="12" bestFit="1" customWidth="1"/>
    <col min="23" max="23" width="12" bestFit="1" customWidth="1"/>
  </cols>
  <sheetData>
    <row r="5" spans="2:24" x14ac:dyDescent="0.25">
      <c r="C5" s="7" t="s">
        <v>0</v>
      </c>
      <c r="H5" s="6" t="s">
        <v>6</v>
      </c>
      <c r="M5" s="5" t="s">
        <v>7</v>
      </c>
      <c r="R5" s="4" t="s">
        <v>8</v>
      </c>
      <c r="W5" s="3" t="s">
        <v>9</v>
      </c>
    </row>
    <row r="6" spans="2:24" x14ac:dyDescent="0.25">
      <c r="B6" t="s">
        <v>1</v>
      </c>
      <c r="C6" t="s">
        <v>2</v>
      </c>
      <c r="D6" s="2" t="s">
        <v>16</v>
      </c>
      <c r="E6" s="2"/>
      <c r="G6" t="s">
        <v>1</v>
      </c>
      <c r="H6" t="s">
        <v>2</v>
      </c>
      <c r="I6" s="2" t="s">
        <v>16</v>
      </c>
      <c r="J6" s="2"/>
      <c r="L6" t="s">
        <v>1</v>
      </c>
      <c r="M6" t="s">
        <v>2</v>
      </c>
      <c r="N6" s="2" t="s">
        <v>16</v>
      </c>
      <c r="O6" s="2"/>
      <c r="Q6" t="s">
        <v>1</v>
      </c>
      <c r="R6" t="s">
        <v>2</v>
      </c>
      <c r="S6" s="2" t="s">
        <v>16</v>
      </c>
      <c r="T6" s="2"/>
      <c r="V6" t="s">
        <v>1</v>
      </c>
      <c r="W6" t="s">
        <v>2</v>
      </c>
      <c r="X6" s="2" t="s">
        <v>16</v>
      </c>
    </row>
    <row r="7" spans="2:24" x14ac:dyDescent="0.25">
      <c r="B7" t="s">
        <v>3</v>
      </c>
      <c r="C7" s="1">
        <f>240/108692932</f>
        <v>2.2080552579076622E-6</v>
      </c>
      <c r="D7" s="13">
        <f>1-C7</f>
        <v>0.99999779194474214</v>
      </c>
      <c r="E7" s="13"/>
      <c r="G7" t="s">
        <v>3</v>
      </c>
      <c r="H7">
        <f>48/112180334</f>
        <v>4.2788248428641689E-7</v>
      </c>
      <c r="I7" s="2">
        <f>1-H7</f>
        <v>0.99999957211751567</v>
      </c>
      <c r="J7" s="2"/>
      <c r="L7" t="s">
        <v>3</v>
      </c>
      <c r="M7">
        <f>54/100992209</f>
        <v>5.3469471095537674E-7</v>
      </c>
      <c r="N7" s="2">
        <f>1-M7</f>
        <v>0.99999946530528905</v>
      </c>
      <c r="O7" s="2"/>
      <c r="Q7" t="s">
        <v>3</v>
      </c>
      <c r="R7">
        <v>2.0000000000000001E-4</v>
      </c>
      <c r="S7" s="2">
        <f>1-R7</f>
        <v>0.99980000000000002</v>
      </c>
      <c r="T7" s="2"/>
      <c r="V7" t="s">
        <v>3</v>
      </c>
      <c r="W7">
        <f>472/138038899</f>
        <v>3.4193260263543539E-6</v>
      </c>
      <c r="X7" s="2">
        <f>1-W7</f>
        <v>0.99999658067397368</v>
      </c>
    </row>
    <row r="8" spans="2:24" x14ac:dyDescent="0.25">
      <c r="B8" t="s">
        <v>4</v>
      </c>
      <c r="C8">
        <v>0.1235</v>
      </c>
      <c r="D8" s="13">
        <f t="shared" ref="D8:D9" si="0">1-C8</f>
        <v>0.87650000000000006</v>
      </c>
      <c r="E8" s="13"/>
      <c r="G8" t="s">
        <v>4</v>
      </c>
      <c r="H8">
        <v>0.1855</v>
      </c>
      <c r="I8" s="2">
        <f t="shared" ref="I8:I9" si="1">1-H8</f>
        <v>0.8145</v>
      </c>
      <c r="J8" s="2"/>
      <c r="L8" t="s">
        <v>4</v>
      </c>
      <c r="M8">
        <v>5.4999999999999997E-3</v>
      </c>
      <c r="N8" s="2">
        <f t="shared" ref="N8:N9" si="2">1-M8</f>
        <v>0.99450000000000005</v>
      </c>
      <c r="O8" s="2"/>
      <c r="Q8" t="s">
        <v>4</v>
      </c>
      <c r="R8">
        <v>8.9999999999999998E-4</v>
      </c>
      <c r="S8" s="2">
        <f t="shared" ref="S8:S9" si="3">1-R8</f>
        <v>0.99909999999999999</v>
      </c>
      <c r="T8" s="2"/>
      <c r="V8" t="s">
        <v>4</v>
      </c>
      <c r="W8">
        <v>7.7000000000000002E-3</v>
      </c>
      <c r="X8" s="2">
        <f t="shared" ref="X8:X9" si="4">1-W8</f>
        <v>0.99229999999999996</v>
      </c>
    </row>
    <row r="9" spans="2:24" x14ac:dyDescent="0.25">
      <c r="B9" t="s">
        <v>5</v>
      </c>
      <c r="C9">
        <v>0.84370000000000001</v>
      </c>
      <c r="D9" s="13">
        <f t="shared" si="0"/>
        <v>0.15629999999999999</v>
      </c>
      <c r="E9" s="13"/>
      <c r="G9" t="s">
        <v>5</v>
      </c>
      <c r="H9">
        <v>0.54830000000000001</v>
      </c>
      <c r="I9" s="2">
        <f t="shared" si="1"/>
        <v>0.45169999999999999</v>
      </c>
      <c r="J9" s="2"/>
      <c r="L9" t="s">
        <v>5</v>
      </c>
      <c r="M9">
        <v>0.1036</v>
      </c>
      <c r="N9" s="2">
        <f t="shared" si="2"/>
        <v>0.89639999999999997</v>
      </c>
      <c r="O9" s="2"/>
      <c r="Q9" t="s">
        <v>5</v>
      </c>
      <c r="R9">
        <v>2.9999999999999997E-4</v>
      </c>
      <c r="S9" s="2">
        <f t="shared" si="3"/>
        <v>0.99970000000000003</v>
      </c>
      <c r="T9" s="2"/>
      <c r="V9" t="s">
        <v>5</v>
      </c>
      <c r="W9">
        <v>5.79E-2</v>
      </c>
      <c r="X9" s="2">
        <f t="shared" si="4"/>
        <v>0.94210000000000005</v>
      </c>
    </row>
    <row r="11" spans="2:24" x14ac:dyDescent="0.25">
      <c r="B11" t="s">
        <v>15</v>
      </c>
      <c r="C11">
        <f>D7*$B42+C7*D8*($B42+$B43)+C7*C8*D9*($B42+$B43+$B44)+C7*C8*C9*($B42+$B43+$B44+100)</f>
        <v>0.29459280359614332</v>
      </c>
      <c r="G11" t="s">
        <v>15</v>
      </c>
      <c r="H11">
        <f>I7*$B42+H7*I8*($B42+$B43)+H7*H8*I9*($B42+$B43+$B44)+H7*H8*H9*($B42+$B43+$B44+100)</f>
        <v>0.29457352048789459</v>
      </c>
      <c r="M11">
        <f>N7*$B42+M7*N8*($B42+$B43)+M7*M8*N9*($B42+$B43+$B44)+M7*M8*M9*($B42+$B43+$B44+100)</f>
        <v>0.2945691895449184</v>
      </c>
      <c r="R11">
        <f>S7*$B42+R7*S8*($B42+$B43)+R7*R8*S9*($B42+$B43+$B44)+R7*R8*R9*($B42+$B43+$B44+100)</f>
        <v>0.29462801551152001</v>
      </c>
      <c r="W11">
        <f>X7*$B42+W7*X8*($B42+$B43)+W7*W8*X9*($B42+$B43+$B44)+W7*W8*W9*($B42+$B43+$B44+100)</f>
        <v>0.29457017375885919</v>
      </c>
    </row>
    <row r="18" spans="3:3" x14ac:dyDescent="0.25">
      <c r="C18" s="1"/>
    </row>
    <row r="41" spans="1:4" x14ac:dyDescent="0.25">
      <c r="B41" s="10" t="s">
        <v>10</v>
      </c>
      <c r="C41" s="9" t="s">
        <v>11</v>
      </c>
      <c r="D41" t="s">
        <v>12</v>
      </c>
    </row>
    <row r="42" spans="1:4" x14ac:dyDescent="0.25">
      <c r="A42" t="s">
        <v>13</v>
      </c>
      <c r="B42" s="11">
        <v>0.29456900000000003</v>
      </c>
      <c r="C42" s="4">
        <f>0.148294*0.460887</f>
        <v>6.834677677800001E-2</v>
      </c>
      <c r="D42">
        <v>23.359400000000001</v>
      </c>
    </row>
    <row r="43" spans="1:4" x14ac:dyDescent="0.25">
      <c r="A43" t="s">
        <v>14</v>
      </c>
      <c r="B43" s="11">
        <f>0.294569</f>
        <v>0.29456900000000003</v>
      </c>
      <c r="C43" s="4">
        <f>0.148294*0.460887</f>
        <v>6.834677677800001E-2</v>
      </c>
      <c r="D43">
        <v>23.359400000000001</v>
      </c>
    </row>
    <row r="44" spans="1:4" x14ac:dyDescent="0.25">
      <c r="A44" t="s">
        <v>5</v>
      </c>
      <c r="B44" s="11">
        <v>0.53506399999999998</v>
      </c>
      <c r="C44" s="4">
        <f>1.07679*0.666615</f>
        <v>0.71780436584999985</v>
      </c>
      <c r="D44">
        <v>201.815</v>
      </c>
    </row>
    <row r="45" spans="1:4" x14ac:dyDescent="0.25">
      <c r="A45" t="s">
        <v>17</v>
      </c>
      <c r="B45">
        <f>0.257734</f>
        <v>0.25773400000000002</v>
      </c>
      <c r="C45">
        <f>0.0881312*0.460507</f>
        <v>4.0585034518400002E-2</v>
      </c>
      <c r="D45">
        <f>12.1019</f>
        <v>12.101900000000001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1F27-3051-484C-84C6-92E375398864}">
  <dimension ref="A5:X44"/>
  <sheetViews>
    <sheetView topLeftCell="A7" zoomScaleNormal="100" workbookViewId="0">
      <selection activeCell="C11" sqref="C11"/>
    </sheetView>
  </sheetViews>
  <sheetFormatPr baseColWidth="10" defaultRowHeight="15" x14ac:dyDescent="0.25"/>
  <cols>
    <col min="3" max="3" width="12" bestFit="1" customWidth="1"/>
    <col min="8" max="8" width="12" bestFit="1" customWidth="1"/>
    <col min="13" max="13" width="12" bestFit="1" customWidth="1"/>
    <col min="18" max="18" width="12" bestFit="1" customWidth="1"/>
    <col min="23" max="23" width="12" bestFit="1" customWidth="1"/>
  </cols>
  <sheetData>
    <row r="5" spans="2:24" x14ac:dyDescent="0.25">
      <c r="C5" s="7" t="s">
        <v>0</v>
      </c>
      <c r="H5" s="6" t="s">
        <v>6</v>
      </c>
      <c r="M5" s="5" t="s">
        <v>7</v>
      </c>
      <c r="R5" s="4" t="s">
        <v>8</v>
      </c>
      <c r="W5" s="8" t="s">
        <v>9</v>
      </c>
    </row>
    <row r="6" spans="2:24" x14ac:dyDescent="0.25">
      <c r="B6" t="s">
        <v>1</v>
      </c>
      <c r="C6" t="s">
        <v>2</v>
      </c>
      <c r="D6" t="s">
        <v>16</v>
      </c>
      <c r="G6" t="s">
        <v>1</v>
      </c>
      <c r="H6" t="s">
        <v>2</v>
      </c>
      <c r="I6" t="s">
        <v>16</v>
      </c>
      <c r="L6" t="s">
        <v>1</v>
      </c>
      <c r="M6" t="s">
        <v>2</v>
      </c>
      <c r="N6" t="s">
        <v>16</v>
      </c>
      <c r="Q6" t="s">
        <v>1</v>
      </c>
      <c r="R6" t="s">
        <v>2</v>
      </c>
      <c r="S6" t="s">
        <v>16</v>
      </c>
      <c r="V6" t="s">
        <v>1</v>
      </c>
      <c r="W6" t="s">
        <v>2</v>
      </c>
      <c r="X6" t="s">
        <v>16</v>
      </c>
    </row>
    <row r="7" spans="2:24" x14ac:dyDescent="0.25">
      <c r="B7" t="s">
        <v>3</v>
      </c>
      <c r="C7">
        <f>240/108692932</f>
        <v>2.2080552579076622E-6</v>
      </c>
      <c r="D7">
        <f>1-C7</f>
        <v>0.99999779194474214</v>
      </c>
      <c r="G7" t="s">
        <v>3</v>
      </c>
      <c r="H7">
        <f>48/112180334</f>
        <v>4.2788248428641689E-7</v>
      </c>
      <c r="I7">
        <f>1-H7</f>
        <v>0.99999957211751567</v>
      </c>
      <c r="L7" t="s">
        <v>3</v>
      </c>
      <c r="M7">
        <f>54/100992209</f>
        <v>5.3469471095537674E-7</v>
      </c>
      <c r="N7">
        <f>1-M7</f>
        <v>0.99999946530528905</v>
      </c>
      <c r="Q7" t="s">
        <v>3</v>
      </c>
      <c r="R7">
        <f>130525/110392204</f>
        <v>1.1823751612025067E-3</v>
      </c>
      <c r="S7">
        <f>1-R7</f>
        <v>0.99881762483879755</v>
      </c>
      <c r="V7" t="s">
        <v>3</v>
      </c>
      <c r="W7">
        <f>470/138038897</f>
        <v>3.4048374060827216E-6</v>
      </c>
      <c r="X7">
        <f>1-W7</f>
        <v>0.99999659516259387</v>
      </c>
    </row>
    <row r="8" spans="2:24" x14ac:dyDescent="0.25">
      <c r="B8" t="s">
        <v>4</v>
      </c>
      <c r="C8">
        <f>240/108692932</f>
        <v>2.2080552579076622E-6</v>
      </c>
      <c r="D8">
        <f t="shared" ref="D8:D9" si="0">1-C8</f>
        <v>0.99999779194474214</v>
      </c>
      <c r="G8" t="s">
        <v>4</v>
      </c>
      <c r="H8">
        <f t="shared" ref="H8:H9" si="1">48/112180334</f>
        <v>4.2788248428641689E-7</v>
      </c>
      <c r="I8">
        <f t="shared" ref="I8:I9" si="2">1-H8</f>
        <v>0.99999957211751567</v>
      </c>
      <c r="L8" t="s">
        <v>4</v>
      </c>
      <c r="M8">
        <f t="shared" ref="M8:M9" si="3">54/100992209</f>
        <v>5.3469471095537674E-7</v>
      </c>
      <c r="N8">
        <f t="shared" ref="N8:N9" si="4">1-M8</f>
        <v>0.99999946530528905</v>
      </c>
      <c r="Q8" t="s">
        <v>4</v>
      </c>
      <c r="R8">
        <f>22239/110427429</f>
        <v>2.0139018178173831E-4</v>
      </c>
      <c r="S8">
        <f t="shared" ref="S8:S9" si="5">1-R8</f>
        <v>0.99979860981821822</v>
      </c>
      <c r="V8" t="s">
        <v>4</v>
      </c>
      <c r="W8">
        <f>472/138038899</f>
        <v>3.4193260263543539E-6</v>
      </c>
      <c r="X8">
        <f t="shared" ref="X8:X9" si="6">1-W8</f>
        <v>0.99999658067397368</v>
      </c>
    </row>
    <row r="9" spans="2:24" x14ac:dyDescent="0.25">
      <c r="B9" t="s">
        <v>5</v>
      </c>
      <c r="C9">
        <f>240/108692932</f>
        <v>2.2080552579076622E-6</v>
      </c>
      <c r="D9">
        <f t="shared" si="0"/>
        <v>0.99999779194474214</v>
      </c>
      <c r="G9" t="s">
        <v>5</v>
      </c>
      <c r="H9">
        <f t="shared" si="1"/>
        <v>4.2788248428641689E-7</v>
      </c>
      <c r="I9">
        <f t="shared" si="2"/>
        <v>0.99999957211751567</v>
      </c>
      <c r="L9" t="s">
        <v>5</v>
      </c>
      <c r="M9">
        <f t="shared" si="3"/>
        <v>5.3469471095537674E-7</v>
      </c>
      <c r="N9">
        <f t="shared" si="4"/>
        <v>0.99999946530528905</v>
      </c>
      <c r="Q9" t="s">
        <v>5</v>
      </c>
      <c r="R9">
        <f>420/110405584</f>
        <v>3.8041554130088204E-6</v>
      </c>
      <c r="S9">
        <f t="shared" si="5"/>
        <v>0.99999619584458699</v>
      </c>
      <c r="V9" t="s">
        <v>5</v>
      </c>
      <c r="W9">
        <f>467/138038902</f>
        <v>3.3831042788213428E-6</v>
      </c>
      <c r="X9">
        <f t="shared" si="6"/>
        <v>0.99999661689572117</v>
      </c>
    </row>
    <row r="11" spans="2:24" x14ac:dyDescent="0.25">
      <c r="B11" t="s">
        <v>15</v>
      </c>
      <c r="C11">
        <f>D7*$B42+C7*D8*($B42+$B43)+C7*C8*D9*($B42+$B43+$B44)+C7*C8*C9*($B42+$B43+$B44+100)</f>
        <v>0.37972265042839953</v>
      </c>
      <c r="G11" t="s">
        <v>15</v>
      </c>
      <c r="H11">
        <f>I7*$B42+H7*I8*($B42+$B43)+H7*H8*I9*($B42+$B43+$B44)+H7*H8*H9*($B42+$B43+$B44+100)</f>
        <v>0.37972212604105704</v>
      </c>
      <c r="M11">
        <f>N7*$B42+M7*N8*($B42+$B43)+M7*M8*N9*($B42+$B43+$B44)+M7*M8*M9*($B42+$B43+$B44+100)</f>
        <v>0.37972215750470734</v>
      </c>
      <c r="R11">
        <f>S7*$B42+R7*S8*($B42+$B43)+R7*R8*S9*($B42+$B43+$B44)+R7*R8*R9*($B42+$B43+$B44+100)</f>
        <v>0.38007047524500093</v>
      </c>
      <c r="W11">
        <f>X7*$B42+W7*X8*($B42+$B43)+W7*W8*X9*($B42+$B43+$B44)+W7*W8*W9*($B42+$B43+$B44+100)</f>
        <v>0.37972300296855421</v>
      </c>
    </row>
    <row r="41" spans="1:5" x14ac:dyDescent="0.25">
      <c r="B41" s="10" t="s">
        <v>10</v>
      </c>
      <c r="C41" s="9" t="s">
        <v>11</v>
      </c>
      <c r="D41" s="9"/>
      <c r="E41" t="s">
        <v>12</v>
      </c>
    </row>
    <row r="42" spans="1:5" x14ac:dyDescent="0.25">
      <c r="A42" t="s">
        <v>13</v>
      </c>
      <c r="B42" s="12">
        <v>0.379722</v>
      </c>
      <c r="C42" s="4">
        <f>0.296589*0.495544</f>
        <v>0.146972899416</v>
      </c>
      <c r="D42" s="4"/>
      <c r="E42">
        <v>52.2378</v>
      </c>
    </row>
    <row r="43" spans="1:5" x14ac:dyDescent="0.25">
      <c r="A43" t="s">
        <v>14</v>
      </c>
      <c r="B43" s="11">
        <f>0.294569</f>
        <v>0.29456900000000003</v>
      </c>
      <c r="C43" s="4">
        <f>0.148294*0.460887</f>
        <v>6.834677677800001E-2</v>
      </c>
      <c r="D43" s="4"/>
      <c r="E43">
        <v>23.359400000000001</v>
      </c>
    </row>
    <row r="44" spans="1:5" x14ac:dyDescent="0.25">
      <c r="A44" t="s">
        <v>5</v>
      </c>
      <c r="B44" s="11">
        <v>0.77308299999999996</v>
      </c>
      <c r="C44" s="4">
        <f>1.19217*1.0693</f>
        <v>1.2747873809999999</v>
      </c>
      <c r="D44" s="4"/>
      <c r="E44">
        <v>394.49900000000002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CD67-6A1D-47C6-B1D7-6B4CE47E338F}">
  <dimension ref="A5:X44"/>
  <sheetViews>
    <sheetView zoomScale="85" zoomScaleNormal="85" workbookViewId="0">
      <selection activeCell="C11" sqref="C11"/>
    </sheetView>
  </sheetViews>
  <sheetFormatPr baseColWidth="10" defaultRowHeight="15" x14ac:dyDescent="0.25"/>
  <cols>
    <col min="3" max="3" width="12" bestFit="1" customWidth="1"/>
    <col min="8" max="8" width="12" bestFit="1" customWidth="1"/>
    <col min="13" max="13" width="12" bestFit="1" customWidth="1"/>
    <col min="18" max="18" width="12" bestFit="1" customWidth="1"/>
    <col min="23" max="23" width="12" bestFit="1" customWidth="1"/>
  </cols>
  <sheetData>
    <row r="5" spans="2:24" x14ac:dyDescent="0.25">
      <c r="C5" s="7" t="s">
        <v>0</v>
      </c>
      <c r="H5" s="6" t="s">
        <v>6</v>
      </c>
      <c r="M5" s="5" t="s">
        <v>7</v>
      </c>
      <c r="R5" s="4" t="s">
        <v>8</v>
      </c>
      <c r="W5" s="8" t="s">
        <v>9</v>
      </c>
    </row>
    <row r="6" spans="2:24" x14ac:dyDescent="0.25">
      <c r="B6" t="s">
        <v>1</v>
      </c>
      <c r="C6" t="s">
        <v>2</v>
      </c>
      <c r="D6" t="s">
        <v>16</v>
      </c>
      <c r="G6" t="s">
        <v>1</v>
      </c>
      <c r="H6" t="s">
        <v>2</v>
      </c>
      <c r="I6" t="s">
        <v>16</v>
      </c>
      <c r="L6" t="s">
        <v>1</v>
      </c>
      <c r="M6" t="s">
        <v>2</v>
      </c>
      <c r="N6" t="s">
        <v>16</v>
      </c>
      <c r="Q6" t="s">
        <v>1</v>
      </c>
      <c r="R6" t="s">
        <v>2</v>
      </c>
      <c r="S6" t="s">
        <v>16</v>
      </c>
      <c r="V6" t="s">
        <v>1</v>
      </c>
      <c r="W6" t="s">
        <v>2</v>
      </c>
      <c r="X6" t="s">
        <v>16</v>
      </c>
    </row>
    <row r="7" spans="2:24" x14ac:dyDescent="0.25">
      <c r="B7" t="s">
        <v>3</v>
      </c>
      <c r="C7">
        <f>240/108692932</f>
        <v>2.2080552579076622E-6</v>
      </c>
      <c r="D7">
        <f>1-C7</f>
        <v>0.99999779194474214</v>
      </c>
      <c r="G7" t="s">
        <v>3</v>
      </c>
      <c r="H7">
        <f>48/112180334</f>
        <v>4.2788248428641689E-7</v>
      </c>
      <c r="I7">
        <f>1-H7</f>
        <v>0.99999957211751567</v>
      </c>
      <c r="L7" t="s">
        <v>3</v>
      </c>
      <c r="M7">
        <f>54/100992209</f>
        <v>5.3469471095537674E-7</v>
      </c>
      <c r="N7">
        <f>1-M7</f>
        <v>0.99999946530528905</v>
      </c>
      <c r="Q7" t="s">
        <v>3</v>
      </c>
      <c r="R7">
        <f>21846/110427429</f>
        <v>1.9783128338521765E-4</v>
      </c>
      <c r="S7">
        <f>1-R7</f>
        <v>0.99980216871661476</v>
      </c>
      <c r="V7" t="s">
        <v>3</v>
      </c>
      <c r="W7">
        <f>472/138038899</f>
        <v>3.4193260263543539E-6</v>
      </c>
      <c r="X7">
        <f>1-W7</f>
        <v>0.99999658067397368</v>
      </c>
    </row>
    <row r="8" spans="2:24" x14ac:dyDescent="0.25">
      <c r="B8" t="s">
        <v>4</v>
      </c>
      <c r="C8">
        <f t="shared" ref="C8:C9" si="0">240/108692932</f>
        <v>2.2080552579076622E-6</v>
      </c>
      <c r="D8">
        <f t="shared" ref="D8:D9" si="1">1-C8</f>
        <v>0.99999779194474214</v>
      </c>
      <c r="G8" t="s">
        <v>4</v>
      </c>
      <c r="H8">
        <f t="shared" ref="H8:H9" si="2">48/112180334</f>
        <v>4.2788248428641689E-7</v>
      </c>
      <c r="I8">
        <f t="shared" ref="I8:I9" si="3">1-H8</f>
        <v>0.99999957211751567</v>
      </c>
      <c r="L8" t="s">
        <v>4</v>
      </c>
      <c r="M8">
        <f t="shared" ref="M8:M9" si="4">54/100992209</f>
        <v>5.3469471095537674E-7</v>
      </c>
      <c r="N8">
        <f t="shared" ref="N8:N9" si="5">1-M8</f>
        <v>0.99999946530528905</v>
      </c>
      <c r="Q8" t="s">
        <v>4</v>
      </c>
      <c r="R8">
        <f>21846/110427429</f>
        <v>1.9783128338521765E-4</v>
      </c>
      <c r="S8">
        <f t="shared" ref="S8:S9" si="6">1-R8</f>
        <v>0.99980216871661476</v>
      </c>
      <c r="V8" t="s">
        <v>4</v>
      </c>
      <c r="W8">
        <f>472/138038899</f>
        <v>3.4193260263543539E-6</v>
      </c>
      <c r="X8">
        <f t="shared" ref="X8:X9" si="7">1-W8</f>
        <v>0.99999658067397368</v>
      </c>
    </row>
    <row r="9" spans="2:24" x14ac:dyDescent="0.25">
      <c r="B9" t="s">
        <v>5</v>
      </c>
      <c r="C9">
        <f t="shared" si="0"/>
        <v>2.2080552579076622E-6</v>
      </c>
      <c r="D9">
        <f t="shared" si="1"/>
        <v>0.99999779194474214</v>
      </c>
      <c r="G9" t="s">
        <v>5</v>
      </c>
      <c r="H9">
        <f t="shared" si="2"/>
        <v>4.2788248428641689E-7</v>
      </c>
      <c r="I9">
        <f t="shared" si="3"/>
        <v>0.99999957211751567</v>
      </c>
      <c r="L9" t="s">
        <v>5</v>
      </c>
      <c r="M9">
        <f t="shared" si="4"/>
        <v>5.3469471095537674E-7</v>
      </c>
      <c r="N9">
        <f t="shared" si="5"/>
        <v>0.99999946530528905</v>
      </c>
      <c r="Q9" t="s">
        <v>5</v>
      </c>
      <c r="R9">
        <f>420/110405584</f>
        <v>3.8041554130088204E-6</v>
      </c>
      <c r="S9">
        <f t="shared" si="6"/>
        <v>0.99999619584458699</v>
      </c>
      <c r="V9" t="s">
        <v>5</v>
      </c>
      <c r="W9">
        <f>467/138038899</f>
        <v>3.3831043523463627E-6</v>
      </c>
      <c r="X9">
        <f t="shared" si="7"/>
        <v>0.99999661689564767</v>
      </c>
    </row>
    <row r="11" spans="2:24" x14ac:dyDescent="0.25">
      <c r="B11" t="s">
        <v>15</v>
      </c>
      <c r="C11">
        <f>D7*$B42+C7*D8*($B42+$B43)+C7*C8*D9*($B42+$B43+$B44)+C7*C8*C9*($B42+$B43+$B44+100)</f>
        <v>0.29456965042839955</v>
      </c>
      <c r="G11" t="s">
        <v>15</v>
      </c>
      <c r="H11">
        <f>I7*$B42+H7*I8*($B42+$B43)+H7*H8*I9*($B42+$B43+$B44)+H7*H8*H9*($B42+$B43+$B44+100)</f>
        <v>0.29456912604105706</v>
      </c>
      <c r="M11">
        <f>N7*$B42+M7*N8*($B42+$B43)+M7*M8*N9*($B42+$B43+$B44)+M7*M8*M9*($B42+$B43+$B44+100)</f>
        <v>0.29456915750470741</v>
      </c>
      <c r="R11">
        <f>S7*$B42+R7*S8*($B42+$B43)+R7*R8*S9*($B42+$B43+$B44)+R7*R8*R9*($B42+$B43+$B44+100)</f>
        <v>0.2946273052345208</v>
      </c>
      <c r="W11">
        <f>X7*$B42+W7*X8*($B42+$B43)+W7*W8*X9*($B42+$B43+$B44)+W7*W8*W9*($B42+$B43+$B44+100)</f>
        <v>0.29457000723649102</v>
      </c>
    </row>
    <row r="41" spans="1:4" x14ac:dyDescent="0.25">
      <c r="B41" s="10" t="s">
        <v>10</v>
      </c>
      <c r="C41" s="9" t="s">
        <v>11</v>
      </c>
      <c r="D41" t="s">
        <v>12</v>
      </c>
    </row>
    <row r="42" spans="1:4" x14ac:dyDescent="0.25">
      <c r="A42" t="s">
        <v>13</v>
      </c>
      <c r="B42" s="11">
        <v>0.29456900000000003</v>
      </c>
      <c r="C42" s="4">
        <f>0.148294*0.460887</f>
        <v>6.834677677800001E-2</v>
      </c>
      <c r="D42">
        <v>23.359400000000001</v>
      </c>
    </row>
    <row r="43" spans="1:4" x14ac:dyDescent="0.25">
      <c r="A43" t="s">
        <v>14</v>
      </c>
      <c r="B43" s="11">
        <f>0.294569</f>
        <v>0.29456900000000003</v>
      </c>
      <c r="C43" s="4">
        <f>0.148294*0.460887</f>
        <v>6.834677677800001E-2</v>
      </c>
      <c r="D43">
        <v>23.359400000000001</v>
      </c>
    </row>
    <row r="44" spans="1:4" x14ac:dyDescent="0.25">
      <c r="A44" t="s">
        <v>5</v>
      </c>
      <c r="B44" s="11">
        <v>0.77308299999999996</v>
      </c>
      <c r="C44" s="4">
        <f>1.19217*1.0693</f>
        <v>1.2747873809999999</v>
      </c>
      <c r="D44">
        <v>394.49900000000002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INTEL SIMP</vt:lpstr>
      <vt:lpstr>RYZEN7 SIMP</vt:lpstr>
      <vt:lpstr>RYZEN7ZEN SIMP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Martínez</dc:creator>
  <cp:lastModifiedBy>Carlos Martínez</cp:lastModifiedBy>
  <dcterms:created xsi:type="dcterms:W3CDTF">2022-06-19T15:57:11Z</dcterms:created>
  <dcterms:modified xsi:type="dcterms:W3CDTF">2022-06-23T10:02:24Z</dcterms:modified>
</cp:coreProperties>
</file>