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08bbfb986b14073/Documents/"/>
    </mc:Choice>
  </mc:AlternateContent>
  <xr:revisionPtr revIDLastSave="337" documentId="8_{3E90B5B8-5B10-4002-8464-EAB6620065A6}" xr6:coauthVersionLast="47" xr6:coauthVersionMax="47" xr10:uidLastSave="{3EDF5734-5BFB-403D-A686-532D63F1934A}"/>
  <bookViews>
    <workbookView xWindow="-120" yWindow="-120" windowWidth="29040" windowHeight="15720" xr2:uid="{76D93A1B-A659-464F-9FA5-985DD0F3551C}"/>
  </bookViews>
  <sheets>
    <sheet name="Balanco mes" sheetId="10" r:id="rId1"/>
    <sheet name="Recebimentos" sheetId="11" r:id="rId2"/>
    <sheet name="Contas Fixas" sheetId="8" r:id="rId3"/>
    <sheet name="Emprestimos" sheetId="9" r:id="rId4"/>
    <sheet name="Resumo Cartões" sheetId="7" r:id="rId5"/>
    <sheet name="Cartão Cora" sheetId="6" r:id="rId6"/>
    <sheet name="Cartão Azul" sheetId="1" r:id="rId7"/>
    <sheet name="Cartão Porto Seguro" sheetId="3" r:id="rId8"/>
    <sheet name="Cartão Sicreed" sheetId="2" r:id="rId9"/>
    <sheet name="Cartão Mercado Pago" sheetId="4" r:id="rId10"/>
    <sheet name="Cartão Nubank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0" l="1"/>
  <c r="D6" i="10"/>
  <c r="E6" i="10"/>
  <c r="F6" i="10"/>
  <c r="G6" i="10"/>
  <c r="B6" i="10"/>
  <c r="E9" i="11"/>
  <c r="I9" i="11"/>
  <c r="J9" i="11"/>
  <c r="K9" i="11"/>
  <c r="L9" i="11"/>
  <c r="M9" i="11"/>
  <c r="C9" i="11"/>
  <c r="D6" i="11"/>
  <c r="D9" i="11" s="1"/>
  <c r="E6" i="11"/>
  <c r="F6" i="11"/>
  <c r="F9" i="11" s="1"/>
  <c r="G6" i="11"/>
  <c r="G9" i="11" s="1"/>
  <c r="H6" i="11"/>
  <c r="H9" i="11" s="1"/>
  <c r="I6" i="11"/>
  <c r="J6" i="11"/>
  <c r="K6" i="11"/>
  <c r="L6" i="11"/>
  <c r="M6" i="11"/>
  <c r="C6" i="11"/>
  <c r="L38" i="8"/>
  <c r="M38" i="8"/>
  <c r="N38" i="8"/>
  <c r="H38" i="8"/>
  <c r="I38" i="8"/>
  <c r="J38" i="8"/>
  <c r="K38" i="8"/>
  <c r="D10" i="9"/>
  <c r="E10" i="9"/>
  <c r="F10" i="9"/>
  <c r="G10" i="9"/>
  <c r="H10" i="9"/>
  <c r="G12" i="10" s="1"/>
  <c r="G13" i="10" s="1"/>
  <c r="I10" i="9"/>
  <c r="J10" i="9"/>
  <c r="K10" i="9"/>
  <c r="L10" i="9"/>
  <c r="C12" i="10"/>
  <c r="C13" i="10" s="1"/>
  <c r="D12" i="10"/>
  <c r="D13" i="10" s="1"/>
  <c r="E12" i="10"/>
  <c r="E13" i="10" s="1"/>
  <c r="F12" i="10"/>
  <c r="F13" i="10" s="1"/>
  <c r="C10" i="9"/>
  <c r="B12" i="10" s="1"/>
  <c r="B13" i="10" s="1"/>
  <c r="G30" i="5"/>
  <c r="H30" i="5"/>
  <c r="I30" i="5"/>
  <c r="J30" i="5"/>
  <c r="G38" i="8"/>
  <c r="F38" i="8"/>
  <c r="E38" i="8"/>
  <c r="D38" i="8"/>
  <c r="B3" i="7"/>
  <c r="B2" i="7"/>
  <c r="L33" i="4"/>
  <c r="K33" i="4"/>
  <c r="J33" i="4"/>
  <c r="I33" i="4"/>
  <c r="I2" i="7" s="1"/>
  <c r="I3" i="7" s="1"/>
  <c r="H33" i="4"/>
  <c r="G33" i="4"/>
  <c r="M30" i="2"/>
  <c r="L30" i="2"/>
  <c r="K30" i="2"/>
  <c r="J30" i="2"/>
  <c r="I30" i="2"/>
  <c r="H30" i="2"/>
  <c r="G30" i="2"/>
  <c r="L30" i="3"/>
  <c r="K30" i="3"/>
  <c r="J30" i="3"/>
  <c r="I30" i="3"/>
  <c r="H30" i="3"/>
  <c r="G30" i="3"/>
  <c r="L42" i="1"/>
  <c r="L2" i="7" s="1"/>
  <c r="L3" i="7" s="1"/>
  <c r="K42" i="1"/>
  <c r="K2" i="7" s="1"/>
  <c r="K3" i="7" s="1"/>
  <c r="J42" i="1"/>
  <c r="J2" i="7" s="1"/>
  <c r="J3" i="7" s="1"/>
  <c r="I42" i="1"/>
  <c r="H42" i="1"/>
  <c r="G42" i="1"/>
  <c r="F30" i="5"/>
  <c r="E30" i="5"/>
  <c r="D30" i="5"/>
  <c r="C30" i="5"/>
  <c r="F33" i="4"/>
  <c r="E33" i="4"/>
  <c r="D33" i="4"/>
  <c r="C33" i="4"/>
  <c r="C3" i="7" s="1"/>
  <c r="B11" i="10" s="1"/>
  <c r="F30" i="2"/>
  <c r="E30" i="2"/>
  <c r="D30" i="2"/>
  <c r="C30" i="2"/>
  <c r="F30" i="3"/>
  <c r="E30" i="3"/>
  <c r="D30" i="3"/>
  <c r="C30" i="3"/>
  <c r="F42" i="1"/>
  <c r="E42" i="1"/>
  <c r="D42" i="1"/>
  <c r="C42" i="1"/>
  <c r="D30" i="6"/>
  <c r="E30" i="6"/>
  <c r="F30" i="6"/>
  <c r="C30" i="6"/>
  <c r="G2" i="7" l="1"/>
  <c r="G3" i="7" s="1"/>
  <c r="F5" i="10" s="1"/>
  <c r="F8" i="10" s="1"/>
  <c r="H2" i="7"/>
  <c r="H3" i="7" s="1"/>
  <c r="G11" i="10" s="1"/>
  <c r="G15" i="10" s="1"/>
  <c r="B5" i="10"/>
  <c r="B8" i="10" s="1"/>
  <c r="B7" i="10" s="1"/>
  <c r="E2" i="7"/>
  <c r="E3" i="7" s="1"/>
  <c r="F2" i="7"/>
  <c r="F3" i="7" s="1"/>
  <c r="B15" i="10"/>
  <c r="D2" i="7"/>
  <c r="D3" i="7" s="1"/>
  <c r="C2" i="7"/>
  <c r="G5" i="10" l="1"/>
  <c r="G8" i="10" s="1"/>
  <c r="F11" i="10"/>
  <c r="F15" i="10" s="1"/>
  <c r="C11" i="10"/>
  <c r="C15" i="10" s="1"/>
  <c r="C5" i="10"/>
  <c r="C8" i="10" s="1"/>
  <c r="C7" i="10" s="1"/>
  <c r="E11" i="10"/>
  <c r="E15" i="10" s="1"/>
  <c r="E5" i="10"/>
  <c r="E8" i="10" s="1"/>
  <c r="D5" i="10"/>
  <c r="D8" i="10" s="1"/>
  <c r="D11" i="10"/>
  <c r="D15" i="10" s="1"/>
  <c r="D7" i="10" l="1"/>
  <c r="E7" i="10" s="1"/>
  <c r="F7" i="10" s="1"/>
  <c r="G7" i="10" s="1"/>
</calcChain>
</file>

<file path=xl/sharedStrings.xml><?xml version="1.0" encoding="utf-8"?>
<sst xmlns="http://schemas.openxmlformats.org/spreadsheetml/2006/main" count="304" uniqueCount="150">
  <si>
    <t>Azul</t>
  </si>
  <si>
    <t>Passagem Nanda</t>
  </si>
  <si>
    <t>Setembro</t>
  </si>
  <si>
    <t>Outubro</t>
  </si>
  <si>
    <t>Novembro</t>
  </si>
  <si>
    <t>Dezembro</t>
  </si>
  <si>
    <t>Total Previsto</t>
  </si>
  <si>
    <t>Malu Intimidades</t>
  </si>
  <si>
    <t>Janeiro</t>
  </si>
  <si>
    <t>Fevereiro</t>
  </si>
  <si>
    <t>Março</t>
  </si>
  <si>
    <t>Abril</t>
  </si>
  <si>
    <t>Maio</t>
  </si>
  <si>
    <t>Junho</t>
  </si>
  <si>
    <t>Mercado Pago ??</t>
  </si>
  <si>
    <t>L&amp;D Modas</t>
  </si>
  <si>
    <t>Isa Luz</t>
  </si>
  <si>
    <t>Belabru</t>
  </si>
  <si>
    <t>Fg Big Whell</t>
  </si>
  <si>
    <t>Havan</t>
  </si>
  <si>
    <t>Camboriu</t>
  </si>
  <si>
    <t>Parque Unipraias</t>
  </si>
  <si>
    <t>Lolitas</t>
  </si>
  <si>
    <t>Centauro</t>
  </si>
  <si>
    <t>PB Kids</t>
  </si>
  <si>
    <t>Supermercado</t>
  </si>
  <si>
    <t>Fina Flor</t>
  </si>
  <si>
    <t>Estilo Otica</t>
  </si>
  <si>
    <t>Kital</t>
  </si>
  <si>
    <t>Malwee</t>
  </si>
  <si>
    <t>Ag Garage</t>
  </si>
  <si>
    <t>Revisão Carro</t>
  </si>
  <si>
    <t>Lua Cheia</t>
  </si>
  <si>
    <t>Nstore</t>
  </si>
  <si>
    <t>Magalu</t>
  </si>
  <si>
    <t>H Pouso Alegre ??</t>
  </si>
  <si>
    <t>Parcelamento</t>
  </si>
  <si>
    <t xml:space="preserve">Azul </t>
  </si>
  <si>
    <t>Crocs</t>
  </si>
  <si>
    <t>Pague Menos</t>
  </si>
  <si>
    <t>Exclusiva Shoes</t>
  </si>
  <si>
    <t>Exclusiva Modas</t>
  </si>
  <si>
    <t>Listo Alucina</t>
  </si>
  <si>
    <t>Carro (entrada)</t>
  </si>
  <si>
    <t>Arco Ine ???</t>
  </si>
  <si>
    <t>Ri Happy</t>
  </si>
  <si>
    <t>Maragogi</t>
  </si>
  <si>
    <t>Salinas Maragogi</t>
  </si>
  <si>
    <t>Seguro</t>
  </si>
  <si>
    <t>Citroen</t>
  </si>
  <si>
    <t>Emprestimo Citroen</t>
  </si>
  <si>
    <t>Multa</t>
  </si>
  <si>
    <t>Julho</t>
  </si>
  <si>
    <t>BETO CARRERO WORLD</t>
  </si>
  <si>
    <t>FINA FLOR</t>
  </si>
  <si>
    <t>TotalAcesso</t>
  </si>
  <si>
    <t>Carnaval</t>
  </si>
  <si>
    <t>RI HAPPY</t>
  </si>
  <si>
    <t>EXCLUSIVA SHOES</t>
  </si>
  <si>
    <t>MagaluPay*NETSHOE</t>
  </si>
  <si>
    <t>INTERCITY</t>
  </si>
  <si>
    <t>Nacional BH</t>
  </si>
  <si>
    <t>PG *CARLOS LEVIR</t>
  </si>
  <si>
    <t>Consultoria Dev</t>
  </si>
  <si>
    <t>BWT OPERADORA</t>
  </si>
  <si>
    <t>??</t>
  </si>
  <si>
    <t>MP*LGELECTRONICS</t>
  </si>
  <si>
    <t>Monitor Novo</t>
  </si>
  <si>
    <t>DEPOSITO JOARA</t>
  </si>
  <si>
    <t>Reforma Muro</t>
  </si>
  <si>
    <t>EXCLUSIVA SHOES OURO FINO BR</t>
  </si>
  <si>
    <t>Mili +</t>
  </si>
  <si>
    <t>21x</t>
  </si>
  <si>
    <t>...</t>
  </si>
  <si>
    <t>18x</t>
  </si>
  <si>
    <t>Computador</t>
  </si>
  <si>
    <t>Carrefour ??</t>
  </si>
  <si>
    <t>Ebaz (Iphone Natalia)</t>
  </si>
  <si>
    <t>Mercado livre Pcxepress</t>
  </si>
  <si>
    <t>Mercado livre</t>
  </si>
  <si>
    <t>Agosto</t>
  </si>
  <si>
    <t>Shein</t>
  </si>
  <si>
    <t>Isabela</t>
  </si>
  <si>
    <t>Apple Bill</t>
  </si>
  <si>
    <t>??? Verificar</t>
  </si>
  <si>
    <t>Hostigator</t>
  </si>
  <si>
    <t>Parcelamentos</t>
  </si>
  <si>
    <t>Total Previsto (parcelado)</t>
  </si>
  <si>
    <t>Data Pagamento</t>
  </si>
  <si>
    <t>Tarifa da conta BB</t>
  </si>
  <si>
    <t>Futebol</t>
  </si>
  <si>
    <t>Internet</t>
  </si>
  <si>
    <t>Carro</t>
  </si>
  <si>
    <t>Emprestimo BB</t>
  </si>
  <si>
    <t>Ingles Isa</t>
  </si>
  <si>
    <t>Seguro Casa</t>
  </si>
  <si>
    <t>Cemig</t>
  </si>
  <si>
    <t>Financiamento Casa</t>
  </si>
  <si>
    <t>Imposto Empresa</t>
  </si>
  <si>
    <t>Contabilidade</t>
  </si>
  <si>
    <t>Terreno</t>
  </si>
  <si>
    <t>SeguroItau</t>
  </si>
  <si>
    <t>Escola Matheus</t>
  </si>
  <si>
    <t>Escola Isa</t>
  </si>
  <si>
    <t>Capitalização</t>
  </si>
  <si>
    <t>Consorcio</t>
  </si>
  <si>
    <t>Aluguel Clinica</t>
  </si>
  <si>
    <t>Consignado Iatu</t>
  </si>
  <si>
    <t>Emprestimo Clinica</t>
  </si>
  <si>
    <t>Emprestimo Sicreed</t>
  </si>
  <si>
    <t>Aniversário Matheus</t>
  </si>
  <si>
    <t>Total</t>
  </si>
  <si>
    <t>Aluguel</t>
  </si>
  <si>
    <t>Emprestimos</t>
  </si>
  <si>
    <t>Taxas</t>
  </si>
  <si>
    <t>Entretenimento</t>
  </si>
  <si>
    <t>Educação</t>
  </si>
  <si>
    <t>Carros</t>
  </si>
  <si>
    <t>Seguros</t>
  </si>
  <si>
    <t>Financiamentos</t>
  </si>
  <si>
    <t>Impostos</t>
  </si>
  <si>
    <t>Contabilidades</t>
  </si>
  <si>
    <t>Investimento</t>
  </si>
  <si>
    <t>Total Recebimentos</t>
  </si>
  <si>
    <t>Total de Gastos</t>
  </si>
  <si>
    <t>Coluna1</t>
  </si>
  <si>
    <t>Coluna2</t>
  </si>
  <si>
    <t>Coluna3</t>
  </si>
  <si>
    <t>Coluna4</t>
  </si>
  <si>
    <t>Coluna5</t>
  </si>
  <si>
    <t>Coluna6</t>
  </si>
  <si>
    <t>Coluna7</t>
  </si>
  <si>
    <t>Cartões</t>
  </si>
  <si>
    <t>Contas Fixas</t>
  </si>
  <si>
    <t xml:space="preserve">Total </t>
  </si>
  <si>
    <t>Coluna8</t>
  </si>
  <si>
    <t>Coluna9</t>
  </si>
  <si>
    <t>Coluna10</t>
  </si>
  <si>
    <t>Coluna11</t>
  </si>
  <si>
    <t>Coluna12</t>
  </si>
  <si>
    <t>Coluna13</t>
  </si>
  <si>
    <t>Coluna14</t>
  </si>
  <si>
    <t>Zup</t>
  </si>
  <si>
    <t>Vert</t>
  </si>
  <si>
    <t>Via01</t>
  </si>
  <si>
    <t>Clinica</t>
  </si>
  <si>
    <t>Decimo Terceito Via01</t>
  </si>
  <si>
    <t>Decimo Terceito ZUP</t>
  </si>
  <si>
    <t>Resultado</t>
  </si>
  <si>
    <t>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</si>
</sst>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1" fillId="2" borderId="3" applyNumberFormat="0" applyFont="0" applyAlignment="0" applyProtection="0"/>
    <xf numFmtId="0" fontId="8" fillId="0" borderId="8" applyNumberFormat="0" applyFill="0" applyAlignment="0" applyProtection="0"/>
  </cellStyleXfs>
  <cellXfs count="38">
    <xf numFmtId="0" fontId="0" fillId="0" borderId="0" xfId="0"/>
    <xf numFmtId="0" fontId="0" fillId="2" borderId="3" xfId="5" applyFont="1"/>
    <xf numFmtId="0" fontId="0" fillId="2" borderId="5" xfId="5" applyFont="1" applyBorder="1"/>
    <xf numFmtId="0" fontId="3" fillId="2" borderId="4" xfId="3" applyFill="1" applyBorder="1" applyAlignment="1">
      <alignment horizontal="center"/>
    </xf>
    <xf numFmtId="44" fontId="0" fillId="2" borderId="6" xfId="1" applyFont="1" applyFill="1" applyBorder="1"/>
    <xf numFmtId="44" fontId="0" fillId="2" borderId="3" xfId="1" applyFont="1" applyFill="1" applyBorder="1"/>
    <xf numFmtId="44" fontId="4" fillId="0" borderId="2" xfId="1" applyFont="1" applyBorder="1"/>
    <xf numFmtId="0" fontId="5" fillId="0" borderId="0" xfId="0" applyFont="1"/>
    <xf numFmtId="44" fontId="7" fillId="2" borderId="2" xfId="4" applyNumberFormat="1" applyFont="1" applyFill="1"/>
    <xf numFmtId="44" fontId="4" fillId="2" borderId="3" xfId="5" applyNumberFormat="1" applyFont="1"/>
    <xf numFmtId="0" fontId="2" fillId="0" borderId="7" xfId="2" applyBorder="1" applyAlignment="1">
      <alignment horizontal="center"/>
    </xf>
    <xf numFmtId="0" fontId="0" fillId="0" borderId="0" xfId="0" applyAlignment="1">
      <alignment horizontal="center"/>
    </xf>
    <xf numFmtId="44" fontId="9" fillId="2" borderId="3" xfId="1" applyFont="1" applyFill="1" applyBorder="1"/>
    <xf numFmtId="44" fontId="0" fillId="3" borderId="3" xfId="1" applyFont="1" applyFill="1" applyBorder="1"/>
    <xf numFmtId="44" fontId="0" fillId="3" borderId="6" xfId="1" applyFont="1" applyFill="1" applyBorder="1"/>
    <xf numFmtId="44" fontId="0" fillId="0" borderId="0" xfId="0" applyNumberFormat="1"/>
    <xf numFmtId="0" fontId="0" fillId="2" borderId="0" xfId="5" applyFont="1" applyBorder="1"/>
    <xf numFmtId="0" fontId="2" fillId="0" borderId="0" xfId="2" applyBorder="1" applyAlignment="1">
      <alignment horizontal="center"/>
    </xf>
    <xf numFmtId="44" fontId="0" fillId="0" borderId="0" xfId="1" applyFont="1"/>
    <xf numFmtId="0" fontId="0" fillId="2" borderId="9" xfId="5" applyFont="1" applyBorder="1"/>
    <xf numFmtId="44" fontId="0" fillId="2" borderId="10" xfId="1" applyFont="1" applyFill="1" applyBorder="1"/>
    <xf numFmtId="44" fontId="0" fillId="3" borderId="10" xfId="1" applyFont="1" applyFill="1" applyBorder="1"/>
    <xf numFmtId="44" fontId="0" fillId="2" borderId="5" xfId="1" applyFont="1" applyFill="1" applyBorder="1"/>
    <xf numFmtId="44" fontId="0" fillId="3" borderId="5" xfId="1" applyFont="1" applyFill="1" applyBorder="1"/>
    <xf numFmtId="0" fontId="0" fillId="2" borderId="11" xfId="5" applyFont="1" applyBorder="1"/>
    <xf numFmtId="0" fontId="0" fillId="2" borderId="12" xfId="5" applyFont="1" applyBorder="1"/>
    <xf numFmtId="44" fontId="0" fillId="2" borderId="11" xfId="1" applyFont="1" applyFill="1" applyBorder="1"/>
    <xf numFmtId="44" fontId="0" fillId="2" borderId="13" xfId="1" applyFont="1" applyFill="1" applyBorder="1"/>
    <xf numFmtId="0" fontId="0" fillId="2" borderId="3" xfId="5" applyFont="1" applyBorder="1"/>
    <xf numFmtId="44" fontId="7" fillId="3" borderId="2" xfId="4" applyNumberFormat="1" applyFont="1" applyFill="1"/>
    <xf numFmtId="44" fontId="0" fillId="2" borderId="3" xfId="5" applyNumberFormat="1" applyFont="1"/>
    <xf numFmtId="0" fontId="4" fillId="2" borderId="2" xfId="4" applyFill="1"/>
    <xf numFmtId="0" fontId="3" fillId="2" borderId="14" xfId="3" applyFill="1" applyBorder="1" applyAlignment="1">
      <alignment horizontal="center"/>
    </xf>
    <xf numFmtId="44" fontId="0" fillId="4" borderId="3" xfId="1" applyFont="1" applyFill="1" applyBorder="1"/>
    <xf numFmtId="44" fontId="0" fillId="4" borderId="6" xfId="1" applyFont="1" applyFill="1" applyBorder="1"/>
    <xf numFmtId="44" fontId="0" fillId="4" borderId="11" xfId="1" applyFont="1" applyFill="1" applyBorder="1"/>
    <xf numFmtId="0" fontId="8" fillId="2" borderId="8" xfId="6" applyFill="1" applyAlignment="1">
      <alignment horizontal="center"/>
    </xf>
    <xf numFmtId="44" fontId="8" fillId="2" borderId="8" xfId="6" applyNumberFormat="1" applyFill="1"/>
  </cellXfs>
  <cellStyles count="7">
    <cellStyle name="Moeda" xfId="1" builtinId="4"/>
    <cellStyle name="Normal" xfId="0" builtinId="0"/>
    <cellStyle name="Nota" xfId="5" builtinId="10"/>
    <cellStyle name="Título" xfId="2" builtinId="15"/>
    <cellStyle name="Título 1" xfId="3" builtinId="16"/>
    <cellStyle name="Título 2" xfId="4" builtinId="17"/>
    <cellStyle name="Título 3" xfId="6" builtinId="18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CC"/>
        </patternFill>
      </fill>
      <border diagonalUp="0" diagonalDown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CC"/>
        </patternFill>
      </fill>
      <border diagonalUp="0" diagonalDown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CC"/>
        </patternFill>
      </fill>
      <border diagonalUp="0" diagonalDown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CC"/>
        </patternFill>
      </fill>
      <border diagonalUp="0" diagonalDown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CC"/>
        </patternFill>
      </fill>
      <border diagonalUp="0" diagonalDown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CC"/>
        </patternFill>
      </fill>
      <border diagonalUp="0" diagonalDown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CC"/>
        </patternFill>
      </fill>
      <border diagonalUp="0" diagonalDown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CC"/>
        </patternFill>
      </fill>
      <border diagonalUp="0" diagonalDown="0">
        <left style="thin">
          <color rgb="FFB2B2B2"/>
        </left>
        <right/>
        <top style="thin">
          <color rgb="FFB2B2B2"/>
        </top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CC"/>
        </patternFill>
      </fill>
      <border diagonalUp="0" diagonalDown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CC"/>
        </patternFill>
      </fill>
      <border diagonalUp="0" diagonalDown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CC"/>
        </patternFill>
      </fill>
      <border diagonalUp="0" diagonalDown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rgb="FFB2B2B2"/>
        </right>
        <top style="thin">
          <color rgb="FFB2B2B2"/>
        </top>
        <bottom style="thin">
          <color rgb="FFB2B2B2"/>
        </bottom>
        <vertical/>
        <horizontal/>
      </border>
    </dxf>
    <dxf>
      <border outline="0">
        <bottom style="thin">
          <color rgb="FFB2B2B2"/>
        </bottom>
      </border>
    </dxf>
    <dxf>
      <border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'Balanco mes'!$A$11</c:f>
              <c:strCache>
                <c:ptCount val="1"/>
                <c:pt idx="0">
                  <c:v>Cartões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'Balanco mes'!$B$10:$G$10</c:f>
              <c:strCache>
                <c:ptCount val="6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  <c:pt idx="3">
                  <c:v>Dezembro</c:v>
                </c:pt>
                <c:pt idx="4">
                  <c:v>Janeiro</c:v>
                </c:pt>
                <c:pt idx="5">
                  <c:v>Fevereiro</c:v>
                </c:pt>
              </c:strCache>
            </c:strRef>
          </c:cat>
          <c:val>
            <c:numRef>
              <c:f>'Balanco mes'!$B$11:$G$11</c:f>
              <c:numCache>
                <c:formatCode>_("R$"* #,##0.00_);_("R$"* \(#,##0.00\);_("R$"* "-"??_);_(@_)</c:formatCode>
                <c:ptCount val="6"/>
                <c:pt idx="0">
                  <c:v>29145.34</c:v>
                </c:pt>
                <c:pt idx="1">
                  <c:v>22460.59</c:v>
                </c:pt>
                <c:pt idx="2">
                  <c:v>20114.71</c:v>
                </c:pt>
                <c:pt idx="3">
                  <c:v>18373.260000000002</c:v>
                </c:pt>
                <c:pt idx="4">
                  <c:v>17497.260000000002</c:v>
                </c:pt>
                <c:pt idx="5">
                  <c:v>17305.84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A-476B-B8E3-C69A50ADDB48}"/>
            </c:ext>
          </c:extLst>
        </c:ser>
        <c:ser>
          <c:idx val="1"/>
          <c:order val="1"/>
          <c:tx>
            <c:strRef>
              <c:f>'Balanco mes'!$A$12</c:f>
              <c:strCache>
                <c:ptCount val="1"/>
                <c:pt idx="0">
                  <c:v>Emprestimos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'Balanco mes'!$B$10:$G$10</c:f>
              <c:strCache>
                <c:ptCount val="6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  <c:pt idx="3">
                  <c:v>Dezembro</c:v>
                </c:pt>
                <c:pt idx="4">
                  <c:v>Janeiro</c:v>
                </c:pt>
                <c:pt idx="5">
                  <c:v>Fevereiro</c:v>
                </c:pt>
              </c:strCache>
            </c:strRef>
          </c:cat>
          <c:val>
            <c:numRef>
              <c:f>'Balanco mes'!$B$12:$G$12</c:f>
              <c:numCache>
                <c:formatCode>_("R$"* #,##0.00_);_("R$"* \(#,##0.00\);_("R$"* "-"??_);_(@_)</c:formatCode>
                <c:ptCount val="6"/>
                <c:pt idx="0">
                  <c:v>6460.1100000000006</c:v>
                </c:pt>
                <c:pt idx="1">
                  <c:v>6460.1100000000006</c:v>
                </c:pt>
                <c:pt idx="2">
                  <c:v>6460.1100000000006</c:v>
                </c:pt>
                <c:pt idx="3">
                  <c:v>6460.1100000000006</c:v>
                </c:pt>
                <c:pt idx="4">
                  <c:v>6460.1100000000006</c:v>
                </c:pt>
                <c:pt idx="5">
                  <c:v>6460.1100000000006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A-476B-B8E3-C69A50ADDB48}"/>
            </c:ext>
          </c:extLst>
        </c:ser>
        <c:ser>
          <c:idx val="2"/>
          <c:order val="2"/>
          <c:tx>
            <c:strRef>
              <c:f>'Balanco mes'!$A$13</c:f>
              <c:strCache>
                <c:ptCount val="1"/>
                <c:pt idx="0">
                  <c:v>Contas Fixas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'Balanco mes'!$B$10:$G$10</c:f>
              <c:strCache>
                <c:ptCount val="6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  <c:pt idx="3">
                  <c:v>Dezembro</c:v>
                </c:pt>
                <c:pt idx="4">
                  <c:v>Janeiro</c:v>
                </c:pt>
                <c:pt idx="5">
                  <c:v>Fevereiro</c:v>
                </c:pt>
              </c:strCache>
            </c:strRef>
          </c:cat>
          <c:val>
            <c:numRef>
              <c:f>'Balanco mes'!$B$13:$G$13</c:f>
              <c:numCache>
                <c:formatCode>_("R$"* #,##0.00_);_("R$"* \(#,##0.00\);_("R$"* "-"??_);_(@_)</c:formatCode>
                <c:ptCount val="6"/>
                <c:pt idx="0">
                  <c:v>14709.769999999997</c:v>
                </c:pt>
                <c:pt idx="1">
                  <c:v>15924.419999999998</c:v>
                </c:pt>
                <c:pt idx="2">
                  <c:v>15924.419999999998</c:v>
                </c:pt>
                <c:pt idx="3">
                  <c:v>15924.419999999998</c:v>
                </c:pt>
                <c:pt idx="4">
                  <c:v>15924.419999999998</c:v>
                </c:pt>
                <c:pt idx="5">
                  <c:v>15924.419999999998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AA-476B-B8E3-C69A50ADDB48}"/>
            </c:ext>
          </c:extLst>
        </c:ser>
        <c:ser>
          <c:idx val="3"/>
          <c:order val="3"/>
          <c:tx>
            <c:strRef>
              <c:f>'Balanco mes'!$A$14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'Balanco mes'!$B$10:$G$10</c:f>
              <c:strCache>
                <c:ptCount val="6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  <c:pt idx="3">
                  <c:v>Dezembro</c:v>
                </c:pt>
                <c:pt idx="4">
                  <c:v>Janeiro</c:v>
                </c:pt>
                <c:pt idx="5">
                  <c:v>Fevereiro</c:v>
                </c:pt>
              </c:strCache>
            </c:strRef>
          </c:cat>
          <c:val>
            <c:numRef>
              <c:f>'Balanco mes'!$B$14:$G$14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B2AA-476B-B8E3-C69A50ADDB48}"/>
            </c:ext>
          </c:extLst>
        </c:ser>
        <c:ser>
          <c:idx val="4"/>
          <c:order val="4"/>
          <c:tx>
            <c:strRef>
              <c:f>'Balanco mes'!$A$15</c:f>
              <c:strCache>
                <c:ptCount val="1"/>
                <c:pt idx="0">
                  <c:v>Total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'Balanco mes'!$B$10:$G$10</c:f>
              <c:strCache>
                <c:ptCount val="6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  <c:pt idx="3">
                  <c:v>Dezembro</c:v>
                </c:pt>
                <c:pt idx="4">
                  <c:v>Janeiro</c:v>
                </c:pt>
                <c:pt idx="5">
                  <c:v>Fevereiro</c:v>
                </c:pt>
              </c:strCache>
            </c:strRef>
          </c:cat>
          <c:val>
            <c:numRef>
              <c:f>'Balanco mes'!$B$15:$G$15</c:f>
              <c:numCache>
                <c:formatCode>_("R$"* #,##0.00_);_("R$"* \(#,##0.00\);_("R$"* "-"??_);_(@_)</c:formatCode>
                <c:ptCount val="6"/>
                <c:pt idx="0">
                  <c:v>50315.219999999994</c:v>
                </c:pt>
                <c:pt idx="1">
                  <c:v>44845.119999999995</c:v>
                </c:pt>
                <c:pt idx="2">
                  <c:v>42499.24</c:v>
                </c:pt>
                <c:pt idx="3">
                  <c:v>40757.79</c:v>
                </c:pt>
                <c:pt idx="4">
                  <c:v>39881.79</c:v>
                </c:pt>
                <c:pt idx="5">
                  <c:v>39690.369999999995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AA-476B-B8E3-C69A50ADDB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4117839"/>
        <c:axId val="354119279"/>
      </c:barChart>
      <c:catAx>
        <c:axId val="35411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119279"/>
        <c:crosses val="autoZero"/>
        <c:auto val="1"/>
        <c:lblAlgn val="ctr"/>
        <c:lblOffset val="100"/>
        <c:noMultiLvlLbl val="0"/>
      </c:catAx>
      <c:valAx>
        <c:axId val="35411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11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15</xdr:row>
      <xdr:rowOff>128586</xdr:rowOff>
    </xdr:from>
    <xdr:to>
      <xdr:col>12</xdr:col>
      <xdr:colOff>495299</xdr:colOff>
      <xdr:row>35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D49926-707E-B25E-EA1C-A1B3B5A45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C59359-D2C3-4E75-A68E-800818D579B3}" name="Tabela1" displayName="Tabela1" ref="A4:G8" totalsRowShown="0">
  <autoFilter ref="A4:G8" xr:uid="{1EC59359-D2C3-4E75-A68E-800818D579B3}"/>
  <tableColumns count="7">
    <tableColumn id="1" xr3:uid="{D4CE9CD2-A101-42B0-B522-24341883FC38}" name="Coluna1"/>
    <tableColumn id="2" xr3:uid="{FDE633E7-42BD-4AF2-AA78-66318A82908E}" name="Coluna2">
      <calculatedColumnFormula>13000+10000+6000+10000</calculatedColumnFormula>
    </tableColumn>
    <tableColumn id="3" xr3:uid="{7BDBAFC9-E7C5-413D-95BA-9F263C6611C0}" name="Coluna3">
      <calculatedColumnFormula>Recebimentos!D8</calculatedColumnFormula>
    </tableColumn>
    <tableColumn id="4" xr3:uid="{DF00DAAE-E8A1-4DE2-9AE6-856F06092721}" name="Coluna4">
      <calculatedColumnFormula>Recebimentos!E8</calculatedColumnFormula>
    </tableColumn>
    <tableColumn id="5" xr3:uid="{6035563E-C71D-45AE-82E7-D8E19B58EB33}" name="Coluna5">
      <calculatedColumnFormula>Recebimentos!F8</calculatedColumnFormula>
    </tableColumn>
    <tableColumn id="6" xr3:uid="{16F796CA-AD4D-4E0B-AF95-608188286021}" name="Coluna6">
      <calculatedColumnFormula>Recebimentos!G8</calculatedColumnFormula>
    </tableColumn>
    <tableColumn id="7" xr3:uid="{E19668BA-0CBC-4849-9070-7C6FEF55DC2A}" name="Coluna7">
      <calculatedColumnFormula>Recebimentos!H8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27DE69-F09A-476D-A896-4C1DA70E42F8}" name="Tabela2" displayName="Tabela2" ref="A2:N27" totalsRowShown="0" headerRowDxfId="9" dataDxfId="10" headerRowBorderDxfId="18" tableBorderDxfId="19" headerRowCellStyle="Moeda" dataCellStyle="Moeda">
  <autoFilter ref="A2:N27" xr:uid="{9227DE69-F09A-476D-A896-4C1DA70E42F8}"/>
  <sortState xmlns:xlrd2="http://schemas.microsoft.com/office/spreadsheetml/2017/richdata2" ref="A3:G27">
    <sortCondition ref="B2:B27"/>
  </sortState>
  <tableColumns count="14">
    <tableColumn id="1" xr3:uid="{39066B10-C09C-4CC0-A9A0-B8105F2FD818}" name="Coluna1" dataDxfId="17" dataCellStyle="Nota"/>
    <tableColumn id="2" xr3:uid="{930331B7-8AA1-4513-822C-FE36CA288770}" name="Coluna2" dataDxfId="16" dataCellStyle="Nota"/>
    <tableColumn id="3" xr3:uid="{1A702EF2-A6CD-4E52-8237-3004A5A49993}" name="Coluna3" dataDxfId="15" dataCellStyle="Nota"/>
    <tableColumn id="4" xr3:uid="{C0A910E8-6278-4BA5-B519-9F1D5CA94D8E}" name="Coluna4" dataDxfId="14" dataCellStyle="Moeda"/>
    <tableColumn id="5" xr3:uid="{D565F638-FB88-49BD-A781-21E8070387BD}" name="Coluna5" dataDxfId="13" dataCellStyle="Moeda"/>
    <tableColumn id="6" xr3:uid="{607DD993-7F10-4E72-ADC9-0826DF7C4807}" name="Coluna6" dataDxfId="12" dataCellStyle="Moeda"/>
    <tableColumn id="7" xr3:uid="{79349FEF-9095-43D4-B2F5-C4361F15B3E4}" name="Coluna7" dataDxfId="11" dataCellStyle="Moeda"/>
    <tableColumn id="8" xr3:uid="{3356A5FD-EB04-4FD6-BE63-B52A78644F55}" name="Coluna8" dataDxfId="8" dataCellStyle="Moeda"/>
    <tableColumn id="9" xr3:uid="{84A1E318-05F3-4BAF-93BE-9ECAF8CB3E53}" name="Coluna9" dataDxfId="7" dataCellStyle="Moeda"/>
    <tableColumn id="10" xr3:uid="{C524EECD-FD94-46CB-BA7D-3ADE93A67C4E}" name="Coluna10" dataDxfId="6" dataCellStyle="Moeda"/>
    <tableColumn id="11" xr3:uid="{25341F8A-EF71-482D-BB48-F0ECFC076BA9}" name="Coluna11" dataDxfId="5" dataCellStyle="Moeda"/>
    <tableColumn id="12" xr3:uid="{1DA62929-608D-4711-AFF8-A89E01CBF5AE}" name="Coluna12" dataDxfId="4" dataCellStyle="Moeda"/>
    <tableColumn id="13" xr3:uid="{4E1F0324-BED7-4347-B2D8-5F2C04646C46}" name="Coluna13" dataDxfId="3" dataCellStyle="Moeda"/>
    <tableColumn id="14" xr3:uid="{0DF85051-996A-4C9F-AEC3-E3F2E4C61BB1}" name="Coluna14" dataDxfId="2" dataCellStyle="Moe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A378-34C1-435E-88B2-8949DAB2355C}">
  <dimension ref="A4:G15"/>
  <sheetViews>
    <sheetView tabSelected="1" workbookViewId="0">
      <selection activeCell="B3" sqref="B3:G3"/>
    </sheetView>
  </sheetViews>
  <sheetFormatPr defaultRowHeight="15" x14ac:dyDescent="0.25"/>
  <cols>
    <col min="1" max="1" width="30.85546875" customWidth="1"/>
    <col min="2" max="2" width="19.28515625" customWidth="1"/>
    <col min="3" max="7" width="20.7109375" customWidth="1"/>
  </cols>
  <sheetData>
    <row r="4" spans="1:7" x14ac:dyDescent="0.25">
      <c r="A4" t="s">
        <v>125</v>
      </c>
      <c r="B4" s="15" t="s">
        <v>126</v>
      </c>
      <c r="C4" t="s">
        <v>127</v>
      </c>
      <c r="D4" t="s">
        <v>128</v>
      </c>
      <c r="E4" t="s">
        <v>129</v>
      </c>
      <c r="F4" t="s">
        <v>130</v>
      </c>
      <c r="G4" t="s">
        <v>131</v>
      </c>
    </row>
    <row r="5" spans="1:7" x14ac:dyDescent="0.25">
      <c r="A5" t="s">
        <v>124</v>
      </c>
      <c r="B5" s="15">
        <f>'Contas Fixas'!D38+'Resumo Cartões'!C3</f>
        <v>50315.22</v>
      </c>
      <c r="C5" s="15">
        <f>'Contas Fixas'!E38+'Resumo Cartões'!D3</f>
        <v>44845.119999999995</v>
      </c>
      <c r="D5" s="15">
        <f>'Contas Fixas'!F38+'Resumo Cartões'!E3</f>
        <v>42499.24</v>
      </c>
      <c r="E5" s="15">
        <f>'Contas Fixas'!G38+'Resumo Cartões'!F3</f>
        <v>40757.79</v>
      </c>
      <c r="F5" s="15">
        <f>'Contas Fixas'!H38+'Resumo Cartões'!G3</f>
        <v>39881.79</v>
      </c>
      <c r="G5" s="15">
        <f>'Contas Fixas'!I38+'Resumo Cartões'!H3</f>
        <v>39690.369999999995</v>
      </c>
    </row>
    <row r="6" spans="1:7" x14ac:dyDescent="0.25">
      <c r="A6" t="s">
        <v>123</v>
      </c>
      <c r="B6" s="18">
        <f>Recebimentos!C9</f>
        <v>43650</v>
      </c>
      <c r="C6" s="18">
        <f>Recebimentos!D9</f>
        <v>43650</v>
      </c>
      <c r="D6" s="18">
        <f>Recebimentos!E9</f>
        <v>53650</v>
      </c>
      <c r="E6" s="18">
        <f>Recebimentos!F9</f>
        <v>43650</v>
      </c>
      <c r="F6" s="18">
        <f>Recebimentos!G9</f>
        <v>43650</v>
      </c>
      <c r="G6" s="18">
        <f>Recebimentos!H9</f>
        <v>43650</v>
      </c>
    </row>
    <row r="7" spans="1:7" x14ac:dyDescent="0.25">
      <c r="A7" t="s">
        <v>149</v>
      </c>
      <c r="B7" s="18">
        <f>B8</f>
        <v>-6665.2200000000012</v>
      </c>
      <c r="C7" s="18">
        <f>C8+Tabela1[[#This Row],[Coluna2]]</f>
        <v>-7860.3399999999965</v>
      </c>
      <c r="D7" s="18">
        <f>D8+Tabela1[[#This Row],[Coluna3]]</f>
        <v>3290.4200000000055</v>
      </c>
      <c r="E7" s="18">
        <f>Tabela1[[#This Row],[Coluna4]]+E8</f>
        <v>6182.6300000000047</v>
      </c>
      <c r="F7" s="18">
        <f>Tabela1[[#This Row],[Coluna5]]+F8</f>
        <v>9950.8400000000038</v>
      </c>
      <c r="G7" s="18">
        <f>G8+Tabela1[[#This Row],[Coluna6]]</f>
        <v>13910.470000000008</v>
      </c>
    </row>
    <row r="8" spans="1:7" x14ac:dyDescent="0.25">
      <c r="A8" t="s">
        <v>148</v>
      </c>
      <c r="B8" s="15">
        <f>B6-B5</f>
        <v>-6665.2200000000012</v>
      </c>
      <c r="C8" s="15">
        <f t="shared" ref="C8:G8" si="0">C6-C5</f>
        <v>-1195.1199999999953</v>
      </c>
      <c r="D8" s="15">
        <f t="shared" si="0"/>
        <v>11150.760000000002</v>
      </c>
      <c r="E8" s="15">
        <f t="shared" si="0"/>
        <v>2892.2099999999991</v>
      </c>
      <c r="F8" s="15">
        <f t="shared" si="0"/>
        <v>3768.2099999999991</v>
      </c>
      <c r="G8" s="15">
        <f t="shared" si="0"/>
        <v>3959.6300000000047</v>
      </c>
    </row>
    <row r="10" spans="1:7" ht="18" thickBot="1" x14ac:dyDescent="0.35">
      <c r="B10" s="31" t="s">
        <v>2</v>
      </c>
      <c r="C10" s="31" t="s">
        <v>3</v>
      </c>
      <c r="D10" s="31" t="s">
        <v>4</v>
      </c>
      <c r="E10" s="31" t="s">
        <v>5</v>
      </c>
      <c r="F10" s="31" t="s">
        <v>8</v>
      </c>
      <c r="G10" s="31" t="s">
        <v>9</v>
      </c>
    </row>
    <row r="11" spans="1:7" ht="15.75" thickTop="1" x14ac:dyDescent="0.25">
      <c r="A11" t="s">
        <v>132</v>
      </c>
      <c r="B11" s="30">
        <f>'Resumo Cartões'!C3</f>
        <v>29145.34</v>
      </c>
      <c r="C11" s="30">
        <f>'Resumo Cartões'!D3</f>
        <v>22460.59</v>
      </c>
      <c r="D11" s="30">
        <f>'Resumo Cartões'!E3</f>
        <v>20114.71</v>
      </c>
      <c r="E11" s="30">
        <f>'Resumo Cartões'!F3</f>
        <v>18373.260000000002</v>
      </c>
      <c r="F11" s="30">
        <f>'Resumo Cartões'!G3</f>
        <v>17497.260000000002</v>
      </c>
      <c r="G11" s="30">
        <f>'Resumo Cartões'!H3</f>
        <v>17305.84</v>
      </c>
    </row>
    <row r="12" spans="1:7" x14ac:dyDescent="0.25">
      <c r="A12" t="s">
        <v>113</v>
      </c>
      <c r="B12" s="30">
        <f>Emprestimos!C10</f>
        <v>6460.1100000000006</v>
      </c>
      <c r="C12" s="30">
        <f>Emprestimos!D10</f>
        <v>6460.1100000000006</v>
      </c>
      <c r="D12" s="30">
        <f>Emprestimos!E10</f>
        <v>6460.1100000000006</v>
      </c>
      <c r="E12" s="30">
        <f>Emprestimos!F10</f>
        <v>6460.1100000000006</v>
      </c>
      <c r="F12" s="30">
        <f>Emprestimos!G10</f>
        <v>6460.1100000000006</v>
      </c>
      <c r="G12" s="30">
        <f>Emprestimos!H10</f>
        <v>6460.1100000000006</v>
      </c>
    </row>
    <row r="13" spans="1:7" x14ac:dyDescent="0.25">
      <c r="A13" t="s">
        <v>133</v>
      </c>
      <c r="B13" s="30">
        <f>'Contas Fixas'!D38-'Balanco mes'!B12</f>
        <v>14709.769999999997</v>
      </c>
      <c r="C13" s="30">
        <f>'Contas Fixas'!E38-'Balanco mes'!C12</f>
        <v>15924.419999999998</v>
      </c>
      <c r="D13" s="30">
        <f>'Contas Fixas'!F38-'Balanco mes'!D12</f>
        <v>15924.419999999998</v>
      </c>
      <c r="E13" s="30">
        <f>'Contas Fixas'!G38-'Balanco mes'!E12</f>
        <v>15924.419999999998</v>
      </c>
      <c r="F13" s="30">
        <f>'Contas Fixas'!H38-'Balanco mes'!F12</f>
        <v>15924.419999999998</v>
      </c>
      <c r="G13" s="30">
        <f>'Contas Fixas'!I38-'Balanco mes'!G12</f>
        <v>15924.419999999998</v>
      </c>
    </row>
    <row r="15" spans="1:7" x14ac:dyDescent="0.25">
      <c r="A15" t="s">
        <v>134</v>
      </c>
      <c r="B15" s="15">
        <f>SUM(B11:B13)</f>
        <v>50315.219999999994</v>
      </c>
      <c r="C15" s="15">
        <f t="shared" ref="C15:G15" si="1">SUM(C11:C13)</f>
        <v>44845.119999999995</v>
      </c>
      <c r="D15" s="15">
        <f t="shared" si="1"/>
        <v>42499.24</v>
      </c>
      <c r="E15" s="15">
        <f t="shared" si="1"/>
        <v>40757.79</v>
      </c>
      <c r="F15" s="15">
        <f t="shared" si="1"/>
        <v>39881.79</v>
      </c>
      <c r="G15" s="15">
        <f t="shared" si="1"/>
        <v>39690.369999999995</v>
      </c>
    </row>
  </sheetData>
  <phoneticPr fontId="6" type="noConversion"/>
  <conditionalFormatting sqref="B5:G8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0E7CA-68A9-4D6B-AA48-DEE943C895D4}">
  <dimension ref="A1:M34"/>
  <sheetViews>
    <sheetView workbookViewId="0">
      <selection activeCell="C32" sqref="C32"/>
    </sheetView>
  </sheetViews>
  <sheetFormatPr defaultRowHeight="15" x14ac:dyDescent="0.25"/>
  <cols>
    <col min="1" max="1" width="35.7109375" customWidth="1"/>
    <col min="2" max="2" width="30.7109375" customWidth="1"/>
    <col min="3" max="12" width="20.7109375" customWidth="1"/>
  </cols>
  <sheetData>
    <row r="1" spans="1:13" ht="19.5" x14ac:dyDescent="0.3">
      <c r="A1" s="1"/>
      <c r="B1" s="2"/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</row>
    <row r="2" spans="1:13" x14ac:dyDescent="0.25">
      <c r="A2" s="1"/>
      <c r="B2" s="1"/>
      <c r="C2" s="4">
        <v>13.05</v>
      </c>
      <c r="D2" s="4">
        <v>13.05</v>
      </c>
      <c r="E2" s="4">
        <v>13.05</v>
      </c>
      <c r="F2" s="4">
        <v>13.05</v>
      </c>
      <c r="G2" s="4"/>
      <c r="H2" s="4"/>
      <c r="I2" s="4"/>
      <c r="J2" s="4"/>
      <c r="K2" s="4"/>
      <c r="L2" s="4"/>
    </row>
    <row r="3" spans="1:13" x14ac:dyDescent="0.25">
      <c r="A3" s="1"/>
      <c r="B3" s="1"/>
      <c r="C3" s="5">
        <v>77.81</v>
      </c>
      <c r="D3" s="5">
        <v>77.81</v>
      </c>
      <c r="E3" s="5">
        <v>77.81</v>
      </c>
      <c r="F3" s="5">
        <v>77.81</v>
      </c>
      <c r="G3" s="5"/>
      <c r="H3" s="5"/>
      <c r="I3" s="5"/>
      <c r="J3" s="5"/>
      <c r="K3" s="5"/>
      <c r="L3" s="5"/>
    </row>
    <row r="4" spans="1:13" x14ac:dyDescent="0.25">
      <c r="A4" s="1"/>
      <c r="B4" s="1"/>
      <c r="C4" s="5">
        <v>52</v>
      </c>
      <c r="D4" s="5">
        <v>52</v>
      </c>
      <c r="E4" s="5">
        <v>52</v>
      </c>
      <c r="F4" s="5"/>
      <c r="G4" s="5"/>
      <c r="H4" s="5"/>
      <c r="I4" s="5"/>
      <c r="J4" s="5"/>
      <c r="K4" s="5"/>
      <c r="L4" s="5"/>
    </row>
    <row r="5" spans="1:13" x14ac:dyDescent="0.25">
      <c r="A5" s="1"/>
      <c r="B5" s="1"/>
      <c r="C5" s="5">
        <v>39.65</v>
      </c>
      <c r="D5" s="5">
        <v>39.65</v>
      </c>
      <c r="E5" s="5">
        <v>39.65</v>
      </c>
      <c r="F5" s="5"/>
      <c r="G5" s="5"/>
      <c r="H5" s="5"/>
      <c r="I5" s="5"/>
      <c r="J5" s="5"/>
      <c r="K5" s="5"/>
      <c r="L5" s="5"/>
    </row>
    <row r="6" spans="1:13" x14ac:dyDescent="0.25">
      <c r="A6" s="1" t="s">
        <v>71</v>
      </c>
      <c r="B6" s="1"/>
      <c r="C6" s="5">
        <v>24.9</v>
      </c>
      <c r="D6" s="5">
        <v>24.9</v>
      </c>
      <c r="E6" s="5">
        <v>24.9</v>
      </c>
      <c r="F6" s="5">
        <v>24.9</v>
      </c>
      <c r="G6" s="5">
        <v>24.9</v>
      </c>
      <c r="H6" s="5">
        <v>24.9</v>
      </c>
      <c r="I6" s="5"/>
      <c r="J6" s="5"/>
      <c r="K6" s="5"/>
      <c r="L6" s="5"/>
    </row>
    <row r="7" spans="1:13" x14ac:dyDescent="0.25">
      <c r="A7" s="1"/>
      <c r="B7" s="1"/>
      <c r="C7" s="5">
        <v>59.64</v>
      </c>
      <c r="D7" s="5">
        <v>59.64</v>
      </c>
      <c r="E7" s="5">
        <v>59.64</v>
      </c>
      <c r="F7" s="5"/>
      <c r="G7" s="5"/>
      <c r="H7" s="5"/>
      <c r="I7" s="5"/>
      <c r="J7" s="5"/>
      <c r="K7" s="5"/>
      <c r="L7" s="5"/>
    </row>
    <row r="8" spans="1:13" x14ac:dyDescent="0.25">
      <c r="A8" s="1"/>
      <c r="B8" s="1"/>
      <c r="C8" s="5">
        <v>34.03</v>
      </c>
      <c r="D8" s="5">
        <v>34.03</v>
      </c>
      <c r="E8" s="5">
        <v>34.03</v>
      </c>
      <c r="F8" s="5"/>
      <c r="G8" s="5"/>
      <c r="H8" s="5"/>
      <c r="I8" s="5"/>
      <c r="J8" s="5"/>
      <c r="K8" s="5"/>
      <c r="L8" s="5"/>
    </row>
    <row r="9" spans="1:13" x14ac:dyDescent="0.25">
      <c r="A9" s="1"/>
      <c r="B9" s="1"/>
      <c r="C9" s="5">
        <v>44.99</v>
      </c>
      <c r="D9" s="5">
        <v>44.99</v>
      </c>
      <c r="E9" s="5">
        <v>44.99</v>
      </c>
      <c r="F9" s="5">
        <v>44.99</v>
      </c>
      <c r="G9" s="5">
        <v>44.99</v>
      </c>
      <c r="H9" s="5">
        <v>44.99</v>
      </c>
      <c r="I9" s="5">
        <v>44.99</v>
      </c>
      <c r="J9" s="5">
        <v>44.99</v>
      </c>
      <c r="K9" s="5">
        <v>44.99</v>
      </c>
      <c r="L9" s="5"/>
    </row>
    <row r="10" spans="1:13" x14ac:dyDescent="0.25">
      <c r="A10" s="1"/>
      <c r="B10" s="1"/>
      <c r="C10" s="5">
        <v>18</v>
      </c>
      <c r="D10" s="5">
        <v>18</v>
      </c>
      <c r="E10" s="5">
        <v>18</v>
      </c>
      <c r="F10" s="5">
        <v>18</v>
      </c>
      <c r="G10" s="5"/>
      <c r="H10" s="5"/>
      <c r="I10" s="5"/>
      <c r="J10" s="5"/>
      <c r="K10" s="5"/>
      <c r="L10" s="5"/>
    </row>
    <row r="11" spans="1:13" x14ac:dyDescent="0.25">
      <c r="A11" s="1"/>
      <c r="B11" s="1"/>
      <c r="C11" s="5">
        <v>55.09</v>
      </c>
      <c r="D11" s="5">
        <v>55.09</v>
      </c>
      <c r="E11" s="5">
        <v>55.09</v>
      </c>
      <c r="F11" s="5">
        <v>55.09</v>
      </c>
      <c r="G11" s="5"/>
      <c r="H11" s="5"/>
      <c r="I11" s="5"/>
      <c r="J11" s="5"/>
      <c r="K11" s="5"/>
      <c r="L11" s="5"/>
    </row>
    <row r="12" spans="1:13" x14ac:dyDescent="0.25">
      <c r="A12" s="1"/>
      <c r="B12" s="1"/>
      <c r="C12" s="5">
        <v>14.16</v>
      </c>
      <c r="D12" s="5">
        <v>14.16</v>
      </c>
      <c r="E12" s="5">
        <v>14.16</v>
      </c>
      <c r="F12" s="5">
        <v>14.16</v>
      </c>
      <c r="G12" s="5">
        <v>14.16</v>
      </c>
      <c r="H12" s="5">
        <v>14.16</v>
      </c>
      <c r="I12" s="5">
        <v>14.16</v>
      </c>
      <c r="J12" s="5">
        <v>14.16</v>
      </c>
      <c r="K12" s="5"/>
      <c r="L12" s="5"/>
    </row>
    <row r="13" spans="1:13" x14ac:dyDescent="0.25">
      <c r="A13" s="1"/>
      <c r="B13" s="1"/>
      <c r="C13" s="5">
        <v>23.24</v>
      </c>
      <c r="D13" s="5">
        <v>23.24</v>
      </c>
      <c r="E13" s="5">
        <v>23.24</v>
      </c>
      <c r="F13" s="5">
        <v>23.24</v>
      </c>
      <c r="G13" s="5">
        <v>23.24</v>
      </c>
      <c r="H13" s="5">
        <v>23.24</v>
      </c>
      <c r="I13" s="5">
        <v>23.24</v>
      </c>
      <c r="J13" s="5">
        <v>23.24</v>
      </c>
      <c r="K13" s="5">
        <v>23.24</v>
      </c>
      <c r="L13" s="5"/>
    </row>
    <row r="14" spans="1:13" x14ac:dyDescent="0.25">
      <c r="A14" s="1"/>
      <c r="B14" s="1"/>
      <c r="C14" s="5">
        <v>56.99</v>
      </c>
      <c r="D14" s="5">
        <v>56.99</v>
      </c>
      <c r="E14" s="5">
        <v>56.99</v>
      </c>
      <c r="F14" s="5">
        <v>56.99</v>
      </c>
      <c r="G14" s="5">
        <v>56.99</v>
      </c>
      <c r="H14" s="5">
        <v>56.99</v>
      </c>
      <c r="I14" s="5">
        <v>56.99</v>
      </c>
      <c r="J14" s="5">
        <v>56.99</v>
      </c>
      <c r="K14" s="5">
        <v>56.99</v>
      </c>
      <c r="L14" s="5"/>
    </row>
    <row r="15" spans="1:13" x14ac:dyDescent="0.25">
      <c r="A15" s="1"/>
      <c r="B15" s="1"/>
      <c r="C15" s="5">
        <v>108.06</v>
      </c>
      <c r="D15" s="5">
        <v>108.06</v>
      </c>
      <c r="E15" s="5">
        <v>108.06</v>
      </c>
      <c r="F15" s="5"/>
      <c r="G15" s="5"/>
      <c r="H15" s="5"/>
      <c r="I15" s="5"/>
      <c r="J15" s="5"/>
      <c r="K15" s="5"/>
      <c r="L15" s="5"/>
    </row>
    <row r="16" spans="1:13" x14ac:dyDescent="0.25">
      <c r="A16" s="1"/>
      <c r="B16" s="1" t="s">
        <v>72</v>
      </c>
      <c r="C16" s="5">
        <v>85.68</v>
      </c>
      <c r="D16" s="5">
        <v>85.68</v>
      </c>
      <c r="E16" s="5">
        <v>85.68</v>
      </c>
      <c r="F16" s="5">
        <v>85.68</v>
      </c>
      <c r="G16" s="5">
        <v>85.68</v>
      </c>
      <c r="H16" s="5">
        <v>85.68</v>
      </c>
      <c r="I16" s="5">
        <v>85.68</v>
      </c>
      <c r="J16" s="5">
        <v>85.68</v>
      </c>
      <c r="K16" s="5">
        <v>85.68</v>
      </c>
      <c r="L16" s="5">
        <v>85.68</v>
      </c>
      <c r="M16" s="5" t="s">
        <v>73</v>
      </c>
    </row>
    <row r="17" spans="1:13" x14ac:dyDescent="0.25">
      <c r="A17" s="1"/>
      <c r="B17" s="1"/>
      <c r="C17" s="5">
        <v>102.5</v>
      </c>
      <c r="D17" s="5">
        <v>102.5</v>
      </c>
      <c r="E17" s="5"/>
      <c r="F17" s="5"/>
      <c r="G17" s="5"/>
      <c r="H17" s="5"/>
      <c r="I17" s="5"/>
      <c r="J17" s="5"/>
      <c r="K17" s="5"/>
      <c r="L17" s="5"/>
    </row>
    <row r="18" spans="1:13" x14ac:dyDescent="0.25">
      <c r="A18" s="1" t="s">
        <v>77</v>
      </c>
      <c r="B18" s="1" t="s">
        <v>74</v>
      </c>
      <c r="C18" s="5">
        <v>327.72</v>
      </c>
      <c r="D18" s="5">
        <v>327.72</v>
      </c>
      <c r="E18" s="5">
        <v>327.72</v>
      </c>
      <c r="F18" s="5">
        <v>327.72</v>
      </c>
      <c r="G18" s="5">
        <v>327.72</v>
      </c>
      <c r="H18" s="5">
        <v>327.72</v>
      </c>
      <c r="I18" s="5">
        <v>327.72</v>
      </c>
      <c r="J18" s="5">
        <v>327.72</v>
      </c>
      <c r="K18" s="5">
        <v>327.72</v>
      </c>
      <c r="L18" s="5">
        <v>327.72</v>
      </c>
      <c r="M18" s="5" t="s">
        <v>73</v>
      </c>
    </row>
    <row r="19" spans="1:13" x14ac:dyDescent="0.25">
      <c r="A19" s="1"/>
      <c r="B19" s="1"/>
      <c r="C19" s="5">
        <v>61.18</v>
      </c>
      <c r="D19" s="5">
        <v>61.18</v>
      </c>
      <c r="E19" s="5">
        <v>61.18</v>
      </c>
      <c r="F19" s="5">
        <v>61.18</v>
      </c>
      <c r="G19" s="5">
        <v>61.18</v>
      </c>
      <c r="H19" s="5">
        <v>61.18</v>
      </c>
      <c r="I19" s="5">
        <v>61.18</v>
      </c>
      <c r="J19" s="5">
        <v>61.18</v>
      </c>
      <c r="K19" s="5"/>
      <c r="L19" s="5"/>
    </row>
    <row r="20" spans="1:13" x14ac:dyDescent="0.25">
      <c r="A20" s="1"/>
      <c r="B20" s="1"/>
      <c r="C20" s="5">
        <v>35.36</v>
      </c>
      <c r="D20" s="5">
        <v>35.36</v>
      </c>
      <c r="E20" s="5">
        <v>35.36</v>
      </c>
      <c r="F20" s="5">
        <v>35.36</v>
      </c>
      <c r="G20" s="5">
        <v>35.36</v>
      </c>
      <c r="H20" s="5">
        <v>35.36</v>
      </c>
      <c r="I20" s="5">
        <v>35.36</v>
      </c>
      <c r="J20" s="5"/>
      <c r="K20" s="5"/>
      <c r="L20" s="5"/>
    </row>
    <row r="21" spans="1:13" x14ac:dyDescent="0.25">
      <c r="A21" s="1"/>
      <c r="B21" s="1"/>
      <c r="C21" s="5">
        <v>27.25</v>
      </c>
      <c r="D21" s="5">
        <v>27.25</v>
      </c>
      <c r="E21" s="5">
        <v>27.25</v>
      </c>
      <c r="F21" s="5">
        <v>27.25</v>
      </c>
      <c r="G21" s="5">
        <v>27.25</v>
      </c>
      <c r="H21" s="5"/>
      <c r="I21" s="5"/>
      <c r="J21" s="5"/>
      <c r="K21" s="5"/>
      <c r="L21" s="5"/>
    </row>
    <row r="22" spans="1:13" x14ac:dyDescent="0.25">
      <c r="A22" s="1" t="s">
        <v>76</v>
      </c>
      <c r="B22" s="1" t="s">
        <v>74</v>
      </c>
      <c r="C22" s="5">
        <v>93.91</v>
      </c>
      <c r="D22" s="5">
        <v>93.91</v>
      </c>
      <c r="E22" s="5">
        <v>93.91</v>
      </c>
      <c r="F22" s="5">
        <v>93.91</v>
      </c>
      <c r="G22" s="5">
        <v>93.91</v>
      </c>
      <c r="H22" s="5">
        <v>93.91</v>
      </c>
      <c r="I22" s="5">
        <v>93.91</v>
      </c>
      <c r="J22" s="5">
        <v>93.91</v>
      </c>
      <c r="K22" s="5">
        <v>93.91</v>
      </c>
      <c r="L22" s="5">
        <v>93.91</v>
      </c>
      <c r="M22" s="5" t="s">
        <v>73</v>
      </c>
    </row>
    <row r="23" spans="1:13" x14ac:dyDescent="0.25">
      <c r="A23" s="1"/>
      <c r="B23" s="1"/>
      <c r="C23" s="5">
        <v>38.74</v>
      </c>
      <c r="D23" s="5">
        <v>38.74</v>
      </c>
      <c r="E23" s="5">
        <v>38.74</v>
      </c>
      <c r="F23" s="5">
        <v>38.74</v>
      </c>
      <c r="G23" s="5">
        <v>38.74</v>
      </c>
      <c r="H23" s="5"/>
      <c r="I23" s="5"/>
      <c r="J23" s="5"/>
      <c r="K23" s="5"/>
      <c r="L23" s="5"/>
    </row>
    <row r="24" spans="1:13" x14ac:dyDescent="0.25">
      <c r="A24" s="1" t="s">
        <v>75</v>
      </c>
      <c r="B24" s="1"/>
      <c r="C24" s="5">
        <v>277.77</v>
      </c>
      <c r="D24" s="5">
        <v>277.77</v>
      </c>
      <c r="E24" s="5">
        <v>277.77</v>
      </c>
      <c r="F24" s="5">
        <v>277.77</v>
      </c>
      <c r="G24" s="5">
        <v>277.77</v>
      </c>
      <c r="H24" s="5">
        <v>277.77</v>
      </c>
      <c r="I24" s="5">
        <v>277.77</v>
      </c>
      <c r="J24" s="5">
        <v>277.77</v>
      </c>
      <c r="K24" s="5">
        <v>277.77</v>
      </c>
      <c r="L24" s="5"/>
    </row>
    <row r="25" spans="1:13" x14ac:dyDescent="0.25">
      <c r="A25" s="1"/>
      <c r="B25" s="1"/>
      <c r="C25" s="5">
        <v>69.430000000000007</v>
      </c>
      <c r="D25" s="5">
        <v>69.430000000000007</v>
      </c>
      <c r="E25" s="5">
        <v>69.430000000000007</v>
      </c>
      <c r="F25" s="5">
        <v>69.430000000000007</v>
      </c>
      <c r="G25" s="5">
        <v>69.430000000000007</v>
      </c>
      <c r="H25" s="5"/>
      <c r="I25" s="5"/>
      <c r="J25" s="5"/>
      <c r="K25" s="5"/>
      <c r="L25" s="5"/>
    </row>
    <row r="26" spans="1:13" x14ac:dyDescent="0.25">
      <c r="A26" s="1"/>
      <c r="B26" s="1"/>
      <c r="C26" s="5">
        <v>54.94</v>
      </c>
      <c r="D26" s="5">
        <v>54.94</v>
      </c>
      <c r="E26" s="5"/>
      <c r="F26" s="5"/>
      <c r="G26" s="5"/>
      <c r="H26" s="5"/>
      <c r="I26" s="5"/>
      <c r="J26" s="5"/>
      <c r="K26" s="5"/>
      <c r="L26" s="5"/>
    </row>
    <row r="27" spans="1:13" x14ac:dyDescent="0.25">
      <c r="A27" s="1"/>
      <c r="B27" s="1"/>
      <c r="C27" s="5">
        <v>54.99</v>
      </c>
      <c r="D27" s="5"/>
      <c r="E27" s="5"/>
      <c r="F27" s="5"/>
      <c r="G27" s="5"/>
      <c r="H27" s="5"/>
      <c r="I27" s="5"/>
      <c r="J27" s="5"/>
      <c r="K27" s="5"/>
      <c r="L27" s="5"/>
    </row>
    <row r="28" spans="1:13" x14ac:dyDescent="0.25">
      <c r="A28" s="1"/>
      <c r="B28" s="1"/>
      <c r="C28" s="5">
        <v>55.13</v>
      </c>
      <c r="D28" s="5"/>
      <c r="E28" s="5"/>
      <c r="F28" s="5"/>
      <c r="G28" s="5"/>
      <c r="H28" s="5"/>
      <c r="I28" s="5"/>
      <c r="J28" s="5"/>
      <c r="K28" s="5"/>
      <c r="L28" s="5"/>
    </row>
    <row r="29" spans="1:13" x14ac:dyDescent="0.25">
      <c r="A29" s="1"/>
      <c r="B29" s="1"/>
      <c r="C29" s="5">
        <v>30.28</v>
      </c>
      <c r="D29" s="5">
        <v>30.28</v>
      </c>
      <c r="E29" s="5">
        <v>30.28</v>
      </c>
      <c r="F29" s="5">
        <v>30.28</v>
      </c>
      <c r="G29" s="5">
        <v>30.28</v>
      </c>
      <c r="H29" s="5">
        <v>30.28</v>
      </c>
      <c r="I29" s="5">
        <v>30.28</v>
      </c>
      <c r="J29" s="5">
        <v>30.28</v>
      </c>
      <c r="K29" s="5"/>
      <c r="L29" s="5"/>
    </row>
    <row r="30" spans="1:13" x14ac:dyDescent="0.25">
      <c r="A30" s="1"/>
      <c r="B30" s="1"/>
      <c r="C30" s="5">
        <v>7.56</v>
      </c>
      <c r="D30" s="5">
        <v>7.56</v>
      </c>
      <c r="E30" s="5">
        <v>7.56</v>
      </c>
      <c r="F30" s="5">
        <v>7.56</v>
      </c>
      <c r="G30" s="5">
        <v>7.56</v>
      </c>
      <c r="H30" s="5">
        <v>7.56</v>
      </c>
      <c r="I30" s="5">
        <v>7.56</v>
      </c>
      <c r="J30" s="5"/>
      <c r="K30" s="5"/>
      <c r="L30" s="5"/>
    </row>
    <row r="31" spans="1:13" x14ac:dyDescent="0.25">
      <c r="A31" s="1"/>
      <c r="B31" s="1"/>
      <c r="C31" s="5">
        <v>32.61</v>
      </c>
      <c r="D31" s="5"/>
      <c r="E31" s="5"/>
      <c r="F31" s="5"/>
      <c r="G31" s="5"/>
      <c r="H31" s="5"/>
      <c r="I31" s="5"/>
      <c r="J31" s="5"/>
      <c r="K31" s="5"/>
      <c r="L31" s="5"/>
    </row>
    <row r="32" spans="1:13" x14ac:dyDescent="0.25">
      <c r="A32" s="1"/>
      <c r="B32" s="1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ht="24.75" thickBot="1" x14ac:dyDescent="0.45">
      <c r="A33" s="10" t="s">
        <v>6</v>
      </c>
      <c r="B33" s="10"/>
      <c r="C33" s="6">
        <f>SUM(C2:C32)</f>
        <v>1976.6600000000003</v>
      </c>
      <c r="D33" s="6">
        <f t="shared" ref="D33:L33" si="0">SUM(D2:D32)</f>
        <v>1833.9300000000003</v>
      </c>
      <c r="E33" s="6">
        <f t="shared" si="0"/>
        <v>1676.4900000000002</v>
      </c>
      <c r="F33" s="6">
        <f t="shared" si="0"/>
        <v>1383.1100000000001</v>
      </c>
      <c r="G33" s="6">
        <f t="shared" si="0"/>
        <v>1219.1599999999999</v>
      </c>
      <c r="H33" s="6">
        <f t="shared" si="0"/>
        <v>1083.74</v>
      </c>
      <c r="I33" s="6">
        <f t="shared" si="0"/>
        <v>1058.8399999999999</v>
      </c>
      <c r="J33" s="6">
        <f t="shared" si="0"/>
        <v>1015.9199999999998</v>
      </c>
      <c r="K33" s="6">
        <f t="shared" si="0"/>
        <v>910.3</v>
      </c>
      <c r="L33" s="6">
        <f t="shared" si="0"/>
        <v>507.31000000000006</v>
      </c>
    </row>
    <row r="34" spans="1:12" ht="15.75" thickTop="1" x14ac:dyDescent="0.25"/>
  </sheetData>
  <mergeCells count="1">
    <mergeCell ref="A33:B33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83093-2ED9-4AA6-961B-14353867FCA7}">
  <dimension ref="A1:J32"/>
  <sheetViews>
    <sheetView workbookViewId="0">
      <selection activeCell="H26" sqref="H26"/>
    </sheetView>
  </sheetViews>
  <sheetFormatPr defaultRowHeight="15" x14ac:dyDescent="0.25"/>
  <cols>
    <col min="1" max="1" width="35.7109375" customWidth="1"/>
    <col min="2" max="2" width="30.7109375" customWidth="1"/>
    <col min="3" max="10" width="20.7109375" customWidth="1"/>
  </cols>
  <sheetData>
    <row r="1" spans="1:10" ht="19.5" x14ac:dyDescent="0.3">
      <c r="A1" s="1"/>
      <c r="B1" s="2"/>
      <c r="C1" s="3" t="s">
        <v>80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8</v>
      </c>
      <c r="I1" s="3" t="s">
        <v>9</v>
      </c>
      <c r="J1" s="3" t="s">
        <v>10</v>
      </c>
    </row>
    <row r="2" spans="1:10" x14ac:dyDescent="0.25">
      <c r="A2" s="1" t="s">
        <v>34</v>
      </c>
      <c r="B2" s="1"/>
      <c r="C2" s="4">
        <v>310.76</v>
      </c>
      <c r="D2" s="4">
        <v>310.76</v>
      </c>
      <c r="E2" s="4"/>
      <c r="F2" s="4"/>
      <c r="G2" s="4"/>
      <c r="H2" s="4"/>
      <c r="I2" s="4"/>
      <c r="J2" s="4"/>
    </row>
    <row r="3" spans="1:10" x14ac:dyDescent="0.25">
      <c r="A3" s="1" t="s">
        <v>78</v>
      </c>
      <c r="B3" s="1" t="s">
        <v>75</v>
      </c>
      <c r="C3" s="5">
        <v>150.63999999999999</v>
      </c>
      <c r="D3" s="5">
        <v>150.63999999999999</v>
      </c>
      <c r="E3" s="5"/>
      <c r="F3" s="5"/>
      <c r="G3" s="5"/>
      <c r="H3" s="5"/>
      <c r="I3" s="5"/>
      <c r="J3" s="5"/>
    </row>
    <row r="4" spans="1:10" x14ac:dyDescent="0.25">
      <c r="A4" s="1" t="s">
        <v>79</v>
      </c>
      <c r="B4" s="1" t="s">
        <v>65</v>
      </c>
      <c r="C4" s="5">
        <v>27.8</v>
      </c>
      <c r="D4" s="5">
        <v>27.8</v>
      </c>
      <c r="E4" s="5">
        <v>27.8</v>
      </c>
      <c r="F4" s="5"/>
      <c r="G4" s="5"/>
      <c r="H4" s="5"/>
      <c r="I4" s="5"/>
      <c r="J4" s="5"/>
    </row>
    <row r="5" spans="1:10" x14ac:dyDescent="0.25">
      <c r="A5" s="1" t="s">
        <v>81</v>
      </c>
      <c r="B5" s="1" t="s">
        <v>82</v>
      </c>
      <c r="C5" s="5">
        <v>137.01</v>
      </c>
      <c r="D5" s="5">
        <v>137.01</v>
      </c>
      <c r="E5" s="5"/>
      <c r="F5" s="5"/>
      <c r="G5" s="5"/>
      <c r="H5" s="5"/>
      <c r="I5" s="5"/>
      <c r="J5" s="5"/>
    </row>
    <row r="6" spans="1:10" x14ac:dyDescent="0.25">
      <c r="A6" s="1" t="s">
        <v>83</v>
      </c>
      <c r="B6" s="1" t="s">
        <v>84</v>
      </c>
      <c r="C6" s="5">
        <v>11.9</v>
      </c>
      <c r="D6" s="5"/>
      <c r="E6" s="5"/>
      <c r="F6" s="5"/>
      <c r="G6" s="5"/>
      <c r="H6" s="5"/>
      <c r="I6" s="5"/>
      <c r="J6" s="5"/>
    </row>
    <row r="7" spans="1:10" x14ac:dyDescent="0.25">
      <c r="A7" s="1" t="s">
        <v>85</v>
      </c>
      <c r="B7" s="1"/>
      <c r="C7" s="5">
        <v>84.49</v>
      </c>
      <c r="D7" s="5">
        <v>84.49</v>
      </c>
      <c r="E7" s="5">
        <v>84.49</v>
      </c>
      <c r="F7" s="5">
        <v>84.49</v>
      </c>
      <c r="G7" s="5" t="s">
        <v>73</v>
      </c>
      <c r="H7" s="5"/>
      <c r="I7" s="5"/>
      <c r="J7" s="5"/>
    </row>
    <row r="8" spans="1:10" x14ac:dyDescent="0.25">
      <c r="A8" s="1" t="s">
        <v>110</v>
      </c>
      <c r="B8" s="1"/>
      <c r="C8" s="5"/>
      <c r="D8" s="5"/>
      <c r="E8" s="5">
        <v>834</v>
      </c>
      <c r="F8" s="5">
        <v>834</v>
      </c>
      <c r="G8" s="5">
        <v>834</v>
      </c>
      <c r="H8" s="5">
        <v>834</v>
      </c>
      <c r="I8" s="5">
        <v>834</v>
      </c>
      <c r="J8" s="5">
        <v>834</v>
      </c>
    </row>
    <row r="9" spans="1:10" x14ac:dyDescent="0.25">
      <c r="A9" s="1"/>
      <c r="B9" s="1"/>
      <c r="C9" s="5"/>
      <c r="D9" s="5"/>
      <c r="E9" s="5"/>
      <c r="F9" s="5"/>
      <c r="G9" s="5"/>
      <c r="H9" s="5"/>
      <c r="I9" s="5"/>
      <c r="J9" s="5"/>
    </row>
    <row r="10" spans="1:10" x14ac:dyDescent="0.25">
      <c r="A10" s="1"/>
      <c r="B10" s="1"/>
      <c r="C10" s="5"/>
      <c r="D10" s="5"/>
      <c r="E10" s="5"/>
      <c r="F10" s="5"/>
      <c r="G10" s="5"/>
      <c r="H10" s="5"/>
      <c r="I10" s="5"/>
      <c r="J10" s="5"/>
    </row>
    <row r="11" spans="1:10" x14ac:dyDescent="0.25">
      <c r="A11" s="1"/>
      <c r="B11" s="1"/>
      <c r="C11" s="5"/>
      <c r="D11" s="5"/>
      <c r="E11" s="5"/>
      <c r="F11" s="5"/>
      <c r="G11" s="5"/>
      <c r="H11" s="5"/>
      <c r="I11" s="5"/>
      <c r="J11" s="5"/>
    </row>
    <row r="12" spans="1:10" x14ac:dyDescent="0.25">
      <c r="A12" s="1"/>
      <c r="B12" s="1"/>
      <c r="C12" s="5"/>
      <c r="D12" s="5"/>
      <c r="E12" s="5"/>
      <c r="F12" s="5"/>
      <c r="G12" s="5"/>
      <c r="H12" s="5"/>
      <c r="I12" s="5"/>
      <c r="J12" s="5"/>
    </row>
    <row r="13" spans="1:10" x14ac:dyDescent="0.25">
      <c r="A13" s="1"/>
      <c r="B13" s="1"/>
      <c r="C13" s="5"/>
      <c r="D13" s="5"/>
      <c r="E13" s="5"/>
      <c r="F13" s="5"/>
      <c r="G13" s="5"/>
      <c r="H13" s="5"/>
      <c r="I13" s="5"/>
      <c r="J13" s="5"/>
    </row>
    <row r="14" spans="1:10" x14ac:dyDescent="0.25">
      <c r="A14" s="1"/>
      <c r="B14" s="1"/>
      <c r="C14" s="5"/>
      <c r="D14" s="5"/>
      <c r="E14" s="5"/>
      <c r="F14" s="5"/>
      <c r="G14" s="5"/>
      <c r="H14" s="5"/>
      <c r="I14" s="5"/>
      <c r="J14" s="5"/>
    </row>
    <row r="15" spans="1:10" x14ac:dyDescent="0.25">
      <c r="A15" s="1"/>
      <c r="B15" s="1"/>
      <c r="C15" s="5"/>
      <c r="D15" s="5"/>
      <c r="E15" s="5"/>
      <c r="F15" s="5"/>
      <c r="G15" s="5"/>
      <c r="H15" s="5"/>
      <c r="I15" s="5"/>
      <c r="J15" s="5"/>
    </row>
    <row r="16" spans="1:10" x14ac:dyDescent="0.25">
      <c r="A16" s="1"/>
      <c r="B16" s="1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1"/>
      <c r="B17" s="1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1"/>
      <c r="B18" s="1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1"/>
      <c r="B19" s="1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1"/>
      <c r="B20" s="1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1"/>
      <c r="B21" s="1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1"/>
      <c r="B22" s="1"/>
      <c r="C22" s="5"/>
      <c r="D22" s="5"/>
      <c r="E22" s="5"/>
      <c r="F22" s="5"/>
      <c r="G22" s="5"/>
      <c r="H22" s="5"/>
      <c r="I22" s="5"/>
      <c r="J22" s="5"/>
    </row>
    <row r="23" spans="1:10" x14ac:dyDescent="0.25">
      <c r="A23" s="1"/>
      <c r="B23" s="1"/>
      <c r="C23" s="5"/>
      <c r="D23" s="5"/>
      <c r="E23" s="5"/>
      <c r="F23" s="5"/>
      <c r="G23" s="5"/>
      <c r="H23" s="5"/>
      <c r="I23" s="5"/>
      <c r="J23" s="5"/>
    </row>
    <row r="24" spans="1:10" x14ac:dyDescent="0.25">
      <c r="A24" s="1"/>
      <c r="B24" s="1"/>
      <c r="C24" s="5"/>
      <c r="D24" s="5"/>
      <c r="E24" s="5"/>
      <c r="F24" s="5"/>
      <c r="G24" s="5"/>
      <c r="H24" s="5"/>
      <c r="I24" s="5"/>
      <c r="J24" s="5"/>
    </row>
    <row r="25" spans="1:10" x14ac:dyDescent="0.25">
      <c r="A25" s="1"/>
      <c r="B25" s="1"/>
      <c r="C25" s="5"/>
      <c r="D25" s="5"/>
      <c r="E25" s="5"/>
      <c r="F25" s="5"/>
      <c r="G25" s="5"/>
      <c r="H25" s="5"/>
      <c r="I25" s="5"/>
      <c r="J25" s="5"/>
    </row>
    <row r="26" spans="1:10" x14ac:dyDescent="0.25">
      <c r="A26" s="1"/>
      <c r="B26" s="1"/>
      <c r="C26" s="5"/>
      <c r="D26" s="5"/>
      <c r="E26" s="5"/>
      <c r="F26" s="5"/>
      <c r="G26" s="5"/>
      <c r="H26" s="5"/>
      <c r="I26" s="5"/>
      <c r="J26" s="5"/>
    </row>
    <row r="27" spans="1:10" x14ac:dyDescent="0.25">
      <c r="A27" s="1"/>
      <c r="B27" s="1"/>
      <c r="C27" s="5"/>
      <c r="D27" s="5"/>
      <c r="E27" s="5"/>
      <c r="F27" s="5"/>
      <c r="G27" s="5"/>
      <c r="H27" s="5"/>
      <c r="I27" s="5"/>
      <c r="J27" s="5"/>
    </row>
    <row r="28" spans="1:10" x14ac:dyDescent="0.25">
      <c r="A28" s="1"/>
      <c r="B28" s="1"/>
      <c r="C28" s="5"/>
      <c r="D28" s="5"/>
      <c r="E28" s="5"/>
      <c r="F28" s="5"/>
      <c r="G28" s="5"/>
      <c r="H28" s="5"/>
      <c r="I28" s="5"/>
      <c r="J28" s="5"/>
    </row>
    <row r="29" spans="1:10" x14ac:dyDescent="0.25">
      <c r="A29" s="1"/>
      <c r="B29" s="1"/>
      <c r="C29" s="5"/>
      <c r="D29" s="5"/>
      <c r="E29" s="5"/>
      <c r="F29" s="5"/>
      <c r="G29" s="5"/>
      <c r="H29" s="5"/>
      <c r="I29" s="5"/>
      <c r="J29" s="5"/>
    </row>
    <row r="30" spans="1:10" ht="24.75" thickBot="1" x14ac:dyDescent="0.45">
      <c r="A30" s="10" t="s">
        <v>87</v>
      </c>
      <c r="B30" s="10"/>
      <c r="C30" s="6">
        <f>SUM(C2:C29)</f>
        <v>722.6</v>
      </c>
      <c r="D30" s="6">
        <f t="shared" ref="D30:F30" si="0">SUM(D2:D29)</f>
        <v>710.7</v>
      </c>
      <c r="E30" s="6">
        <f t="shared" si="0"/>
        <v>946.29</v>
      </c>
      <c r="F30" s="6">
        <f t="shared" si="0"/>
        <v>918.49</v>
      </c>
      <c r="G30" s="6">
        <f t="shared" ref="G30:J30" si="1">SUM(G2:G29)</f>
        <v>834</v>
      </c>
      <c r="H30" s="6">
        <f t="shared" si="1"/>
        <v>834</v>
      </c>
      <c r="I30" s="6">
        <f t="shared" si="1"/>
        <v>834</v>
      </c>
      <c r="J30" s="6">
        <f t="shared" si="1"/>
        <v>834</v>
      </c>
    </row>
    <row r="31" spans="1:10" ht="25.5" thickTop="1" thickBot="1" x14ac:dyDescent="0.45">
      <c r="A31" s="10" t="s">
        <v>6</v>
      </c>
      <c r="B31" s="10"/>
      <c r="C31" s="6">
        <v>2706.47</v>
      </c>
      <c r="D31" s="6"/>
      <c r="E31" s="6"/>
      <c r="F31" s="6"/>
      <c r="G31" s="6"/>
      <c r="H31" s="6"/>
      <c r="I31" s="6"/>
      <c r="J31" s="6"/>
    </row>
    <row r="32" spans="1:10" ht="15.75" thickTop="1" x14ac:dyDescent="0.25"/>
  </sheetData>
  <mergeCells count="2">
    <mergeCell ref="A30:B30"/>
    <mergeCell ref="A31:B31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65289-040D-4A54-ACFD-992297FF6480}">
  <dimension ref="A2:M9"/>
  <sheetViews>
    <sheetView workbookViewId="0">
      <selection activeCell="E20" sqref="E20"/>
    </sheetView>
  </sheetViews>
  <sheetFormatPr defaultRowHeight="15" x14ac:dyDescent="0.25"/>
  <cols>
    <col min="1" max="1" width="21.5703125" customWidth="1"/>
    <col min="3" max="13" width="20.7109375" customWidth="1"/>
  </cols>
  <sheetData>
    <row r="2" spans="1:13" ht="18" thickBot="1" x14ac:dyDescent="0.35">
      <c r="A2" s="1"/>
      <c r="B2" s="1"/>
      <c r="C2" s="31" t="s">
        <v>2</v>
      </c>
      <c r="D2" s="31" t="s">
        <v>3</v>
      </c>
      <c r="E2" s="31" t="s">
        <v>4</v>
      </c>
      <c r="F2" s="31" t="s">
        <v>5</v>
      </c>
      <c r="G2" s="31" t="s">
        <v>8</v>
      </c>
      <c r="H2" s="31" t="s">
        <v>9</v>
      </c>
      <c r="I2" s="31" t="s">
        <v>10</v>
      </c>
      <c r="J2" s="31" t="s">
        <v>11</v>
      </c>
      <c r="K2" s="31" t="s">
        <v>12</v>
      </c>
      <c r="L2" s="31" t="s">
        <v>13</v>
      </c>
      <c r="M2" s="31" t="s">
        <v>52</v>
      </c>
    </row>
    <row r="3" spans="1:13" ht="15.75" thickTop="1" x14ac:dyDescent="0.25">
      <c r="A3" s="1" t="s">
        <v>142</v>
      </c>
      <c r="B3" s="1">
        <v>1</v>
      </c>
      <c r="C3" s="5">
        <v>6500</v>
      </c>
      <c r="D3" s="5">
        <v>6500</v>
      </c>
      <c r="E3" s="5">
        <v>6500</v>
      </c>
      <c r="F3" s="5">
        <v>6500</v>
      </c>
      <c r="G3" s="5">
        <v>6500</v>
      </c>
      <c r="H3" s="5">
        <v>6500</v>
      </c>
      <c r="I3" s="5">
        <v>6500</v>
      </c>
      <c r="J3" s="5">
        <v>6500</v>
      </c>
      <c r="K3" s="5">
        <v>6500</v>
      </c>
      <c r="L3" s="5">
        <v>6500</v>
      </c>
      <c r="M3" s="5">
        <v>6500</v>
      </c>
    </row>
    <row r="4" spans="1:13" x14ac:dyDescent="0.25">
      <c r="A4" s="1" t="s">
        <v>143</v>
      </c>
      <c r="B4" s="1">
        <v>1</v>
      </c>
      <c r="C4" s="5">
        <v>13000</v>
      </c>
      <c r="D4" s="5">
        <v>13000</v>
      </c>
      <c r="E4" s="5">
        <v>13000</v>
      </c>
      <c r="F4" s="5">
        <v>13000</v>
      </c>
      <c r="G4" s="5">
        <v>13000</v>
      </c>
      <c r="H4" s="5">
        <v>13000</v>
      </c>
      <c r="I4" s="5">
        <v>13000</v>
      </c>
      <c r="J4" s="5">
        <v>13000</v>
      </c>
      <c r="K4" s="5">
        <v>13000</v>
      </c>
      <c r="L4" s="5">
        <v>13000</v>
      </c>
      <c r="M4" s="5">
        <v>13000</v>
      </c>
    </row>
    <row r="5" spans="1:13" x14ac:dyDescent="0.25">
      <c r="A5" s="1" t="s">
        <v>144</v>
      </c>
      <c r="B5" s="1">
        <v>1</v>
      </c>
      <c r="C5" s="5">
        <v>10000</v>
      </c>
      <c r="D5" s="5">
        <v>10000</v>
      </c>
      <c r="E5" s="5">
        <v>10000</v>
      </c>
      <c r="F5" s="5">
        <v>10000</v>
      </c>
      <c r="G5" s="5">
        <v>10000</v>
      </c>
      <c r="H5" s="5">
        <v>10000</v>
      </c>
      <c r="I5" s="5">
        <v>10000</v>
      </c>
      <c r="J5" s="5">
        <v>10000</v>
      </c>
      <c r="K5" s="5">
        <v>10000</v>
      </c>
      <c r="L5" s="5">
        <v>10000</v>
      </c>
      <c r="M5" s="5">
        <v>10000</v>
      </c>
    </row>
    <row r="6" spans="1:13" x14ac:dyDescent="0.25">
      <c r="A6" s="1" t="s">
        <v>145</v>
      </c>
      <c r="B6" s="1"/>
      <c r="C6" s="13">
        <f>2500+1800+3000+1200+2000+300+1550+1800</f>
        <v>14150</v>
      </c>
      <c r="D6" s="13">
        <f t="shared" ref="D6:M6" si="0">2500+1800+3000+1200+2000+300+1550+1800</f>
        <v>14150</v>
      </c>
      <c r="E6" s="13">
        <f t="shared" si="0"/>
        <v>14150</v>
      </c>
      <c r="F6" s="13">
        <f t="shared" si="0"/>
        <v>14150</v>
      </c>
      <c r="G6" s="13">
        <f t="shared" si="0"/>
        <v>14150</v>
      </c>
      <c r="H6" s="13">
        <f t="shared" si="0"/>
        <v>14150</v>
      </c>
      <c r="I6" s="13">
        <f t="shared" si="0"/>
        <v>14150</v>
      </c>
      <c r="J6" s="13">
        <f t="shared" si="0"/>
        <v>14150</v>
      </c>
      <c r="K6" s="13">
        <f t="shared" si="0"/>
        <v>14150</v>
      </c>
      <c r="L6" s="13">
        <f t="shared" si="0"/>
        <v>14150</v>
      </c>
      <c r="M6" s="13">
        <f t="shared" si="0"/>
        <v>14150</v>
      </c>
    </row>
    <row r="7" spans="1:13" x14ac:dyDescent="0.25">
      <c r="A7" s="1" t="s">
        <v>146</v>
      </c>
      <c r="B7" s="1"/>
      <c r="C7" s="5"/>
      <c r="D7" s="5"/>
      <c r="E7" s="5">
        <v>10000</v>
      </c>
      <c r="F7" s="5"/>
      <c r="G7" s="5"/>
      <c r="H7" s="5"/>
      <c r="I7" s="5"/>
      <c r="J7" s="5"/>
      <c r="K7" s="5"/>
      <c r="L7" s="5"/>
      <c r="M7" s="5"/>
    </row>
    <row r="8" spans="1:13" x14ac:dyDescent="0.25">
      <c r="A8" s="1" t="s">
        <v>147</v>
      </c>
      <c r="B8" s="1"/>
      <c r="C8" s="5"/>
      <c r="D8" s="5"/>
      <c r="E8" s="5"/>
      <c r="F8" s="5">
        <v>4000</v>
      </c>
      <c r="G8" s="5"/>
      <c r="H8" s="5"/>
      <c r="I8" s="5"/>
      <c r="J8" s="5"/>
      <c r="K8" s="5"/>
      <c r="L8" s="5"/>
      <c r="M8" s="5"/>
    </row>
    <row r="9" spans="1:13" ht="15.75" thickBot="1" x14ac:dyDescent="0.3">
      <c r="A9" s="36" t="s">
        <v>111</v>
      </c>
      <c r="B9" s="36"/>
      <c r="C9" s="37">
        <f>SUM(C3:C6)</f>
        <v>43650</v>
      </c>
      <c r="D9" s="37">
        <f t="shared" ref="D9:M9" si="1">SUM(D3:D6)</f>
        <v>43650</v>
      </c>
      <c r="E9" s="37">
        <f>SUM(E3:E7)</f>
        <v>53650</v>
      </c>
      <c r="F9" s="37">
        <f t="shared" si="1"/>
        <v>43650</v>
      </c>
      <c r="G9" s="37">
        <f t="shared" si="1"/>
        <v>43650</v>
      </c>
      <c r="H9" s="37">
        <f t="shared" si="1"/>
        <v>43650</v>
      </c>
      <c r="I9" s="37">
        <f t="shared" si="1"/>
        <v>43650</v>
      </c>
      <c r="J9" s="37">
        <f t="shared" si="1"/>
        <v>43650</v>
      </c>
      <c r="K9" s="37">
        <f t="shared" si="1"/>
        <v>43650</v>
      </c>
      <c r="L9" s="37">
        <f t="shared" si="1"/>
        <v>43650</v>
      </c>
      <c r="M9" s="37">
        <f t="shared" si="1"/>
        <v>43650</v>
      </c>
    </row>
  </sheetData>
  <mergeCells count="1">
    <mergeCell ref="A9:B9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1CA9-8B02-4F58-8E5C-BE0E04C9FF98}">
  <dimension ref="A1:N39"/>
  <sheetViews>
    <sheetView topLeftCell="A15" workbookViewId="0">
      <selection activeCell="M43" sqref="M43"/>
    </sheetView>
  </sheetViews>
  <sheetFormatPr defaultRowHeight="15" x14ac:dyDescent="0.25"/>
  <cols>
    <col min="1" max="1" width="35.7109375" customWidth="1"/>
    <col min="2" max="3" width="17.42578125" customWidth="1"/>
    <col min="4" max="7" width="25.7109375" customWidth="1"/>
    <col min="8" max="14" width="20.7109375" customWidth="1"/>
  </cols>
  <sheetData>
    <row r="1" spans="1:14" ht="19.5" x14ac:dyDescent="0.3">
      <c r="A1" s="1"/>
      <c r="B1" s="2" t="s">
        <v>88</v>
      </c>
      <c r="C1" s="16"/>
      <c r="D1" s="3" t="s">
        <v>2</v>
      </c>
      <c r="E1" s="3" t="s">
        <v>3</v>
      </c>
      <c r="F1" s="3" t="s">
        <v>4</v>
      </c>
      <c r="G1" s="3" t="s">
        <v>5</v>
      </c>
      <c r="H1" s="32" t="s">
        <v>8</v>
      </c>
      <c r="I1" s="3" t="s">
        <v>9</v>
      </c>
      <c r="J1" s="32" t="s">
        <v>10</v>
      </c>
      <c r="K1" s="3" t="s">
        <v>11</v>
      </c>
      <c r="L1" s="32" t="s">
        <v>12</v>
      </c>
      <c r="M1" s="3" t="s">
        <v>13</v>
      </c>
      <c r="N1" s="32" t="s">
        <v>52</v>
      </c>
    </row>
    <row r="2" spans="1:14" x14ac:dyDescent="0.25">
      <c r="A2" s="19" t="s">
        <v>125</v>
      </c>
      <c r="B2" s="1" t="s">
        <v>126</v>
      </c>
      <c r="C2" s="1" t="s">
        <v>127</v>
      </c>
      <c r="D2" s="4" t="s">
        <v>128</v>
      </c>
      <c r="E2" s="4" t="s">
        <v>129</v>
      </c>
      <c r="F2" s="4" t="s">
        <v>130</v>
      </c>
      <c r="G2" s="20" t="s">
        <v>131</v>
      </c>
      <c r="H2" s="34" t="s">
        <v>135</v>
      </c>
      <c r="I2" s="34" t="s">
        <v>136</v>
      </c>
      <c r="J2" s="34" t="s">
        <v>137</v>
      </c>
      <c r="K2" s="34" t="s">
        <v>138</v>
      </c>
      <c r="L2" s="34" t="s">
        <v>139</v>
      </c>
      <c r="M2" s="34" t="s">
        <v>140</v>
      </c>
      <c r="N2" s="34" t="s">
        <v>141</v>
      </c>
    </row>
    <row r="3" spans="1:14" x14ac:dyDescent="0.25">
      <c r="A3" s="19" t="s">
        <v>107</v>
      </c>
      <c r="B3" s="1">
        <v>1</v>
      </c>
      <c r="C3" s="1" t="s">
        <v>113</v>
      </c>
      <c r="D3" s="14">
        <v>1400</v>
      </c>
      <c r="E3" s="14">
        <v>1400</v>
      </c>
      <c r="F3" s="14">
        <v>1400</v>
      </c>
      <c r="G3" s="21">
        <v>1400</v>
      </c>
      <c r="H3" s="34">
        <v>1400</v>
      </c>
      <c r="I3" s="34">
        <v>1400</v>
      </c>
      <c r="J3" s="34">
        <v>1400</v>
      </c>
      <c r="K3" s="34">
        <v>1400</v>
      </c>
      <c r="L3" s="34">
        <v>1400</v>
      </c>
      <c r="M3" s="34">
        <v>1400</v>
      </c>
      <c r="N3" s="34">
        <v>1400</v>
      </c>
    </row>
    <row r="4" spans="1:14" x14ac:dyDescent="0.25">
      <c r="A4" s="19" t="s">
        <v>101</v>
      </c>
      <c r="B4" s="1">
        <v>1</v>
      </c>
      <c r="C4" s="1" t="s">
        <v>48</v>
      </c>
      <c r="D4" s="4">
        <v>285.10000000000002</v>
      </c>
      <c r="E4" s="4">
        <v>285.10000000000002</v>
      </c>
      <c r="F4" s="4">
        <v>285.10000000000002</v>
      </c>
      <c r="G4" s="4">
        <v>285.10000000000002</v>
      </c>
      <c r="H4" s="33">
        <v>285.10000000000002</v>
      </c>
      <c r="I4" s="33">
        <v>285.10000000000002</v>
      </c>
      <c r="J4" s="33">
        <v>285.10000000000002</v>
      </c>
      <c r="K4" s="33">
        <v>285.10000000000002</v>
      </c>
      <c r="L4" s="33">
        <v>285.10000000000002</v>
      </c>
      <c r="M4" s="33">
        <v>285.10000000000002</v>
      </c>
      <c r="N4" s="33">
        <v>285.10000000000002</v>
      </c>
    </row>
    <row r="5" spans="1:14" x14ac:dyDescent="0.25">
      <c r="A5" s="19" t="s">
        <v>90</v>
      </c>
      <c r="B5" s="1">
        <v>5</v>
      </c>
      <c r="C5" s="1" t="s">
        <v>115</v>
      </c>
      <c r="D5" s="5">
        <v>60</v>
      </c>
      <c r="E5" s="5">
        <v>60</v>
      </c>
      <c r="F5" s="5">
        <v>60</v>
      </c>
      <c r="G5" s="22">
        <v>60</v>
      </c>
      <c r="H5" s="33">
        <v>60</v>
      </c>
      <c r="I5" s="33">
        <v>60</v>
      </c>
      <c r="J5" s="33">
        <v>60</v>
      </c>
      <c r="K5" s="33">
        <v>60</v>
      </c>
      <c r="L5" s="33">
        <v>60</v>
      </c>
      <c r="M5" s="33">
        <v>60</v>
      </c>
      <c r="N5" s="33">
        <v>60</v>
      </c>
    </row>
    <row r="6" spans="1:14" x14ac:dyDescent="0.25">
      <c r="A6" s="19" t="s">
        <v>89</v>
      </c>
      <c r="B6" s="28">
        <v>5</v>
      </c>
      <c r="C6" s="28" t="s">
        <v>114</v>
      </c>
      <c r="D6" s="5">
        <v>15</v>
      </c>
      <c r="E6" s="5">
        <v>15</v>
      </c>
      <c r="F6" s="5">
        <v>15</v>
      </c>
      <c r="G6" s="22">
        <v>15</v>
      </c>
      <c r="H6" s="33">
        <v>15</v>
      </c>
      <c r="I6" s="33">
        <v>15</v>
      </c>
      <c r="J6" s="33">
        <v>15</v>
      </c>
      <c r="K6" s="33">
        <v>15</v>
      </c>
      <c r="L6" s="33">
        <v>15</v>
      </c>
      <c r="M6" s="33">
        <v>15</v>
      </c>
      <c r="N6" s="33">
        <v>15</v>
      </c>
    </row>
    <row r="7" spans="1:14" x14ac:dyDescent="0.25">
      <c r="A7" s="19" t="s">
        <v>92</v>
      </c>
      <c r="B7" s="1">
        <v>9</v>
      </c>
      <c r="C7" s="1" t="s">
        <v>117</v>
      </c>
      <c r="D7" s="12">
        <v>4150.6400000000003</v>
      </c>
      <c r="E7" s="5">
        <v>4065.29</v>
      </c>
      <c r="F7" s="5">
        <v>4065.29</v>
      </c>
      <c r="G7" s="22">
        <v>4065.29</v>
      </c>
      <c r="H7" s="33">
        <v>4065.29</v>
      </c>
      <c r="I7" s="33">
        <v>4065.29</v>
      </c>
      <c r="J7" s="33">
        <v>4065.29</v>
      </c>
      <c r="K7" s="33">
        <v>4065.29</v>
      </c>
      <c r="L7" s="33">
        <v>4065.29</v>
      </c>
      <c r="M7" s="33">
        <v>4065.29</v>
      </c>
      <c r="N7" s="33">
        <v>4065.29</v>
      </c>
    </row>
    <row r="8" spans="1:14" x14ac:dyDescent="0.25">
      <c r="A8" s="19" t="s">
        <v>102</v>
      </c>
      <c r="B8" s="1">
        <v>10</v>
      </c>
      <c r="C8" s="1" t="s">
        <v>116</v>
      </c>
      <c r="D8" s="5">
        <v>900</v>
      </c>
      <c r="E8" s="5">
        <v>900</v>
      </c>
      <c r="F8" s="5">
        <v>900</v>
      </c>
      <c r="G8" s="22">
        <v>900</v>
      </c>
      <c r="H8" s="33">
        <v>900</v>
      </c>
      <c r="I8" s="33">
        <v>900</v>
      </c>
      <c r="J8" s="33">
        <v>900</v>
      </c>
      <c r="K8" s="33">
        <v>900</v>
      </c>
      <c r="L8" s="33">
        <v>900</v>
      </c>
      <c r="M8" s="33">
        <v>900</v>
      </c>
      <c r="N8" s="33">
        <v>900</v>
      </c>
    </row>
    <row r="9" spans="1:14" x14ac:dyDescent="0.25">
      <c r="A9" s="19" t="s">
        <v>103</v>
      </c>
      <c r="B9" s="1">
        <v>10</v>
      </c>
      <c r="C9" s="1" t="s">
        <v>116</v>
      </c>
      <c r="D9" s="5">
        <v>1100</v>
      </c>
      <c r="E9" s="5">
        <v>1100</v>
      </c>
      <c r="F9" s="5">
        <v>1100</v>
      </c>
      <c r="G9" s="22">
        <v>1100</v>
      </c>
      <c r="H9" s="33">
        <v>1100</v>
      </c>
      <c r="I9" s="33">
        <v>1100</v>
      </c>
      <c r="J9" s="33">
        <v>1100</v>
      </c>
      <c r="K9" s="33">
        <v>1100</v>
      </c>
      <c r="L9" s="33">
        <v>1100</v>
      </c>
      <c r="M9" s="33">
        <v>1100</v>
      </c>
      <c r="N9" s="33">
        <v>1100</v>
      </c>
    </row>
    <row r="10" spans="1:14" x14ac:dyDescent="0.25">
      <c r="A10" s="19" t="s">
        <v>91</v>
      </c>
      <c r="B10" s="1">
        <v>10</v>
      </c>
      <c r="C10" s="1" t="s">
        <v>115</v>
      </c>
      <c r="D10" s="5">
        <v>99.9</v>
      </c>
      <c r="E10" s="5">
        <v>99.9</v>
      </c>
      <c r="F10" s="5">
        <v>99.9</v>
      </c>
      <c r="G10" s="22">
        <v>99.9</v>
      </c>
      <c r="H10" s="33">
        <v>99.9</v>
      </c>
      <c r="I10" s="33">
        <v>99.9</v>
      </c>
      <c r="J10" s="33">
        <v>99.9</v>
      </c>
      <c r="K10" s="33">
        <v>99.9</v>
      </c>
      <c r="L10" s="33">
        <v>99.9</v>
      </c>
      <c r="M10" s="33">
        <v>99.9</v>
      </c>
      <c r="N10" s="33">
        <v>99.9</v>
      </c>
    </row>
    <row r="11" spans="1:14" x14ac:dyDescent="0.25">
      <c r="A11" s="19" t="s">
        <v>93</v>
      </c>
      <c r="B11" s="1">
        <v>12</v>
      </c>
      <c r="C11" s="1" t="s">
        <v>113</v>
      </c>
      <c r="D11" s="5">
        <v>391.19</v>
      </c>
      <c r="E11" s="1">
        <v>391.19</v>
      </c>
      <c r="F11" s="1">
        <v>391.19</v>
      </c>
      <c r="G11" s="2">
        <v>391.19</v>
      </c>
      <c r="H11" s="33">
        <v>391.19</v>
      </c>
      <c r="I11" s="33">
        <v>391.19</v>
      </c>
      <c r="J11" s="33">
        <v>391.19</v>
      </c>
      <c r="K11" s="33">
        <v>391.19</v>
      </c>
      <c r="L11" s="33">
        <v>391.19</v>
      </c>
      <c r="M11" s="33">
        <v>391.19</v>
      </c>
      <c r="N11" s="33">
        <v>391.19</v>
      </c>
    </row>
    <row r="12" spans="1:14" x14ac:dyDescent="0.25">
      <c r="A12" s="19" t="s">
        <v>94</v>
      </c>
      <c r="B12" s="1">
        <v>15</v>
      </c>
      <c r="C12" s="1" t="s">
        <v>116</v>
      </c>
      <c r="D12" s="5">
        <v>275</v>
      </c>
      <c r="E12" s="5">
        <v>275</v>
      </c>
      <c r="F12" s="5">
        <v>275</v>
      </c>
      <c r="G12" s="22">
        <v>275</v>
      </c>
      <c r="H12" s="33">
        <v>275</v>
      </c>
      <c r="I12" s="33">
        <v>275</v>
      </c>
      <c r="J12" s="33">
        <v>275</v>
      </c>
      <c r="K12" s="33">
        <v>275</v>
      </c>
      <c r="L12" s="33">
        <v>275</v>
      </c>
      <c r="M12" s="33">
        <v>275</v>
      </c>
      <c r="N12" s="33">
        <v>275</v>
      </c>
    </row>
    <row r="13" spans="1:14" x14ac:dyDescent="0.25">
      <c r="A13" s="19" t="s">
        <v>93</v>
      </c>
      <c r="B13" s="1">
        <v>15</v>
      </c>
      <c r="C13" s="1" t="s">
        <v>113</v>
      </c>
      <c r="D13" s="5">
        <v>142.12</v>
      </c>
      <c r="E13" s="5">
        <v>142.12</v>
      </c>
      <c r="F13" s="5">
        <v>142.12</v>
      </c>
      <c r="G13" s="22">
        <v>142.12</v>
      </c>
      <c r="H13" s="33">
        <v>142.12</v>
      </c>
      <c r="I13" s="33">
        <v>142.12</v>
      </c>
      <c r="J13" s="33">
        <v>142.12</v>
      </c>
      <c r="K13" s="33">
        <v>142.12</v>
      </c>
      <c r="L13" s="33">
        <v>142.12</v>
      </c>
      <c r="M13" s="33">
        <v>142.12</v>
      </c>
      <c r="N13" s="33">
        <v>142.12</v>
      </c>
    </row>
    <row r="14" spans="1:14" x14ac:dyDescent="0.25">
      <c r="A14" s="19" t="s">
        <v>109</v>
      </c>
      <c r="B14" s="1">
        <v>15</v>
      </c>
      <c r="C14" s="1" t="s">
        <v>113</v>
      </c>
      <c r="D14" s="5"/>
      <c r="E14" s="13">
        <v>1300</v>
      </c>
      <c r="F14" s="13">
        <v>1300</v>
      </c>
      <c r="G14" s="23">
        <v>1300</v>
      </c>
      <c r="H14" s="33">
        <v>1300</v>
      </c>
      <c r="I14" s="33">
        <v>1300</v>
      </c>
      <c r="J14" s="33">
        <v>1300</v>
      </c>
      <c r="K14" s="33">
        <v>1300</v>
      </c>
      <c r="L14" s="33">
        <v>1300</v>
      </c>
      <c r="M14" s="33">
        <v>1300</v>
      </c>
      <c r="N14" s="33">
        <v>1300</v>
      </c>
    </row>
    <row r="15" spans="1:14" x14ac:dyDescent="0.25">
      <c r="A15" s="19" t="s">
        <v>104</v>
      </c>
      <c r="B15" s="1">
        <v>15</v>
      </c>
      <c r="C15" s="1" t="s">
        <v>122</v>
      </c>
      <c r="D15" s="5">
        <v>190</v>
      </c>
      <c r="E15" s="5">
        <v>190</v>
      </c>
      <c r="F15" s="5">
        <v>190</v>
      </c>
      <c r="G15" s="22">
        <v>190</v>
      </c>
      <c r="H15" s="33">
        <v>190</v>
      </c>
      <c r="I15" s="33">
        <v>190</v>
      </c>
      <c r="J15" s="33">
        <v>190</v>
      </c>
      <c r="K15" s="33">
        <v>190</v>
      </c>
      <c r="L15" s="33">
        <v>190</v>
      </c>
      <c r="M15" s="33">
        <v>190</v>
      </c>
      <c r="N15" s="33">
        <v>190</v>
      </c>
    </row>
    <row r="16" spans="1:14" x14ac:dyDescent="0.25">
      <c r="A16" s="19" t="s">
        <v>105</v>
      </c>
      <c r="B16" s="1">
        <v>15</v>
      </c>
      <c r="C16" s="1" t="s">
        <v>122</v>
      </c>
      <c r="D16" s="5">
        <v>734.85</v>
      </c>
      <c r="E16" s="5">
        <v>734.85</v>
      </c>
      <c r="F16" s="5">
        <v>734.85</v>
      </c>
      <c r="G16" s="22">
        <v>734.85</v>
      </c>
      <c r="H16" s="33">
        <v>734.85</v>
      </c>
      <c r="I16" s="33">
        <v>734.85</v>
      </c>
      <c r="J16" s="33">
        <v>734.85</v>
      </c>
      <c r="K16" s="33">
        <v>734.85</v>
      </c>
      <c r="L16" s="33">
        <v>734.85</v>
      </c>
      <c r="M16" s="33">
        <v>734.85</v>
      </c>
      <c r="N16" s="33">
        <v>734.85</v>
      </c>
    </row>
    <row r="17" spans="1:14" x14ac:dyDescent="0.25">
      <c r="A17" s="19" t="s">
        <v>95</v>
      </c>
      <c r="B17" s="1">
        <v>15</v>
      </c>
      <c r="C17" s="1" t="s">
        <v>118</v>
      </c>
      <c r="D17" s="5">
        <v>115.58</v>
      </c>
      <c r="E17" s="5">
        <v>115.58</v>
      </c>
      <c r="F17" s="5">
        <v>115.58</v>
      </c>
      <c r="G17" s="22">
        <v>115.58</v>
      </c>
      <c r="H17" s="33">
        <v>115.58</v>
      </c>
      <c r="I17" s="33">
        <v>115.58</v>
      </c>
      <c r="J17" s="33">
        <v>115.58</v>
      </c>
      <c r="K17" s="33">
        <v>115.58</v>
      </c>
      <c r="L17" s="33">
        <v>115.58</v>
      </c>
      <c r="M17" s="33">
        <v>115.58</v>
      </c>
      <c r="N17" s="33">
        <v>115.58</v>
      </c>
    </row>
    <row r="18" spans="1:14" x14ac:dyDescent="0.25">
      <c r="A18" s="19" t="s">
        <v>97</v>
      </c>
      <c r="B18" s="1">
        <v>16</v>
      </c>
      <c r="C18" s="1" t="s">
        <v>119</v>
      </c>
      <c r="D18" s="5">
        <v>1503.05</v>
      </c>
      <c r="E18" s="5">
        <v>1503.05</v>
      </c>
      <c r="F18" s="5">
        <v>1503.05</v>
      </c>
      <c r="G18" s="22">
        <v>1503.05</v>
      </c>
      <c r="H18" s="33">
        <v>1503.05</v>
      </c>
      <c r="I18" s="33">
        <v>1503.05</v>
      </c>
      <c r="J18" s="33">
        <v>1503.05</v>
      </c>
      <c r="K18" s="33">
        <v>1503.05</v>
      </c>
      <c r="L18" s="33">
        <v>1503.05</v>
      </c>
      <c r="M18" s="33">
        <v>1503.05</v>
      </c>
      <c r="N18" s="33">
        <v>1503.05</v>
      </c>
    </row>
    <row r="19" spans="1:14" x14ac:dyDescent="0.25">
      <c r="A19" s="19" t="s">
        <v>96</v>
      </c>
      <c r="B19" s="1">
        <v>18</v>
      </c>
      <c r="C19" s="1" t="s">
        <v>96</v>
      </c>
      <c r="D19" s="5">
        <v>135.16999999999999</v>
      </c>
      <c r="E19" s="13">
        <v>135.16999999999999</v>
      </c>
      <c r="F19" s="13">
        <v>135.16999999999999</v>
      </c>
      <c r="G19" s="23">
        <v>135.16999999999999</v>
      </c>
      <c r="H19" s="33">
        <v>135.16999999999999</v>
      </c>
      <c r="I19" s="33">
        <v>135.16999999999999</v>
      </c>
      <c r="J19" s="33">
        <v>135.16999999999999</v>
      </c>
      <c r="K19" s="33">
        <v>135.16999999999999</v>
      </c>
      <c r="L19" s="33">
        <v>135.16999999999999</v>
      </c>
      <c r="M19" s="33">
        <v>135.16999999999999</v>
      </c>
      <c r="N19" s="33">
        <v>135.16999999999999</v>
      </c>
    </row>
    <row r="20" spans="1:14" x14ac:dyDescent="0.25">
      <c r="A20" s="19" t="s">
        <v>93</v>
      </c>
      <c r="B20" s="1">
        <v>18</v>
      </c>
      <c r="C20" s="1" t="s">
        <v>113</v>
      </c>
      <c r="D20" s="5">
        <v>136.16999999999999</v>
      </c>
      <c r="E20" s="5">
        <v>136.16999999999999</v>
      </c>
      <c r="F20" s="5">
        <v>136.16999999999999</v>
      </c>
      <c r="G20" s="22">
        <v>136.16999999999999</v>
      </c>
      <c r="H20" s="33">
        <v>136.16999999999999</v>
      </c>
      <c r="I20" s="33">
        <v>136.16999999999999</v>
      </c>
      <c r="J20" s="33">
        <v>136.16999999999999</v>
      </c>
      <c r="K20" s="33">
        <v>136.16999999999999</v>
      </c>
      <c r="L20" s="33">
        <v>136.16999999999999</v>
      </c>
      <c r="M20" s="33">
        <v>136.16999999999999</v>
      </c>
      <c r="N20" s="33">
        <v>136.16999999999999</v>
      </c>
    </row>
    <row r="21" spans="1:14" x14ac:dyDescent="0.25">
      <c r="A21" s="19" t="s">
        <v>93</v>
      </c>
      <c r="B21" s="1">
        <v>18</v>
      </c>
      <c r="C21" s="1" t="s">
        <v>113</v>
      </c>
      <c r="D21" s="5">
        <v>193.4</v>
      </c>
      <c r="E21" s="5">
        <v>193.4</v>
      </c>
      <c r="F21" s="5">
        <v>193.4</v>
      </c>
      <c r="G21" s="22">
        <v>193.4</v>
      </c>
      <c r="H21" s="33">
        <v>193.4</v>
      </c>
      <c r="I21" s="33">
        <v>193.4</v>
      </c>
      <c r="J21" s="33">
        <v>193.4</v>
      </c>
      <c r="K21" s="33">
        <v>193.4</v>
      </c>
      <c r="L21" s="33">
        <v>193.4</v>
      </c>
      <c r="M21" s="33">
        <v>193.4</v>
      </c>
      <c r="N21" s="33">
        <v>193.4</v>
      </c>
    </row>
    <row r="22" spans="1:14" x14ac:dyDescent="0.25">
      <c r="A22" s="19" t="s">
        <v>108</v>
      </c>
      <c r="B22" s="1">
        <v>18</v>
      </c>
      <c r="C22" s="1" t="s">
        <v>113</v>
      </c>
      <c r="D22" s="5">
        <v>2013.84</v>
      </c>
      <c r="E22" s="13">
        <v>2013.84</v>
      </c>
      <c r="F22" s="13">
        <v>2013.84</v>
      </c>
      <c r="G22" s="23">
        <v>2013.84</v>
      </c>
      <c r="H22" s="33">
        <v>2013.84</v>
      </c>
      <c r="I22" s="33">
        <v>2013.84</v>
      </c>
      <c r="J22" s="33">
        <v>2013.84</v>
      </c>
      <c r="K22" s="33">
        <v>2013.84</v>
      </c>
      <c r="L22" s="33">
        <v>2013.84</v>
      </c>
      <c r="M22" s="33">
        <v>2013.84</v>
      </c>
      <c r="N22" s="33">
        <v>2013.84</v>
      </c>
    </row>
    <row r="23" spans="1:14" x14ac:dyDescent="0.25">
      <c r="A23" s="19" t="s">
        <v>99</v>
      </c>
      <c r="B23" s="1">
        <v>20</v>
      </c>
      <c r="C23" s="1" t="s">
        <v>121</v>
      </c>
      <c r="D23" s="5">
        <v>200</v>
      </c>
      <c r="E23" s="5">
        <v>200</v>
      </c>
      <c r="F23" s="5">
        <v>200</v>
      </c>
      <c r="G23" s="22">
        <v>200</v>
      </c>
      <c r="H23" s="33">
        <v>200</v>
      </c>
      <c r="I23" s="33">
        <v>200</v>
      </c>
      <c r="J23" s="33">
        <v>200</v>
      </c>
      <c r="K23" s="33">
        <v>200</v>
      </c>
      <c r="L23" s="33">
        <v>200</v>
      </c>
      <c r="M23" s="33">
        <v>200</v>
      </c>
      <c r="N23" s="33">
        <v>200</v>
      </c>
    </row>
    <row r="24" spans="1:14" x14ac:dyDescent="0.25">
      <c r="A24" s="19" t="s">
        <v>98</v>
      </c>
      <c r="B24" s="1">
        <v>20</v>
      </c>
      <c r="C24" s="1" t="s">
        <v>120</v>
      </c>
      <c r="D24" s="5">
        <v>1858.38</v>
      </c>
      <c r="E24" s="13">
        <v>1858.38</v>
      </c>
      <c r="F24" s="13">
        <v>1858.38</v>
      </c>
      <c r="G24" s="23">
        <v>1858.38</v>
      </c>
      <c r="H24" s="33">
        <v>1858.38</v>
      </c>
      <c r="I24" s="33">
        <v>1858.38</v>
      </c>
      <c r="J24" s="33">
        <v>1858.38</v>
      </c>
      <c r="K24" s="33">
        <v>1858.38</v>
      </c>
      <c r="L24" s="33">
        <v>1858.38</v>
      </c>
      <c r="M24" s="33">
        <v>1858.38</v>
      </c>
      <c r="N24" s="33">
        <v>1858.38</v>
      </c>
    </row>
    <row r="25" spans="1:14" x14ac:dyDescent="0.25">
      <c r="A25" s="19" t="s">
        <v>100</v>
      </c>
      <c r="B25" s="1">
        <v>21</v>
      </c>
      <c r="C25" s="1" t="s">
        <v>122</v>
      </c>
      <c r="D25" s="5">
        <v>387.1</v>
      </c>
      <c r="E25" s="5">
        <v>387.1</v>
      </c>
      <c r="F25" s="5">
        <v>387.1</v>
      </c>
      <c r="G25" s="22">
        <v>387.1</v>
      </c>
      <c r="H25" s="33">
        <v>387.1</v>
      </c>
      <c r="I25" s="33">
        <v>387.1</v>
      </c>
      <c r="J25" s="33">
        <v>387.1</v>
      </c>
      <c r="K25" s="33">
        <v>387.1</v>
      </c>
      <c r="L25" s="33">
        <v>387.1</v>
      </c>
      <c r="M25" s="33">
        <v>387.1</v>
      </c>
      <c r="N25" s="33">
        <v>387.1</v>
      </c>
    </row>
    <row r="26" spans="1:14" x14ac:dyDescent="0.25">
      <c r="A26" s="19" t="s">
        <v>106</v>
      </c>
      <c r="B26" s="1">
        <v>25</v>
      </c>
      <c r="C26" s="1" t="s">
        <v>112</v>
      </c>
      <c r="D26" s="5">
        <v>4000</v>
      </c>
      <c r="E26" s="5">
        <v>4000</v>
      </c>
      <c r="F26" s="5">
        <v>4000</v>
      </c>
      <c r="G26" s="22">
        <v>4000</v>
      </c>
      <c r="H26" s="33">
        <v>4000</v>
      </c>
      <c r="I26" s="33">
        <v>4000</v>
      </c>
      <c r="J26" s="33">
        <v>4000</v>
      </c>
      <c r="K26" s="33">
        <v>4000</v>
      </c>
      <c r="L26" s="33">
        <v>4000</v>
      </c>
      <c r="M26" s="33">
        <v>4000</v>
      </c>
      <c r="N26" s="33">
        <v>4000</v>
      </c>
    </row>
    <row r="27" spans="1:14" x14ac:dyDescent="0.25">
      <c r="A27" s="25" t="s">
        <v>109</v>
      </c>
      <c r="B27" s="24">
        <v>28</v>
      </c>
      <c r="C27" s="24" t="s">
        <v>113</v>
      </c>
      <c r="D27" s="26">
        <v>883.39</v>
      </c>
      <c r="E27" s="26">
        <v>883.39</v>
      </c>
      <c r="F27" s="26">
        <v>883.39</v>
      </c>
      <c r="G27" s="27">
        <v>883.39</v>
      </c>
      <c r="H27" s="35">
        <v>883.39</v>
      </c>
      <c r="I27" s="35">
        <v>883.39</v>
      </c>
      <c r="J27" s="35">
        <v>883.39</v>
      </c>
      <c r="K27" s="35">
        <v>883.39</v>
      </c>
      <c r="L27" s="35">
        <v>883.39</v>
      </c>
      <c r="M27" s="35">
        <v>883.39</v>
      </c>
      <c r="N27" s="35">
        <v>883.39</v>
      </c>
    </row>
    <row r="28" spans="1:14" x14ac:dyDescent="0.25">
      <c r="A28" s="1"/>
      <c r="B28" s="1"/>
      <c r="C28" s="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25">
      <c r="A29" s="1"/>
      <c r="B29" s="1"/>
      <c r="C29" s="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x14ac:dyDescent="0.25">
      <c r="A30" s="1"/>
      <c r="B30" s="1"/>
      <c r="C30" s="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x14ac:dyDescent="0.25">
      <c r="A31" s="1"/>
      <c r="B31" s="1"/>
      <c r="C31" s="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x14ac:dyDescent="0.25">
      <c r="A32" s="1"/>
      <c r="B32" s="1"/>
      <c r="C32" s="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25">
      <c r="A33" s="1"/>
      <c r="B33" s="1"/>
      <c r="C33" s="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x14ac:dyDescent="0.25">
      <c r="A34" s="1"/>
      <c r="B34" s="1"/>
      <c r="C34" s="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x14ac:dyDescent="0.25">
      <c r="A35" s="1"/>
      <c r="B35" s="1"/>
      <c r="C35" s="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25">
      <c r="A36" s="1"/>
      <c r="B36" s="1"/>
      <c r="C36" s="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25">
      <c r="A37" s="1"/>
      <c r="B37" s="1"/>
      <c r="C37" s="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ht="24.75" thickBot="1" x14ac:dyDescent="0.45">
      <c r="A38" s="10" t="s">
        <v>6</v>
      </c>
      <c r="B38" s="10"/>
      <c r="C38" s="17"/>
      <c r="D38" s="6">
        <f>SUM(D2:D37)</f>
        <v>21169.879999999997</v>
      </c>
      <c r="E38" s="6">
        <f>SUM(E2:E37)</f>
        <v>22384.53</v>
      </c>
      <c r="F38" s="6">
        <f>SUM(F2:F37)</f>
        <v>22384.53</v>
      </c>
      <c r="G38" s="6">
        <f>SUM(G2:G37)</f>
        <v>22384.53</v>
      </c>
      <c r="H38" s="6">
        <f t="shared" ref="H38:K38" si="0">SUM(H2:H37)</f>
        <v>22384.53</v>
      </c>
      <c r="I38" s="6">
        <f t="shared" si="0"/>
        <v>22384.53</v>
      </c>
      <c r="J38" s="6">
        <f t="shared" si="0"/>
        <v>22384.53</v>
      </c>
      <c r="K38" s="6">
        <f t="shared" si="0"/>
        <v>22384.53</v>
      </c>
      <c r="L38" s="6">
        <f>SUM(L2:L37)</f>
        <v>22384.53</v>
      </c>
      <c r="M38" s="6">
        <f t="shared" ref="M38" si="1">SUM(M2:M37)</f>
        <v>22384.53</v>
      </c>
      <c r="N38" s="6">
        <f t="shared" ref="N38" si="2">SUM(N2:N37)</f>
        <v>22384.53</v>
      </c>
    </row>
    <row r="39" spans="1:14" ht="15.75" thickTop="1" x14ac:dyDescent="0.25"/>
  </sheetData>
  <mergeCells count="1">
    <mergeCell ref="A38:B38"/>
  </mergeCells>
  <phoneticPr fontId="6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E4F5-BC4C-4451-AB65-20904DB7A184}">
  <dimension ref="A1:L10"/>
  <sheetViews>
    <sheetView workbookViewId="0">
      <selection activeCell="F13" sqref="F13"/>
    </sheetView>
  </sheetViews>
  <sheetFormatPr defaultRowHeight="15" x14ac:dyDescent="0.25"/>
  <cols>
    <col min="1" max="1" width="22.85546875" customWidth="1"/>
    <col min="2" max="2" width="12.42578125" customWidth="1"/>
    <col min="3" max="12" width="20.7109375" customWidth="1"/>
  </cols>
  <sheetData>
    <row r="1" spans="1:12" x14ac:dyDescent="0.25"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5">
      <c r="A2" s="1" t="s">
        <v>107</v>
      </c>
      <c r="B2" s="1"/>
      <c r="C2" s="14">
        <v>1400</v>
      </c>
      <c r="D2" s="14">
        <v>1400</v>
      </c>
      <c r="E2" s="14">
        <v>1400</v>
      </c>
      <c r="F2" s="14">
        <v>1400</v>
      </c>
      <c r="G2" s="14">
        <v>1400</v>
      </c>
      <c r="H2" s="14">
        <v>1400</v>
      </c>
      <c r="I2" s="14">
        <v>1400</v>
      </c>
      <c r="J2" s="14">
        <v>1400</v>
      </c>
      <c r="K2" s="14">
        <v>1400</v>
      </c>
      <c r="L2" s="14">
        <v>1400</v>
      </c>
    </row>
    <row r="3" spans="1:12" x14ac:dyDescent="0.25">
      <c r="A3" s="1" t="s">
        <v>93</v>
      </c>
      <c r="B3" s="1">
        <v>12</v>
      </c>
      <c r="C3" s="5">
        <v>391.19</v>
      </c>
      <c r="D3" s="5">
        <v>391.19</v>
      </c>
      <c r="E3" s="5">
        <v>391.19</v>
      </c>
      <c r="F3" s="5">
        <v>391.19</v>
      </c>
      <c r="G3" s="5">
        <v>391.19</v>
      </c>
      <c r="H3" s="5">
        <v>391.19</v>
      </c>
      <c r="I3" s="5">
        <v>391.19</v>
      </c>
      <c r="J3" s="5">
        <v>391.19</v>
      </c>
      <c r="K3" s="5">
        <v>391.19</v>
      </c>
      <c r="L3" s="5">
        <v>391.19</v>
      </c>
    </row>
    <row r="4" spans="1:12" x14ac:dyDescent="0.25">
      <c r="A4" s="1" t="s">
        <v>93</v>
      </c>
      <c r="B4" s="1">
        <v>15</v>
      </c>
      <c r="C4" s="5">
        <v>142.12</v>
      </c>
      <c r="D4" s="5">
        <v>142.12</v>
      </c>
      <c r="E4" s="5">
        <v>142.12</v>
      </c>
      <c r="F4" s="5">
        <v>142.12</v>
      </c>
      <c r="G4" s="5">
        <v>142.12</v>
      </c>
      <c r="H4" s="5">
        <v>142.12</v>
      </c>
      <c r="I4" s="5">
        <v>142.12</v>
      </c>
      <c r="J4" s="5">
        <v>142.12</v>
      </c>
      <c r="K4" s="5">
        <v>142.12</v>
      </c>
      <c r="L4" s="5">
        <v>142.12</v>
      </c>
    </row>
    <row r="5" spans="1:12" x14ac:dyDescent="0.25">
      <c r="A5" s="1" t="s">
        <v>109</v>
      </c>
      <c r="B5" s="1">
        <v>15</v>
      </c>
      <c r="C5" s="13">
        <v>1300</v>
      </c>
      <c r="D5" s="13">
        <v>1300</v>
      </c>
      <c r="E5" s="13">
        <v>1300</v>
      </c>
      <c r="F5" s="13">
        <v>1300</v>
      </c>
      <c r="G5" s="13">
        <v>1300</v>
      </c>
      <c r="H5" s="13">
        <v>1300</v>
      </c>
      <c r="I5" s="13">
        <v>1300</v>
      </c>
      <c r="J5" s="13">
        <v>1300</v>
      </c>
      <c r="K5" s="13">
        <v>1300</v>
      </c>
      <c r="L5" s="13">
        <v>1300</v>
      </c>
    </row>
    <row r="6" spans="1:12" x14ac:dyDescent="0.25">
      <c r="A6" s="1" t="s">
        <v>93</v>
      </c>
      <c r="B6" s="1">
        <v>18</v>
      </c>
      <c r="C6" s="5">
        <v>136.16999999999999</v>
      </c>
      <c r="D6" s="5">
        <v>136.16999999999999</v>
      </c>
      <c r="E6" s="5">
        <v>136.16999999999999</v>
      </c>
      <c r="F6" s="5">
        <v>136.16999999999999</v>
      </c>
      <c r="G6" s="5">
        <v>136.16999999999999</v>
      </c>
      <c r="H6" s="5">
        <v>136.16999999999999</v>
      </c>
      <c r="I6" s="5">
        <v>136.16999999999999</v>
      </c>
      <c r="J6" s="5">
        <v>136.16999999999999</v>
      </c>
      <c r="K6" s="5">
        <v>136.16999999999999</v>
      </c>
      <c r="L6" s="5">
        <v>136.16999999999999</v>
      </c>
    </row>
    <row r="7" spans="1:12" x14ac:dyDescent="0.25">
      <c r="A7" s="1" t="s">
        <v>93</v>
      </c>
      <c r="B7" s="1">
        <v>18</v>
      </c>
      <c r="C7" s="5">
        <v>193.4</v>
      </c>
      <c r="D7" s="5">
        <v>193.4</v>
      </c>
      <c r="E7" s="5">
        <v>193.4</v>
      </c>
      <c r="F7" s="5">
        <v>193.4</v>
      </c>
      <c r="G7" s="5">
        <v>193.4</v>
      </c>
      <c r="H7" s="5">
        <v>193.4</v>
      </c>
      <c r="I7" s="5">
        <v>193.4</v>
      </c>
      <c r="J7" s="5">
        <v>193.4</v>
      </c>
      <c r="K7" s="5">
        <v>193.4</v>
      </c>
      <c r="L7" s="5">
        <v>193.4</v>
      </c>
    </row>
    <row r="8" spans="1:12" x14ac:dyDescent="0.25">
      <c r="A8" s="1" t="s">
        <v>108</v>
      </c>
      <c r="B8" s="1">
        <v>18</v>
      </c>
      <c r="C8" s="5">
        <v>2013.84</v>
      </c>
      <c r="D8" s="5">
        <v>2013.84</v>
      </c>
      <c r="E8" s="5">
        <v>2013.84</v>
      </c>
      <c r="F8" s="5">
        <v>2013.84</v>
      </c>
      <c r="G8" s="5">
        <v>2013.84</v>
      </c>
      <c r="H8" s="5">
        <v>2013.84</v>
      </c>
      <c r="I8" s="5">
        <v>2013.84</v>
      </c>
      <c r="J8" s="5">
        <v>2013.84</v>
      </c>
      <c r="K8" s="5">
        <v>2013.84</v>
      </c>
      <c r="L8" s="5">
        <v>2013.84</v>
      </c>
    </row>
    <row r="9" spans="1:12" x14ac:dyDescent="0.25">
      <c r="A9" s="1" t="s">
        <v>109</v>
      </c>
      <c r="B9" s="1">
        <v>28</v>
      </c>
      <c r="C9" s="5">
        <v>883.39</v>
      </c>
      <c r="D9" s="5">
        <v>883.39</v>
      </c>
      <c r="E9" s="5">
        <v>883.39</v>
      </c>
      <c r="F9" s="5">
        <v>883.39</v>
      </c>
      <c r="G9" s="5">
        <v>883.39</v>
      </c>
      <c r="H9" s="5">
        <v>883.39</v>
      </c>
      <c r="I9" s="5">
        <v>883.39</v>
      </c>
      <c r="J9" s="5">
        <v>883.39</v>
      </c>
      <c r="K9" s="5">
        <v>883.39</v>
      </c>
      <c r="L9" s="5">
        <v>883.39</v>
      </c>
    </row>
    <row r="10" spans="1:12" x14ac:dyDescent="0.25">
      <c r="A10" s="11" t="s">
        <v>111</v>
      </c>
      <c r="B10" s="11"/>
      <c r="C10" s="15">
        <f>SUM(C2:C9)</f>
        <v>6460.1100000000006</v>
      </c>
      <c r="D10" s="15">
        <f t="shared" ref="D10:L10" si="0">SUM(D2:D9)</f>
        <v>6460.1100000000006</v>
      </c>
      <c r="E10" s="15">
        <f t="shared" si="0"/>
        <v>6460.1100000000006</v>
      </c>
      <c r="F10" s="15">
        <f t="shared" si="0"/>
        <v>6460.1100000000006</v>
      </c>
      <c r="G10" s="15">
        <f t="shared" si="0"/>
        <v>6460.1100000000006</v>
      </c>
      <c r="H10" s="15">
        <f t="shared" si="0"/>
        <v>6460.1100000000006</v>
      </c>
      <c r="I10" s="15">
        <f t="shared" si="0"/>
        <v>6460.1100000000006</v>
      </c>
      <c r="J10" s="15">
        <f t="shared" si="0"/>
        <v>6460.1100000000006</v>
      </c>
      <c r="K10" s="15">
        <f t="shared" si="0"/>
        <v>6460.1100000000006</v>
      </c>
      <c r="L10" s="15">
        <f t="shared" si="0"/>
        <v>6460.1100000000006</v>
      </c>
    </row>
  </sheetData>
  <mergeCells count="1">
    <mergeCell ref="A10:B10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786-FE48-4614-A480-42FD4A61101D}">
  <dimension ref="A1:N4"/>
  <sheetViews>
    <sheetView workbookViewId="0">
      <selection activeCell="G3" sqref="G3"/>
    </sheetView>
  </sheetViews>
  <sheetFormatPr defaultRowHeight="15" x14ac:dyDescent="0.25"/>
  <cols>
    <col min="1" max="1" width="30.28515625" customWidth="1"/>
    <col min="2" max="14" width="20.7109375" customWidth="1"/>
  </cols>
  <sheetData>
    <row r="1" spans="1:14" s="7" customFormat="1" ht="19.5" x14ac:dyDescent="0.3">
      <c r="A1" s="9"/>
      <c r="B1" s="3" t="s">
        <v>80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52</v>
      </c>
      <c r="N1" s="3" t="s">
        <v>80</v>
      </c>
    </row>
    <row r="2" spans="1:14" ht="18" thickBot="1" x14ac:dyDescent="0.35">
      <c r="A2" s="9" t="s">
        <v>86</v>
      </c>
      <c r="B2" s="8">
        <f>'Cartão Nubank'!C30</f>
        <v>722.6</v>
      </c>
      <c r="C2" s="8">
        <f>'Cartão Cora'!C30+'Cartão Azul'!C42+'Cartão Porto Seguro'!C30+'Cartão Sicreed'!C30+'Cartão Mercado Pago'!C33+'Cartão Nubank'!D30</f>
        <v>18650.440000000002</v>
      </c>
      <c r="D2" s="8">
        <f>'Cartão Cora'!D30+'Cartão Azul'!D42+'Cartão Porto Seguro'!D30+'Cartão Sicreed'!D30+'Cartão Mercado Pago'!D33+'Cartão Nubank'!E30</f>
        <v>14460.59</v>
      </c>
      <c r="E2" s="8">
        <f>'Cartão Cora'!E30+'Cartão Azul'!E42+'Cartão Porto Seguro'!E30+'Cartão Sicreed'!E30+'Cartão Mercado Pago'!E33+'Cartão Nubank'!F30</f>
        <v>12114.71</v>
      </c>
      <c r="F2" s="8">
        <f>'Cartão Cora'!F30+'Cartão Azul'!F42+'Cartão Porto Seguro'!F30+'Cartão Sicreed'!F30+'Cartão Mercado Pago'!F33+'Cartão Nubank'!G30</f>
        <v>10373.26</v>
      </c>
      <c r="G2" s="8">
        <f>'Cartão Cora'!G30+'Cartão Azul'!G42+'Cartão Porto Seguro'!G30+'Cartão Sicreed'!G30+'Cartão Mercado Pago'!G33+'Cartão Nubank'!H30</f>
        <v>9497.26</v>
      </c>
      <c r="H2" s="8">
        <f>'Cartão Cora'!H30+'Cartão Azul'!H42+'Cartão Porto Seguro'!H30+'Cartão Sicreed'!H30+'Cartão Mercado Pago'!H33+'Cartão Nubank'!I30</f>
        <v>9305.84</v>
      </c>
      <c r="I2" s="8">
        <f>'Cartão Cora'!I30+'Cartão Azul'!I42+'Cartão Porto Seguro'!I30+'Cartão Sicreed'!I30+'Cartão Mercado Pago'!I33+'Cartão Nubank'!J30</f>
        <v>6227.3</v>
      </c>
      <c r="J2" s="8">
        <f>'Cartão Cora'!J30+'Cartão Azul'!J42+'Cartão Porto Seguro'!J30+'Cartão Sicreed'!J30+'Cartão Mercado Pago'!J33+'Cartão Nubank'!K30</f>
        <v>4037.58</v>
      </c>
      <c r="K2" s="8">
        <f>'Cartão Cora'!K30+'Cartão Azul'!K42+'Cartão Porto Seguro'!K30+'Cartão Sicreed'!K30+'Cartão Mercado Pago'!K33+'Cartão Nubank'!L30</f>
        <v>3585.0699999999997</v>
      </c>
      <c r="L2" s="8">
        <f>'Cartão Cora'!L30+'Cartão Azul'!L42+'Cartão Porto Seguro'!L30+'Cartão Sicreed'!L30+'Cartão Mercado Pago'!L33+'Cartão Nubank'!M30</f>
        <v>1982.88</v>
      </c>
      <c r="M2" s="8"/>
    </row>
    <row r="3" spans="1:14" ht="18.75" thickTop="1" thickBot="1" x14ac:dyDescent="0.35">
      <c r="A3" s="9" t="s">
        <v>6</v>
      </c>
      <c r="B3" s="8">
        <f>'Cartão Nubank'!C31</f>
        <v>2706.47</v>
      </c>
      <c r="C3" s="8">
        <f>'Cartão Cora'!C30+'Cartão Azul'!C43+'Cartão Porto Seguro'!C30+'Cartão Sicreed'!C31+'Cartão Mercado Pago'!C33+'Cartão Nubank'!D30</f>
        <v>29145.34</v>
      </c>
      <c r="D3" s="29">
        <f>D2+8000</f>
        <v>22460.59</v>
      </c>
      <c r="E3" s="29">
        <f t="shared" ref="E3:L3" si="0">E2+8000</f>
        <v>20114.71</v>
      </c>
      <c r="F3" s="29">
        <f t="shared" si="0"/>
        <v>18373.260000000002</v>
      </c>
      <c r="G3" s="29">
        <f t="shared" si="0"/>
        <v>17497.260000000002</v>
      </c>
      <c r="H3" s="29">
        <f t="shared" si="0"/>
        <v>17305.84</v>
      </c>
      <c r="I3" s="29">
        <f t="shared" si="0"/>
        <v>14227.3</v>
      </c>
      <c r="J3" s="29">
        <f t="shared" si="0"/>
        <v>12037.58</v>
      </c>
      <c r="K3" s="29">
        <f t="shared" si="0"/>
        <v>11585.07</v>
      </c>
      <c r="L3" s="29">
        <f t="shared" si="0"/>
        <v>9982.880000000001</v>
      </c>
      <c r="M3" s="8"/>
    </row>
    <row r="4" spans="1:14" ht="15.75" thickTop="1" x14ac:dyDescent="0.25"/>
  </sheetData>
  <phoneticPr fontId="6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F1C4D-B3CA-479A-8E97-910C8F7FB746}">
  <dimension ref="A1:F31"/>
  <sheetViews>
    <sheetView workbookViewId="0">
      <selection sqref="A1:F30"/>
    </sheetView>
  </sheetViews>
  <sheetFormatPr defaultRowHeight="15" x14ac:dyDescent="0.25"/>
  <cols>
    <col min="1" max="1" width="35.7109375" customWidth="1"/>
    <col min="2" max="2" width="30.7109375" customWidth="1"/>
    <col min="3" max="6" width="20.7109375" customWidth="1"/>
    <col min="7" max="7" width="19.42578125" customWidth="1"/>
  </cols>
  <sheetData>
    <row r="1" spans="1:6" ht="19.5" x14ac:dyDescent="0.3">
      <c r="A1" s="1"/>
      <c r="B1" s="2"/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 t="s">
        <v>0</v>
      </c>
      <c r="B2" s="1" t="s">
        <v>1</v>
      </c>
      <c r="C2" s="4">
        <v>566.74</v>
      </c>
      <c r="D2" s="4">
        <v>566.74</v>
      </c>
      <c r="E2" s="4">
        <v>0</v>
      </c>
      <c r="F2" s="4">
        <v>0</v>
      </c>
    </row>
    <row r="3" spans="1:6" x14ac:dyDescent="0.25">
      <c r="A3" s="1"/>
      <c r="B3" s="1"/>
      <c r="C3" s="5"/>
      <c r="D3" s="5"/>
      <c r="E3" s="5"/>
      <c r="F3" s="5"/>
    </row>
    <row r="4" spans="1:6" x14ac:dyDescent="0.25">
      <c r="A4" s="1"/>
      <c r="B4" s="1"/>
      <c r="C4" s="5"/>
      <c r="D4" s="5"/>
      <c r="E4" s="5"/>
      <c r="F4" s="5"/>
    </row>
    <row r="5" spans="1:6" x14ac:dyDescent="0.25">
      <c r="A5" s="1"/>
      <c r="B5" s="1"/>
      <c r="C5" s="5"/>
      <c r="D5" s="5"/>
      <c r="E5" s="5"/>
      <c r="F5" s="5"/>
    </row>
    <row r="6" spans="1:6" x14ac:dyDescent="0.25">
      <c r="A6" s="1"/>
      <c r="B6" s="1"/>
      <c r="C6" s="5"/>
      <c r="D6" s="5"/>
      <c r="E6" s="5"/>
      <c r="F6" s="5"/>
    </row>
    <row r="7" spans="1:6" x14ac:dyDescent="0.25">
      <c r="A7" s="1"/>
      <c r="B7" s="1"/>
      <c r="C7" s="5"/>
      <c r="D7" s="5"/>
      <c r="E7" s="5"/>
      <c r="F7" s="5"/>
    </row>
    <row r="8" spans="1:6" x14ac:dyDescent="0.25">
      <c r="A8" s="1"/>
      <c r="B8" s="1"/>
      <c r="C8" s="5"/>
      <c r="D8" s="5"/>
      <c r="E8" s="5"/>
      <c r="F8" s="5"/>
    </row>
    <row r="9" spans="1:6" x14ac:dyDescent="0.25">
      <c r="A9" s="1"/>
      <c r="B9" s="1"/>
      <c r="C9" s="5"/>
      <c r="D9" s="5"/>
      <c r="E9" s="5"/>
      <c r="F9" s="5"/>
    </row>
    <row r="10" spans="1:6" x14ac:dyDescent="0.25">
      <c r="A10" s="1"/>
      <c r="B10" s="1"/>
      <c r="C10" s="5"/>
      <c r="D10" s="5"/>
      <c r="E10" s="5"/>
      <c r="F10" s="5"/>
    </row>
    <row r="11" spans="1:6" x14ac:dyDescent="0.25">
      <c r="A11" s="1"/>
      <c r="B11" s="1"/>
      <c r="C11" s="5"/>
      <c r="D11" s="5"/>
      <c r="E11" s="5"/>
      <c r="F11" s="5"/>
    </row>
    <row r="12" spans="1:6" x14ac:dyDescent="0.25">
      <c r="A12" s="1"/>
      <c r="B12" s="1"/>
      <c r="C12" s="5"/>
      <c r="D12" s="5"/>
      <c r="E12" s="5"/>
      <c r="F12" s="5"/>
    </row>
    <row r="13" spans="1:6" x14ac:dyDescent="0.25">
      <c r="A13" s="1"/>
      <c r="B13" s="1"/>
      <c r="C13" s="5"/>
      <c r="D13" s="5"/>
      <c r="E13" s="5"/>
      <c r="F13" s="5"/>
    </row>
    <row r="14" spans="1:6" x14ac:dyDescent="0.25">
      <c r="A14" s="1"/>
      <c r="B14" s="1"/>
      <c r="C14" s="5"/>
      <c r="D14" s="5"/>
      <c r="E14" s="5"/>
      <c r="F14" s="5"/>
    </row>
    <row r="15" spans="1:6" x14ac:dyDescent="0.25">
      <c r="A15" s="1"/>
      <c r="B15" s="1"/>
      <c r="C15" s="5"/>
      <c r="D15" s="5"/>
      <c r="E15" s="5"/>
      <c r="F15" s="5"/>
    </row>
    <row r="16" spans="1:6" x14ac:dyDescent="0.25">
      <c r="A16" s="1"/>
      <c r="B16" s="1"/>
      <c r="C16" s="5"/>
      <c r="D16" s="5"/>
      <c r="E16" s="5"/>
      <c r="F16" s="5"/>
    </row>
    <row r="17" spans="1:6" x14ac:dyDescent="0.25">
      <c r="A17" s="1"/>
      <c r="B17" s="1"/>
      <c r="C17" s="5"/>
      <c r="D17" s="5"/>
      <c r="E17" s="5"/>
      <c r="F17" s="5"/>
    </row>
    <row r="18" spans="1:6" x14ac:dyDescent="0.25">
      <c r="A18" s="1"/>
      <c r="B18" s="1"/>
      <c r="C18" s="5"/>
      <c r="D18" s="5"/>
      <c r="E18" s="5"/>
      <c r="F18" s="5"/>
    </row>
    <row r="19" spans="1:6" x14ac:dyDescent="0.25">
      <c r="A19" s="1"/>
      <c r="B19" s="1"/>
      <c r="C19" s="5"/>
      <c r="D19" s="5"/>
      <c r="E19" s="5"/>
      <c r="F19" s="5"/>
    </row>
    <row r="20" spans="1:6" x14ac:dyDescent="0.25">
      <c r="A20" s="1"/>
      <c r="B20" s="1"/>
      <c r="C20" s="5"/>
      <c r="D20" s="5"/>
      <c r="E20" s="5"/>
      <c r="F20" s="5"/>
    </row>
    <row r="21" spans="1:6" x14ac:dyDescent="0.25">
      <c r="A21" s="1"/>
      <c r="B21" s="1"/>
      <c r="C21" s="5"/>
      <c r="D21" s="5"/>
      <c r="E21" s="5"/>
      <c r="F21" s="5"/>
    </row>
    <row r="22" spans="1:6" x14ac:dyDescent="0.25">
      <c r="A22" s="1"/>
      <c r="B22" s="1"/>
      <c r="C22" s="5"/>
      <c r="D22" s="5"/>
      <c r="E22" s="5"/>
      <c r="F22" s="5"/>
    </row>
    <row r="23" spans="1:6" x14ac:dyDescent="0.25">
      <c r="A23" s="1"/>
      <c r="B23" s="1"/>
      <c r="C23" s="5"/>
      <c r="D23" s="5"/>
      <c r="E23" s="5"/>
      <c r="F23" s="5"/>
    </row>
    <row r="24" spans="1:6" x14ac:dyDescent="0.25">
      <c r="A24" s="1"/>
      <c r="B24" s="1"/>
      <c r="C24" s="5"/>
      <c r="D24" s="5"/>
      <c r="E24" s="5"/>
      <c r="F24" s="5"/>
    </row>
    <row r="25" spans="1:6" x14ac:dyDescent="0.25">
      <c r="A25" s="1"/>
      <c r="B25" s="1"/>
      <c r="C25" s="5"/>
      <c r="D25" s="5"/>
      <c r="E25" s="5"/>
      <c r="F25" s="5"/>
    </row>
    <row r="26" spans="1:6" x14ac:dyDescent="0.25">
      <c r="A26" s="1"/>
      <c r="B26" s="1"/>
      <c r="C26" s="5"/>
      <c r="D26" s="5"/>
      <c r="E26" s="5"/>
      <c r="F26" s="5"/>
    </row>
    <row r="27" spans="1:6" x14ac:dyDescent="0.25">
      <c r="A27" s="1"/>
      <c r="B27" s="1"/>
      <c r="C27" s="5"/>
      <c r="D27" s="5"/>
      <c r="E27" s="5"/>
      <c r="F27" s="5"/>
    </row>
    <row r="28" spans="1:6" x14ac:dyDescent="0.25">
      <c r="A28" s="1"/>
      <c r="B28" s="1"/>
      <c r="C28" s="5"/>
      <c r="D28" s="5"/>
      <c r="E28" s="5"/>
      <c r="F28" s="5"/>
    </row>
    <row r="29" spans="1:6" x14ac:dyDescent="0.25">
      <c r="A29" s="1"/>
      <c r="B29" s="1"/>
      <c r="C29" s="5"/>
      <c r="D29" s="5"/>
      <c r="E29" s="5"/>
      <c r="F29" s="5"/>
    </row>
    <row r="30" spans="1:6" ht="24.75" thickBot="1" x14ac:dyDescent="0.45">
      <c r="A30" s="10" t="s">
        <v>6</v>
      </c>
      <c r="B30" s="10"/>
      <c r="C30" s="6">
        <f>SUM(C2:C29)</f>
        <v>566.74</v>
      </c>
      <c r="D30" s="6">
        <f t="shared" ref="D30:F30" si="0">SUM(D2:D29)</f>
        <v>566.74</v>
      </c>
      <c r="E30" s="6">
        <f t="shared" si="0"/>
        <v>0</v>
      </c>
      <c r="F30" s="6">
        <f t="shared" si="0"/>
        <v>0</v>
      </c>
    </row>
    <row r="31" spans="1:6" ht="15.75" thickTop="1" x14ac:dyDescent="0.25"/>
  </sheetData>
  <mergeCells count="1">
    <mergeCell ref="A30:B3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4095-762C-4567-86F9-4646B5347727}">
  <dimension ref="A1:L44"/>
  <sheetViews>
    <sheetView topLeftCell="A18" workbookViewId="0">
      <selection activeCell="C43" sqref="C43"/>
    </sheetView>
  </sheetViews>
  <sheetFormatPr defaultRowHeight="15" x14ac:dyDescent="0.25"/>
  <cols>
    <col min="1" max="1" width="35.7109375" customWidth="1"/>
    <col min="2" max="2" width="30.7109375" customWidth="1"/>
    <col min="3" max="12" width="20.7109375" customWidth="1"/>
  </cols>
  <sheetData>
    <row r="1" spans="1:12" ht="19.5" x14ac:dyDescent="0.3">
      <c r="A1" s="1"/>
      <c r="B1" s="2"/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</row>
    <row r="2" spans="1:12" x14ac:dyDescent="0.25">
      <c r="A2" s="1" t="s">
        <v>7</v>
      </c>
      <c r="B2" s="1"/>
      <c r="C2" s="4">
        <v>58.5</v>
      </c>
      <c r="D2" s="4">
        <v>58.5</v>
      </c>
      <c r="E2" s="4"/>
      <c r="F2" s="4"/>
      <c r="G2" s="4"/>
      <c r="H2" s="4"/>
      <c r="I2" s="4"/>
      <c r="J2" s="4"/>
      <c r="K2" s="4"/>
      <c r="L2" s="4"/>
    </row>
    <row r="3" spans="1:12" x14ac:dyDescent="0.25">
      <c r="A3" s="1" t="s">
        <v>14</v>
      </c>
      <c r="B3" s="1"/>
      <c r="C3" s="5">
        <v>168.34</v>
      </c>
      <c r="D3" s="5">
        <v>168.34</v>
      </c>
      <c r="E3" s="5">
        <v>168.34</v>
      </c>
      <c r="F3" s="5"/>
      <c r="G3" s="5"/>
      <c r="H3" s="5"/>
      <c r="I3" s="5"/>
      <c r="J3" s="5"/>
      <c r="K3" s="5"/>
      <c r="L3" s="5"/>
    </row>
    <row r="4" spans="1:12" x14ac:dyDescent="0.25">
      <c r="A4" s="1" t="s">
        <v>15</v>
      </c>
      <c r="B4" s="1"/>
      <c r="C4" s="5">
        <v>44.95</v>
      </c>
      <c r="D4" s="5">
        <v>44.95</v>
      </c>
      <c r="E4" s="5"/>
      <c r="F4" s="5"/>
      <c r="G4" s="5"/>
      <c r="H4" s="5"/>
      <c r="I4" s="5"/>
      <c r="J4" s="5"/>
      <c r="K4" s="5"/>
      <c r="L4" s="5"/>
    </row>
    <row r="5" spans="1:12" x14ac:dyDescent="0.25">
      <c r="A5" s="1" t="s">
        <v>16</v>
      </c>
      <c r="B5" s="1"/>
      <c r="C5" s="5">
        <v>71.040000000000006</v>
      </c>
      <c r="D5" s="5">
        <v>71.040000000000006</v>
      </c>
      <c r="E5" s="5">
        <v>71.040000000000006</v>
      </c>
      <c r="F5" s="5"/>
      <c r="G5" s="5"/>
      <c r="H5" s="5"/>
      <c r="I5" s="5"/>
      <c r="J5" s="5"/>
      <c r="K5" s="5"/>
      <c r="L5" s="5"/>
    </row>
    <row r="6" spans="1:12" x14ac:dyDescent="0.25">
      <c r="A6" s="1" t="s">
        <v>17</v>
      </c>
      <c r="B6" s="1"/>
      <c r="C6" s="5">
        <v>99.43</v>
      </c>
      <c r="D6" s="5">
        <v>99.43</v>
      </c>
      <c r="E6" s="5"/>
      <c r="F6" s="5"/>
      <c r="G6" s="5"/>
      <c r="H6" s="5"/>
      <c r="I6" s="5"/>
      <c r="J6" s="5"/>
      <c r="K6" s="5"/>
      <c r="L6" s="5"/>
    </row>
    <row r="7" spans="1:12" x14ac:dyDescent="0.25">
      <c r="A7" s="1" t="s">
        <v>18</v>
      </c>
      <c r="B7" s="1" t="s">
        <v>20</v>
      </c>
      <c r="C7" s="5">
        <v>40.85</v>
      </c>
      <c r="D7" s="5">
        <v>40.85</v>
      </c>
      <c r="E7" s="5">
        <v>40.85</v>
      </c>
      <c r="F7" s="5">
        <v>40.85</v>
      </c>
      <c r="G7" s="5">
        <v>40.85</v>
      </c>
      <c r="H7" s="5">
        <v>40.85</v>
      </c>
      <c r="I7" s="5"/>
      <c r="J7" s="5"/>
      <c r="K7" s="5"/>
      <c r="L7" s="5"/>
    </row>
    <row r="8" spans="1:12" x14ac:dyDescent="0.25">
      <c r="A8" s="1" t="s">
        <v>19</v>
      </c>
      <c r="B8" s="1" t="s">
        <v>20</v>
      </c>
      <c r="C8" s="5">
        <v>95.96</v>
      </c>
      <c r="D8" s="5">
        <v>95.96</v>
      </c>
      <c r="E8" s="5"/>
      <c r="F8" s="5"/>
      <c r="G8" s="5"/>
      <c r="H8" s="5"/>
      <c r="I8" s="5"/>
      <c r="J8" s="5"/>
      <c r="K8" s="5"/>
      <c r="L8" s="5"/>
    </row>
    <row r="9" spans="1:12" x14ac:dyDescent="0.25">
      <c r="A9" s="1" t="s">
        <v>21</v>
      </c>
      <c r="B9" s="1" t="s">
        <v>20</v>
      </c>
      <c r="C9" s="5">
        <v>56</v>
      </c>
      <c r="D9" s="5">
        <v>56</v>
      </c>
      <c r="E9" s="5">
        <v>56</v>
      </c>
      <c r="F9" s="5">
        <v>56</v>
      </c>
      <c r="G9" s="5">
        <v>56</v>
      </c>
      <c r="H9" s="5"/>
      <c r="I9" s="5"/>
      <c r="J9" s="5"/>
      <c r="K9" s="5"/>
      <c r="L9" s="5"/>
    </row>
    <row r="10" spans="1:12" x14ac:dyDescent="0.25">
      <c r="A10" s="1" t="s">
        <v>22</v>
      </c>
      <c r="B10" s="1"/>
      <c r="C10" s="5">
        <v>58.95</v>
      </c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s="1" t="s">
        <v>15</v>
      </c>
      <c r="B11" s="1"/>
      <c r="C11" s="5">
        <v>82</v>
      </c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5">
      <c r="A12" s="1" t="s">
        <v>23</v>
      </c>
      <c r="B12" s="1"/>
      <c r="C12" s="5">
        <v>125.62</v>
      </c>
      <c r="D12" s="5">
        <v>125.62</v>
      </c>
      <c r="E12" s="5">
        <v>125.62</v>
      </c>
      <c r="F12" s="5">
        <v>125.62</v>
      </c>
      <c r="G12" s="5">
        <v>125.62</v>
      </c>
      <c r="H12" s="5">
        <v>125.62</v>
      </c>
      <c r="I12" s="5">
        <v>125.62</v>
      </c>
      <c r="J12" s="5"/>
      <c r="K12" s="5"/>
      <c r="L12" s="5"/>
    </row>
    <row r="13" spans="1:12" x14ac:dyDescent="0.25">
      <c r="A13" s="1" t="s">
        <v>24</v>
      </c>
      <c r="B13" s="1"/>
      <c r="C13" s="5">
        <v>73.33</v>
      </c>
      <c r="D13" s="5">
        <v>73.33</v>
      </c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1" t="s">
        <v>25</v>
      </c>
      <c r="B14" s="1"/>
      <c r="C14" s="5">
        <v>178.37</v>
      </c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s="1" t="s">
        <v>26</v>
      </c>
      <c r="B15" s="1"/>
      <c r="C15" s="5">
        <v>162.66</v>
      </c>
      <c r="D15" s="5">
        <v>162.66</v>
      </c>
      <c r="E15" s="5"/>
      <c r="F15" s="5"/>
      <c r="G15" s="5"/>
      <c r="H15" s="5"/>
      <c r="I15" s="5"/>
      <c r="J15" s="5"/>
      <c r="K15" s="5"/>
      <c r="L15" s="5"/>
    </row>
    <row r="16" spans="1:12" x14ac:dyDescent="0.25">
      <c r="A16" s="1" t="s">
        <v>27</v>
      </c>
      <c r="B16" s="1"/>
      <c r="C16" s="5">
        <v>224</v>
      </c>
      <c r="D16" s="5">
        <v>224</v>
      </c>
      <c r="E16" s="5">
        <v>224</v>
      </c>
      <c r="F16" s="5">
        <v>224</v>
      </c>
      <c r="G16" s="5"/>
      <c r="H16" s="5"/>
      <c r="I16" s="5"/>
      <c r="J16" s="5"/>
      <c r="K16" s="5"/>
      <c r="L16" s="5"/>
    </row>
    <row r="17" spans="1:12" x14ac:dyDescent="0.25">
      <c r="A17" s="1" t="s">
        <v>28</v>
      </c>
      <c r="B17" s="1"/>
      <c r="C17" s="5">
        <v>49.64</v>
      </c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5">
      <c r="A18" s="1" t="s">
        <v>29</v>
      </c>
      <c r="B18" s="1"/>
      <c r="C18" s="5">
        <v>99.94</v>
      </c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5">
      <c r="A19" s="1" t="s">
        <v>22</v>
      </c>
      <c r="B19" s="1"/>
      <c r="C19" s="5">
        <v>197</v>
      </c>
      <c r="D19" s="5">
        <v>197</v>
      </c>
      <c r="E19" s="5">
        <v>197</v>
      </c>
      <c r="F19" s="5"/>
      <c r="G19" s="5"/>
      <c r="H19" s="5"/>
      <c r="I19" s="5"/>
      <c r="J19" s="5"/>
      <c r="K19" s="5"/>
      <c r="L19" s="5"/>
    </row>
    <row r="20" spans="1:12" x14ac:dyDescent="0.25">
      <c r="A20" s="1" t="s">
        <v>30</v>
      </c>
      <c r="B20" s="1" t="s">
        <v>31</v>
      </c>
      <c r="C20" s="5">
        <v>598</v>
      </c>
      <c r="D20" s="5">
        <v>598</v>
      </c>
      <c r="E20" s="5"/>
      <c r="F20" s="5"/>
      <c r="G20" s="5"/>
      <c r="H20" s="5"/>
      <c r="I20" s="5"/>
      <c r="J20" s="5"/>
      <c r="K20" s="5"/>
      <c r="L20" s="5"/>
    </row>
    <row r="21" spans="1:12" x14ac:dyDescent="0.25">
      <c r="A21" s="1" t="s">
        <v>16</v>
      </c>
      <c r="B21" s="1"/>
      <c r="C21" s="5">
        <v>76.25</v>
      </c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5">
      <c r="A22" s="1" t="s">
        <v>32</v>
      </c>
      <c r="B22" s="1"/>
      <c r="C22" s="5">
        <v>145.63999999999999</v>
      </c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1" t="s">
        <v>33</v>
      </c>
      <c r="B23" s="1"/>
      <c r="C23" s="5">
        <v>108.25</v>
      </c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5">
      <c r="A24" s="1" t="s">
        <v>34</v>
      </c>
      <c r="B24" s="1"/>
      <c r="C24" s="5">
        <v>88.68</v>
      </c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1" t="s">
        <v>35</v>
      </c>
      <c r="B25" s="1"/>
      <c r="C25" s="5">
        <v>104.02</v>
      </c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1" t="s">
        <v>36</v>
      </c>
      <c r="B26" s="1"/>
      <c r="C26" s="5">
        <v>2884.79</v>
      </c>
      <c r="D26" s="5">
        <v>2884.79</v>
      </c>
      <c r="E26" s="5">
        <v>2884.79</v>
      </c>
      <c r="F26" s="5">
        <v>2884.79</v>
      </c>
      <c r="G26" s="5">
        <v>2884.79</v>
      </c>
      <c r="H26" s="5">
        <v>2884.79</v>
      </c>
      <c r="I26" s="5"/>
      <c r="J26" s="5"/>
      <c r="K26" s="5"/>
      <c r="L26" s="5"/>
    </row>
    <row r="27" spans="1:12" x14ac:dyDescent="0.25">
      <c r="A27" s="1" t="s">
        <v>26</v>
      </c>
      <c r="B27" s="1"/>
      <c r="C27" s="5">
        <v>110.65</v>
      </c>
      <c r="D27" s="5">
        <v>110.65</v>
      </c>
      <c r="E27" s="5">
        <v>110.65</v>
      </c>
      <c r="F27" s="5"/>
      <c r="G27" s="5"/>
      <c r="H27" s="5"/>
      <c r="I27" s="5"/>
      <c r="J27" s="5"/>
      <c r="K27" s="5"/>
      <c r="L27" s="5"/>
    </row>
    <row r="28" spans="1:12" x14ac:dyDescent="0.25">
      <c r="A28" s="1" t="s">
        <v>37</v>
      </c>
      <c r="B28" s="1" t="s">
        <v>20</v>
      </c>
      <c r="C28" s="5">
        <v>255.05</v>
      </c>
      <c r="D28" s="5">
        <v>255.05</v>
      </c>
      <c r="E28" s="5">
        <v>255.05</v>
      </c>
      <c r="F28" s="5">
        <v>255.05</v>
      </c>
      <c r="G28" s="5">
        <v>255.05</v>
      </c>
      <c r="H28" s="5">
        <v>255.05</v>
      </c>
      <c r="I28" s="5">
        <v>255.05</v>
      </c>
      <c r="J28" s="5">
        <v>255.05</v>
      </c>
      <c r="K28" s="5">
        <v>255.05</v>
      </c>
      <c r="L28" s="5"/>
    </row>
    <row r="29" spans="1:12" x14ac:dyDescent="0.25">
      <c r="A29" s="1" t="s">
        <v>38</v>
      </c>
      <c r="B29" s="1"/>
      <c r="C29" s="5">
        <v>120.76</v>
      </c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s="1" t="s">
        <v>39</v>
      </c>
      <c r="B30" s="1"/>
      <c r="C30" s="5">
        <v>109.01</v>
      </c>
      <c r="D30" s="5">
        <v>109.01</v>
      </c>
      <c r="E30" s="5"/>
      <c r="F30" s="5"/>
      <c r="G30" s="5"/>
      <c r="H30" s="5"/>
      <c r="I30" s="5"/>
      <c r="J30" s="5"/>
      <c r="K30" s="5"/>
      <c r="L30" s="5"/>
    </row>
    <row r="31" spans="1:12" x14ac:dyDescent="0.25">
      <c r="A31" s="1" t="s">
        <v>17</v>
      </c>
      <c r="B31" s="1"/>
      <c r="C31" s="5">
        <v>118.66</v>
      </c>
      <c r="D31" s="5"/>
      <c r="E31" s="5"/>
      <c r="F31" s="5"/>
      <c r="G31" s="5"/>
      <c r="H31" s="5"/>
      <c r="I31" s="5"/>
      <c r="J31" s="5"/>
      <c r="K31" s="5"/>
      <c r="L31" s="5"/>
    </row>
    <row r="32" spans="1:12" x14ac:dyDescent="0.25">
      <c r="A32" s="1" t="s">
        <v>40</v>
      </c>
      <c r="B32" s="1"/>
      <c r="C32" s="5">
        <v>217.35</v>
      </c>
      <c r="D32" s="5">
        <v>217.35</v>
      </c>
      <c r="E32" s="5">
        <v>217.35</v>
      </c>
      <c r="F32" s="5"/>
      <c r="G32" s="5"/>
      <c r="H32" s="5"/>
      <c r="I32" s="5"/>
      <c r="J32" s="5"/>
      <c r="K32" s="5"/>
      <c r="L32" s="5"/>
    </row>
    <row r="33" spans="1:12" x14ac:dyDescent="0.25">
      <c r="A33" s="1" t="s">
        <v>41</v>
      </c>
      <c r="B33" s="1"/>
      <c r="C33" s="5">
        <v>77.540000000000006</v>
      </c>
      <c r="D33" s="5">
        <v>77.540000000000006</v>
      </c>
      <c r="E33" s="5">
        <v>77.540000000000006</v>
      </c>
      <c r="F33" s="5"/>
      <c r="G33" s="5"/>
      <c r="H33" s="5"/>
      <c r="I33" s="5"/>
      <c r="J33" s="5"/>
      <c r="K33" s="5"/>
      <c r="L33" s="5"/>
    </row>
    <row r="34" spans="1:12" x14ac:dyDescent="0.25">
      <c r="A34" s="1" t="s">
        <v>42</v>
      </c>
      <c r="B34" s="1" t="s">
        <v>43</v>
      </c>
      <c r="C34" s="5">
        <v>898.04</v>
      </c>
      <c r="D34" s="5">
        <v>898.04</v>
      </c>
      <c r="E34" s="5">
        <v>898.04</v>
      </c>
      <c r="F34" s="5">
        <v>898.04</v>
      </c>
      <c r="G34" s="5">
        <v>898.04</v>
      </c>
      <c r="H34" s="5">
        <v>898.04</v>
      </c>
      <c r="I34" s="5">
        <v>898.04</v>
      </c>
      <c r="J34" s="5"/>
      <c r="K34" s="5"/>
      <c r="L34" s="5"/>
    </row>
    <row r="35" spans="1:12" x14ac:dyDescent="0.25">
      <c r="A35" s="1" t="s">
        <v>44</v>
      </c>
      <c r="B35" s="1"/>
      <c r="C35" s="5">
        <v>319.14</v>
      </c>
      <c r="D35" s="5">
        <v>319.14</v>
      </c>
      <c r="E35" s="5">
        <v>319.14</v>
      </c>
      <c r="F35" s="5">
        <v>319.14</v>
      </c>
      <c r="G35" s="5"/>
      <c r="H35" s="5"/>
      <c r="I35" s="5"/>
      <c r="J35" s="5"/>
      <c r="K35" s="5"/>
      <c r="L35" s="5"/>
    </row>
    <row r="36" spans="1:12" x14ac:dyDescent="0.25">
      <c r="A36" s="1" t="s">
        <v>45</v>
      </c>
      <c r="B36" s="1"/>
      <c r="C36" s="5">
        <v>44.06</v>
      </c>
      <c r="D36" s="5">
        <v>44.06</v>
      </c>
      <c r="E36" s="5"/>
      <c r="F36" s="5"/>
      <c r="G36" s="5"/>
      <c r="H36" s="5"/>
      <c r="I36" s="5"/>
      <c r="J36" s="5"/>
      <c r="K36" s="5"/>
      <c r="L36" s="5"/>
    </row>
    <row r="37" spans="1:12" x14ac:dyDescent="0.25">
      <c r="A37" s="1" t="s">
        <v>37</v>
      </c>
      <c r="B37" s="1" t="s">
        <v>46</v>
      </c>
      <c r="C37" s="5">
        <v>459.32</v>
      </c>
      <c r="D37" s="5">
        <v>459.32</v>
      </c>
      <c r="E37" s="5">
        <v>459.32</v>
      </c>
      <c r="F37" s="5"/>
      <c r="G37" s="5"/>
      <c r="H37" s="5"/>
      <c r="I37" s="5"/>
      <c r="J37" s="5"/>
      <c r="K37" s="5"/>
      <c r="L37" s="5"/>
    </row>
    <row r="38" spans="1:12" x14ac:dyDescent="0.25">
      <c r="A38" s="1"/>
      <c r="B38" s="1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x14ac:dyDescent="0.25">
      <c r="A39" s="1"/>
      <c r="B39" s="1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x14ac:dyDescent="0.25">
      <c r="A40" s="1"/>
      <c r="B40" s="1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ht="24.75" thickBot="1" x14ac:dyDescent="0.45">
      <c r="A42" s="10" t="s">
        <v>87</v>
      </c>
      <c r="B42" s="10"/>
      <c r="C42" s="6">
        <f>SUM(C2:C41)</f>
        <v>8621.7900000000009</v>
      </c>
      <c r="D42" s="6">
        <f t="shared" ref="D42:L42" si="0">SUM(D2:D41)</f>
        <v>7390.630000000001</v>
      </c>
      <c r="E42" s="6">
        <f t="shared" si="0"/>
        <v>6104.7300000000005</v>
      </c>
      <c r="F42" s="6">
        <f t="shared" si="0"/>
        <v>4803.4900000000007</v>
      </c>
      <c r="G42" s="6">
        <f t="shared" si="0"/>
        <v>4260.3500000000004</v>
      </c>
      <c r="H42" s="6">
        <f t="shared" si="0"/>
        <v>4204.3500000000004</v>
      </c>
      <c r="I42" s="6">
        <f t="shared" si="0"/>
        <v>1278.71</v>
      </c>
      <c r="J42" s="6">
        <f t="shared" si="0"/>
        <v>255.05</v>
      </c>
      <c r="K42" s="6">
        <f t="shared" si="0"/>
        <v>255.05</v>
      </c>
      <c r="L42" s="6">
        <f t="shared" si="0"/>
        <v>0</v>
      </c>
    </row>
    <row r="43" spans="1:12" ht="25.5" thickTop="1" thickBot="1" x14ac:dyDescent="0.45">
      <c r="A43" s="10" t="s">
        <v>6</v>
      </c>
      <c r="B43" s="10"/>
      <c r="C43" s="6">
        <v>15187.39</v>
      </c>
      <c r="D43" s="6"/>
      <c r="E43" s="6"/>
      <c r="F43" s="6"/>
      <c r="G43" s="6"/>
      <c r="H43" s="6"/>
      <c r="I43" s="6"/>
      <c r="J43" s="6"/>
      <c r="K43" s="6"/>
      <c r="L43" s="6"/>
    </row>
    <row r="44" spans="1:12" ht="15.75" thickTop="1" x14ac:dyDescent="0.25">
      <c r="A44" s="11"/>
      <c r="B44" s="11"/>
    </row>
  </sheetData>
  <mergeCells count="3">
    <mergeCell ref="A42:B42"/>
    <mergeCell ref="A44:B44"/>
    <mergeCell ref="A43:B43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ACD9E-FC3A-432D-939F-A696C1EAEEA6}">
  <dimension ref="A1:L31"/>
  <sheetViews>
    <sheetView workbookViewId="0">
      <selection activeCell="C5" sqref="C5"/>
    </sheetView>
  </sheetViews>
  <sheetFormatPr defaultRowHeight="15" x14ac:dyDescent="0.25"/>
  <cols>
    <col min="1" max="1" width="35.7109375" customWidth="1"/>
    <col min="2" max="2" width="30.7109375" customWidth="1"/>
    <col min="3" max="12" width="20.7109375" customWidth="1"/>
  </cols>
  <sheetData>
    <row r="1" spans="1:12" ht="19.5" x14ac:dyDescent="0.3">
      <c r="A1" s="1"/>
      <c r="B1" s="2"/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</row>
    <row r="2" spans="1:12" x14ac:dyDescent="0.25">
      <c r="A2" s="1" t="s">
        <v>47</v>
      </c>
      <c r="B2" s="1"/>
      <c r="C2" s="4">
        <v>2462.3000000000002</v>
      </c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1" t="s">
        <v>48</v>
      </c>
      <c r="B3" s="1" t="s">
        <v>49</v>
      </c>
      <c r="C3" s="5">
        <v>270.47000000000003</v>
      </c>
      <c r="D3" s="5">
        <v>270.47000000000003</v>
      </c>
      <c r="E3" s="5">
        <v>270.47000000000003</v>
      </c>
      <c r="F3" s="5">
        <v>270.47000000000003</v>
      </c>
      <c r="G3" s="5">
        <v>270.47000000000003</v>
      </c>
      <c r="H3" s="5">
        <v>270.47000000000003</v>
      </c>
      <c r="I3" s="5">
        <v>270.47000000000003</v>
      </c>
      <c r="J3" s="5">
        <v>270.47000000000003</v>
      </c>
      <c r="K3" s="5">
        <v>270.47000000000003</v>
      </c>
      <c r="L3" s="5">
        <v>270.47000000000003</v>
      </c>
    </row>
    <row r="4" spans="1:12" x14ac:dyDescent="0.25">
      <c r="A4" s="1" t="s">
        <v>50</v>
      </c>
      <c r="B4" s="1"/>
      <c r="C4" s="5">
        <v>1205.0999999999999</v>
      </c>
      <c r="D4" s="5">
        <v>1205.0999999999999</v>
      </c>
      <c r="E4" s="5">
        <v>1205.0999999999999</v>
      </c>
      <c r="F4" s="5">
        <v>1205.0999999999999</v>
      </c>
      <c r="G4" s="5">
        <v>1205.0999999999999</v>
      </c>
      <c r="H4" s="5">
        <v>1205.0999999999999</v>
      </c>
      <c r="I4" s="5">
        <v>1205.0999999999999</v>
      </c>
      <c r="J4" s="5">
        <v>1205.0999999999999</v>
      </c>
      <c r="K4" s="5">
        <v>1205.0999999999999</v>
      </c>
      <c r="L4" s="5">
        <v>1205.0999999999999</v>
      </c>
    </row>
    <row r="5" spans="1:12" x14ac:dyDescent="0.25">
      <c r="A5" s="1" t="s">
        <v>51</v>
      </c>
      <c r="B5" s="1"/>
      <c r="C5" s="5">
        <v>76.069999999999993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1"/>
      <c r="B6" s="1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1"/>
      <c r="B7" s="1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25">
      <c r="A8" s="1"/>
      <c r="B8" s="1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1"/>
      <c r="B9" s="1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25">
      <c r="A10" s="1"/>
      <c r="B10" s="1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s="1"/>
      <c r="B11" s="1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5">
      <c r="A12" s="1"/>
      <c r="B12" s="1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1"/>
      <c r="B13" s="1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1"/>
      <c r="B14" s="1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s="1"/>
      <c r="B15" s="1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5">
      <c r="A16" s="1"/>
      <c r="B16" s="1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5">
      <c r="A17" s="1"/>
      <c r="B17" s="1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5">
      <c r="A18" s="1"/>
      <c r="B18" s="1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5">
      <c r="A19" s="1"/>
      <c r="B19" s="1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5">
      <c r="A20" s="1"/>
      <c r="B20" s="1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5">
      <c r="A21" s="1"/>
      <c r="B21" s="1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5">
      <c r="A22" s="1"/>
      <c r="B22" s="1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1"/>
      <c r="B23" s="1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5">
      <c r="A24" s="1"/>
      <c r="B24" s="1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1"/>
      <c r="B25" s="1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1"/>
      <c r="B26" s="1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5">
      <c r="A27" s="1"/>
      <c r="B27" s="1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5">
      <c r="A28" s="1"/>
      <c r="B28" s="1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5">
      <c r="A29" s="1"/>
      <c r="B29" s="1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ht="24.75" thickBot="1" x14ac:dyDescent="0.45">
      <c r="A30" s="10" t="s">
        <v>6</v>
      </c>
      <c r="B30" s="10"/>
      <c r="C30" s="6">
        <f>SUM(C2:C29)</f>
        <v>4013.9400000000005</v>
      </c>
      <c r="D30" s="6">
        <f t="shared" ref="D30:L30" si="0">SUM(D2:D29)</f>
        <v>1475.57</v>
      </c>
      <c r="E30" s="6">
        <f t="shared" si="0"/>
        <v>1475.57</v>
      </c>
      <c r="F30" s="6">
        <f t="shared" si="0"/>
        <v>1475.57</v>
      </c>
      <c r="G30" s="6">
        <f t="shared" si="0"/>
        <v>1475.57</v>
      </c>
      <c r="H30" s="6">
        <f t="shared" si="0"/>
        <v>1475.57</v>
      </c>
      <c r="I30" s="6">
        <f t="shared" si="0"/>
        <v>1475.57</v>
      </c>
      <c r="J30" s="6">
        <f t="shared" si="0"/>
        <v>1475.57</v>
      </c>
      <c r="K30" s="6">
        <f t="shared" si="0"/>
        <v>1475.57</v>
      </c>
      <c r="L30" s="6">
        <f t="shared" si="0"/>
        <v>1475.57</v>
      </c>
    </row>
    <row r="31" spans="1:12" ht="15.75" thickTop="1" x14ac:dyDescent="0.25"/>
  </sheetData>
  <mergeCells count="1">
    <mergeCell ref="A30:B30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copies="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40DF-2C9E-4ED7-B63D-55F6BF3FE412}">
  <dimension ref="A1:M32"/>
  <sheetViews>
    <sheetView workbookViewId="0">
      <selection activeCell="D31" sqref="D31"/>
    </sheetView>
  </sheetViews>
  <sheetFormatPr defaultRowHeight="15" x14ac:dyDescent="0.25"/>
  <cols>
    <col min="1" max="1" width="35.7109375" customWidth="1"/>
    <col min="2" max="2" width="30.7109375" customWidth="1"/>
    <col min="3" max="13" width="20.7109375" customWidth="1"/>
  </cols>
  <sheetData>
    <row r="1" spans="1:13" ht="19.5" x14ac:dyDescent="0.3">
      <c r="A1" s="1"/>
      <c r="B1" s="2"/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52</v>
      </c>
    </row>
    <row r="2" spans="1:13" x14ac:dyDescent="0.25">
      <c r="A2" s="1" t="s">
        <v>53</v>
      </c>
      <c r="B2" s="1"/>
      <c r="C2" s="4">
        <v>116.98</v>
      </c>
      <c r="D2" s="4">
        <v>116.98</v>
      </c>
      <c r="E2" s="4">
        <v>116.98</v>
      </c>
      <c r="F2" s="4">
        <v>116.98</v>
      </c>
      <c r="G2" s="4">
        <v>116.98</v>
      </c>
      <c r="H2" s="4">
        <v>116.98</v>
      </c>
      <c r="I2" s="4">
        <v>116.98</v>
      </c>
      <c r="J2" s="4"/>
      <c r="K2" s="4"/>
      <c r="L2" s="4"/>
      <c r="M2" s="4"/>
    </row>
    <row r="3" spans="1:13" x14ac:dyDescent="0.25">
      <c r="A3" s="1" t="s">
        <v>54</v>
      </c>
      <c r="B3" s="1"/>
      <c r="C3" s="5">
        <v>63</v>
      </c>
      <c r="D3" s="5">
        <v>63</v>
      </c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1" t="s">
        <v>55</v>
      </c>
      <c r="B4" s="1" t="s">
        <v>56</v>
      </c>
      <c r="C4" s="5">
        <v>277.39999999999998</v>
      </c>
      <c r="D4" s="5">
        <v>277.39999999999998</v>
      </c>
      <c r="E4" s="5">
        <v>277.39999999999998</v>
      </c>
      <c r="F4" s="5">
        <v>277.39999999999998</v>
      </c>
      <c r="G4" s="5">
        <v>277.39999999999998</v>
      </c>
      <c r="H4" s="5">
        <v>277.39999999999998</v>
      </c>
      <c r="I4" s="5">
        <v>277.39999999999998</v>
      </c>
      <c r="J4" s="5">
        <v>277.39999999999998</v>
      </c>
      <c r="K4" s="5">
        <v>277.39999999999998</v>
      </c>
      <c r="L4" s="5"/>
      <c r="M4" s="5"/>
    </row>
    <row r="5" spans="1:13" x14ac:dyDescent="0.25">
      <c r="A5" s="1" t="s">
        <v>57</v>
      </c>
      <c r="B5" s="1"/>
      <c r="C5" s="5">
        <v>58.32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s="1" t="s">
        <v>58</v>
      </c>
      <c r="B6" s="1"/>
      <c r="C6" s="5">
        <v>128</v>
      </c>
      <c r="D6" s="5">
        <v>128</v>
      </c>
      <c r="E6" s="5">
        <v>128</v>
      </c>
      <c r="F6" s="5">
        <v>128</v>
      </c>
      <c r="G6" s="5">
        <v>128</v>
      </c>
      <c r="H6" s="5">
        <v>128</v>
      </c>
      <c r="I6" s="5"/>
      <c r="J6" s="5"/>
      <c r="K6" s="5"/>
      <c r="L6" s="5"/>
      <c r="M6" s="5"/>
    </row>
    <row r="7" spans="1:13" x14ac:dyDescent="0.25">
      <c r="A7" s="1" t="s">
        <v>59</v>
      </c>
      <c r="B7" s="1"/>
      <c r="C7" s="5">
        <v>62.34</v>
      </c>
      <c r="D7" s="5">
        <v>62.34</v>
      </c>
      <c r="E7" s="5">
        <v>62.34</v>
      </c>
      <c r="F7" s="5"/>
      <c r="G7" s="5"/>
      <c r="H7" s="5"/>
      <c r="I7" s="5"/>
      <c r="J7" s="5"/>
      <c r="K7" s="5"/>
      <c r="L7" s="5"/>
      <c r="M7" s="5"/>
    </row>
    <row r="8" spans="1:13" x14ac:dyDescent="0.25">
      <c r="A8" s="1" t="s">
        <v>60</v>
      </c>
      <c r="B8" s="1" t="s">
        <v>61</v>
      </c>
      <c r="C8" s="5">
        <v>454.86</v>
      </c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1" t="s">
        <v>62</v>
      </c>
      <c r="B9" s="1" t="s">
        <v>63</v>
      </c>
      <c r="C9" s="5">
        <v>500</v>
      </c>
      <c r="D9" s="5">
        <v>500</v>
      </c>
      <c r="E9" s="5">
        <v>500</v>
      </c>
      <c r="F9" s="5">
        <v>500</v>
      </c>
      <c r="G9" s="5">
        <v>500</v>
      </c>
      <c r="H9" s="5">
        <v>500</v>
      </c>
      <c r="I9" s="5">
        <v>500</v>
      </c>
      <c r="J9" s="5">
        <v>500</v>
      </c>
      <c r="K9" s="5">
        <v>500</v>
      </c>
      <c r="L9" s="5"/>
      <c r="M9" s="5"/>
    </row>
    <row r="10" spans="1:13" x14ac:dyDescent="0.25">
      <c r="A10" s="1" t="s">
        <v>64</v>
      </c>
      <c r="B10" s="1" t="s">
        <v>20</v>
      </c>
      <c r="C10" s="5">
        <v>168.91</v>
      </c>
      <c r="D10" s="5">
        <v>168.91</v>
      </c>
      <c r="E10" s="5">
        <v>168.91</v>
      </c>
      <c r="F10" s="5">
        <v>168.91</v>
      </c>
      <c r="G10" s="5"/>
      <c r="H10" s="5"/>
      <c r="I10" s="5"/>
      <c r="J10" s="5"/>
      <c r="K10" s="5"/>
      <c r="L10" s="5"/>
      <c r="M10" s="5"/>
    </row>
    <row r="11" spans="1:13" x14ac:dyDescent="0.25">
      <c r="A11" s="1" t="s">
        <v>66</v>
      </c>
      <c r="B11" s="1" t="s">
        <v>67</v>
      </c>
      <c r="C11" s="5">
        <v>166.75</v>
      </c>
      <c r="D11" s="5">
        <v>166.75</v>
      </c>
      <c r="E11" s="5">
        <v>166.75</v>
      </c>
      <c r="F11" s="5">
        <v>166.75</v>
      </c>
      <c r="G11" s="5">
        <v>166.75</v>
      </c>
      <c r="H11" s="5">
        <v>166.75</v>
      </c>
      <c r="I11" s="5">
        <v>166.75</v>
      </c>
      <c r="J11" s="5">
        <v>166.75</v>
      </c>
      <c r="K11" s="5">
        <v>166.75</v>
      </c>
      <c r="L11" s="5"/>
      <c r="M11" s="5"/>
    </row>
    <row r="12" spans="1:13" x14ac:dyDescent="0.25">
      <c r="A12" s="1" t="s">
        <v>64</v>
      </c>
      <c r="B12" s="1" t="s">
        <v>20</v>
      </c>
      <c r="C12" s="5">
        <v>172.16</v>
      </c>
      <c r="D12" s="5">
        <v>172.16</v>
      </c>
      <c r="E12" s="5">
        <v>172.16</v>
      </c>
      <c r="F12" s="5">
        <v>172.16</v>
      </c>
      <c r="G12" s="5">
        <v>172.16</v>
      </c>
      <c r="H12" s="5">
        <v>172.16</v>
      </c>
      <c r="I12" s="5">
        <v>172.16</v>
      </c>
      <c r="J12" s="5"/>
      <c r="K12" s="5"/>
      <c r="L12" s="5"/>
      <c r="M12" s="5"/>
    </row>
    <row r="13" spans="1:13" x14ac:dyDescent="0.25">
      <c r="A13" s="1" t="s">
        <v>68</v>
      </c>
      <c r="B13" s="1" t="s">
        <v>69</v>
      </c>
      <c r="C13" s="5">
        <v>245</v>
      </c>
      <c r="D13" s="5">
        <v>245</v>
      </c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25">
      <c r="A14" s="1" t="s">
        <v>70</v>
      </c>
      <c r="B14" s="1"/>
      <c r="C14" s="5">
        <v>346.89</v>
      </c>
      <c r="D14" s="5">
        <v>346.89</v>
      </c>
      <c r="E14" s="5">
        <v>346.89</v>
      </c>
      <c r="F14" s="5">
        <v>346.89</v>
      </c>
      <c r="G14" s="5">
        <v>346.89</v>
      </c>
      <c r="H14" s="5">
        <v>346.89</v>
      </c>
      <c r="I14" s="5">
        <v>346.89</v>
      </c>
      <c r="J14" s="5">
        <v>346.89</v>
      </c>
      <c r="K14" s="5"/>
      <c r="L14" s="5"/>
      <c r="M14" s="5"/>
    </row>
    <row r="15" spans="1:13" x14ac:dyDescent="0.25">
      <c r="A15" s="1"/>
      <c r="B15" s="1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25">
      <c r="A16" s="1"/>
      <c r="B16" s="1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25">
      <c r="A17" s="1"/>
      <c r="B17" s="1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25">
      <c r="A18" s="1"/>
      <c r="B18" s="1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25">
      <c r="A19" s="1"/>
      <c r="B19" s="1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1"/>
      <c r="B20" s="1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1"/>
      <c r="B21" s="1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1"/>
      <c r="B22" s="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25">
      <c r="A23" s="1"/>
      <c r="B23" s="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5">
      <c r="A24" s="1"/>
      <c r="B24" s="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5">
      <c r="A25" s="1"/>
      <c r="B25" s="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25">
      <c r="A26" s="1"/>
      <c r="B26" s="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25">
      <c r="A27" s="1"/>
      <c r="B27" s="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25">
      <c r="A28" s="1"/>
      <c r="B28" s="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25">
      <c r="A29" s="1"/>
      <c r="B29" s="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24.75" thickBot="1" x14ac:dyDescent="0.45">
      <c r="A30" s="10" t="s">
        <v>87</v>
      </c>
      <c r="B30" s="10"/>
      <c r="C30" s="6">
        <f>SUM(C2:C29)</f>
        <v>2760.61</v>
      </c>
      <c r="D30" s="6">
        <f t="shared" ref="D30:M30" si="0">SUM(D2:D29)</f>
        <v>2247.4300000000003</v>
      </c>
      <c r="E30" s="6">
        <f t="shared" si="0"/>
        <v>1939.4300000000003</v>
      </c>
      <c r="F30" s="6">
        <f t="shared" si="0"/>
        <v>1877.0900000000001</v>
      </c>
      <c r="G30" s="6">
        <f t="shared" si="0"/>
        <v>1708.1800000000003</v>
      </c>
      <c r="H30" s="6">
        <f t="shared" si="0"/>
        <v>1708.1800000000003</v>
      </c>
      <c r="I30" s="6">
        <f t="shared" si="0"/>
        <v>1580.1800000000003</v>
      </c>
      <c r="J30" s="6">
        <f t="shared" si="0"/>
        <v>1291.04</v>
      </c>
      <c r="K30" s="6">
        <f t="shared" si="0"/>
        <v>944.15</v>
      </c>
      <c r="L30" s="6">
        <f t="shared" si="0"/>
        <v>0</v>
      </c>
      <c r="M30" s="6">
        <f t="shared" si="0"/>
        <v>0</v>
      </c>
    </row>
    <row r="31" spans="1:13" ht="25.5" thickTop="1" thickBot="1" x14ac:dyDescent="0.45">
      <c r="A31" s="10" t="s">
        <v>6</v>
      </c>
      <c r="B31" s="10"/>
      <c r="C31" s="6">
        <v>6689.91</v>
      </c>
      <c r="D31" s="6"/>
      <c r="E31" s="6"/>
      <c r="F31" s="6"/>
      <c r="G31" s="6"/>
      <c r="H31" s="6"/>
      <c r="I31" s="6"/>
      <c r="J31" s="6"/>
      <c r="K31" s="6"/>
      <c r="L31" s="6"/>
    </row>
    <row r="32" spans="1:13" ht="15.75" thickTop="1" x14ac:dyDescent="0.25"/>
  </sheetData>
  <mergeCells count="2">
    <mergeCell ref="A30:B30"/>
    <mergeCell ref="A31:B31"/>
  </mergeCells>
  <phoneticPr fontId="6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Balanco mes</vt:lpstr>
      <vt:lpstr>Recebimentos</vt:lpstr>
      <vt:lpstr>Contas Fixas</vt:lpstr>
      <vt:lpstr>Emprestimos</vt:lpstr>
      <vt:lpstr>Resumo Cartões</vt:lpstr>
      <vt:lpstr>Cartão Cora</vt:lpstr>
      <vt:lpstr>Cartão Azul</vt:lpstr>
      <vt:lpstr>Cartão Porto Seguro</vt:lpstr>
      <vt:lpstr>Cartão Sicreed</vt:lpstr>
      <vt:lpstr>Cartão Mercado Pago</vt:lpstr>
      <vt:lpstr>Cartão Nubank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Moura</dc:creator>
  <cp:lastModifiedBy>Carlos Moura</cp:lastModifiedBy>
  <dcterms:created xsi:type="dcterms:W3CDTF">2025-08-18T13:33:19Z</dcterms:created>
  <dcterms:modified xsi:type="dcterms:W3CDTF">2025-08-21T13:44:42Z</dcterms:modified>
</cp:coreProperties>
</file>