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carlo\Documents\GitHub\Python\Alura_Python\Projeto_imerção_Python\"/>
    </mc:Choice>
  </mc:AlternateContent>
  <xr:revisionPtr revIDLastSave="0" documentId="13_ncr:1_{9327BAAA-5A7F-4B0E-926A-3EC881302A79}" xr6:coauthVersionLast="47" xr6:coauthVersionMax="47" xr10:uidLastSave="{00000000-0000-0000-0000-000000000000}"/>
  <bookViews>
    <workbookView xWindow="20370" yWindow="-120" windowWidth="29040" windowHeight="15720" xr2:uid="{00000000-000D-0000-FFFF-FFFF00000000}"/>
  </bookViews>
  <sheets>
    <sheet name="Principal" sheetId="1" r:id="rId1"/>
    <sheet name="Total_de_acoes" sheetId="2" r:id="rId2"/>
    <sheet name="Ticker" sheetId="3" r:id="rId3"/>
    <sheet name="ChatGPT" sheetId="4" r:id="rId4"/>
    <sheet name="Analise" sheetId="5" r:id="rId5"/>
  </sheets>
  <definedNames>
    <definedName name="_xlchart.v1.0" hidden="1">Analise!$A$48:$A$50</definedName>
    <definedName name="_xlchart.v1.1" hidden="1">Analise!$B$47</definedName>
    <definedName name="_xlchart.v1.2" hidden="1">Analise!$B$48:$B$50</definedName>
  </definedNames>
  <calcPr calcId="181029"/>
</workbook>
</file>

<file path=xl/calcChain.xml><?xml version="1.0" encoding="utf-8"?>
<calcChain xmlns="http://schemas.openxmlformats.org/spreadsheetml/2006/main">
  <c r="P2" i="1" l="1"/>
  <c r="O2" i="1"/>
  <c r="C56" i="5"/>
  <c r="C57" i="5"/>
  <c r="C55" i="5"/>
  <c r="T5" i="1"/>
  <c r="T3" i="1"/>
  <c r="T4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2" i="1"/>
  <c r="N3" i="1"/>
  <c r="O3" i="1" s="1"/>
  <c r="N4" i="1"/>
  <c r="O4" i="1" s="1"/>
  <c r="N5" i="1"/>
  <c r="O5" i="1" s="1"/>
  <c r="N6" i="1"/>
  <c r="O6" i="1" s="1"/>
  <c r="N7" i="1"/>
  <c r="O7" i="1" s="1"/>
  <c r="P7" i="1" s="1"/>
  <c r="N8" i="1"/>
  <c r="O8" i="1" s="1"/>
  <c r="P8" i="1" s="1"/>
  <c r="N9" i="1"/>
  <c r="O9" i="1" s="1"/>
  <c r="P9" i="1" s="1"/>
  <c r="N10" i="1"/>
  <c r="O10" i="1" s="1"/>
  <c r="N11" i="1"/>
  <c r="O11" i="1" s="1"/>
  <c r="N12" i="1"/>
  <c r="O12" i="1" s="1"/>
  <c r="N13" i="1"/>
  <c r="O13" i="1" s="1"/>
  <c r="N14" i="1"/>
  <c r="O14" i="1" s="1"/>
  <c r="N15" i="1"/>
  <c r="O15" i="1" s="1"/>
  <c r="P15" i="1" s="1"/>
  <c r="N16" i="1"/>
  <c r="O16" i="1" s="1"/>
  <c r="P16" i="1" s="1"/>
  <c r="N17" i="1"/>
  <c r="O17" i="1" s="1"/>
  <c r="P17" i="1" s="1"/>
  <c r="N18" i="1"/>
  <c r="O18" i="1" s="1"/>
  <c r="N19" i="1"/>
  <c r="O19" i="1" s="1"/>
  <c r="P19" i="1" s="1"/>
  <c r="N20" i="1"/>
  <c r="O20" i="1" s="1"/>
  <c r="N21" i="1"/>
  <c r="O21" i="1" s="1"/>
  <c r="N22" i="1"/>
  <c r="O22" i="1" s="1"/>
  <c r="P22" i="1" s="1"/>
  <c r="N23" i="1"/>
  <c r="O23" i="1" s="1"/>
  <c r="N24" i="1"/>
  <c r="O24" i="1" s="1"/>
  <c r="N25" i="1"/>
  <c r="O25" i="1" s="1"/>
  <c r="P25" i="1" s="1"/>
  <c r="N26" i="1"/>
  <c r="O26" i="1" s="1"/>
  <c r="N27" i="1"/>
  <c r="O27" i="1" s="1"/>
  <c r="N28" i="1"/>
  <c r="O28" i="1" s="1"/>
  <c r="N29" i="1"/>
  <c r="O29" i="1" s="1"/>
  <c r="N30" i="1"/>
  <c r="O30" i="1" s="1"/>
  <c r="P30" i="1" s="1"/>
  <c r="N31" i="1"/>
  <c r="O31" i="1" s="1"/>
  <c r="N32" i="1"/>
  <c r="O32" i="1" s="1"/>
  <c r="N33" i="1"/>
  <c r="O33" i="1" s="1"/>
  <c r="P33" i="1" s="1"/>
  <c r="N34" i="1"/>
  <c r="O34" i="1" s="1"/>
  <c r="P34" i="1" s="1"/>
  <c r="N35" i="1"/>
  <c r="O35" i="1" s="1"/>
  <c r="P35" i="1" s="1"/>
  <c r="N36" i="1"/>
  <c r="O36" i="1" s="1"/>
  <c r="P36" i="1" s="1"/>
  <c r="N37" i="1"/>
  <c r="O37" i="1" s="1"/>
  <c r="P37" i="1" s="1"/>
  <c r="N38" i="1"/>
  <c r="O38" i="1" s="1"/>
  <c r="P38" i="1" s="1"/>
  <c r="N39" i="1"/>
  <c r="O39" i="1" s="1"/>
  <c r="P39" i="1" s="1"/>
  <c r="N40" i="1"/>
  <c r="O40" i="1" s="1"/>
  <c r="P40" i="1" s="1"/>
  <c r="N41" i="1"/>
  <c r="O41" i="1" s="1"/>
  <c r="P41" i="1" s="1"/>
  <c r="N42" i="1"/>
  <c r="O42" i="1" s="1"/>
  <c r="P42" i="1" s="1"/>
  <c r="N43" i="1"/>
  <c r="O43" i="1" s="1"/>
  <c r="P43" i="1" s="1"/>
  <c r="N44" i="1"/>
  <c r="O44" i="1" s="1"/>
  <c r="P44" i="1" s="1"/>
  <c r="N45" i="1"/>
  <c r="O45" i="1" s="1"/>
  <c r="P45" i="1" s="1"/>
  <c r="N46" i="1"/>
  <c r="O46" i="1" s="1"/>
  <c r="P46" i="1" s="1"/>
  <c r="N47" i="1"/>
  <c r="O47" i="1" s="1"/>
  <c r="N48" i="1"/>
  <c r="O48" i="1" s="1"/>
  <c r="N49" i="1"/>
  <c r="O49" i="1" s="1"/>
  <c r="N50" i="1"/>
  <c r="O50" i="1" s="1"/>
  <c r="P50" i="1" s="1"/>
  <c r="N51" i="1"/>
  <c r="O51" i="1" s="1"/>
  <c r="P51" i="1" s="1"/>
  <c r="N52" i="1"/>
  <c r="O52" i="1" s="1"/>
  <c r="P52" i="1" s="1"/>
  <c r="N53" i="1"/>
  <c r="O53" i="1" s="1"/>
  <c r="P53" i="1" s="1"/>
  <c r="N54" i="1"/>
  <c r="O54" i="1" s="1"/>
  <c r="N55" i="1"/>
  <c r="O55" i="1" s="1"/>
  <c r="N56" i="1"/>
  <c r="O56" i="1" s="1"/>
  <c r="P56" i="1" s="1"/>
  <c r="N57" i="1"/>
  <c r="O57" i="1" s="1"/>
  <c r="N58" i="1"/>
  <c r="O58" i="1" s="1"/>
  <c r="P58" i="1" s="1"/>
  <c r="N59" i="1"/>
  <c r="O59" i="1" s="1"/>
  <c r="P59" i="1" s="1"/>
  <c r="N60" i="1"/>
  <c r="O60" i="1" s="1"/>
  <c r="P60" i="1" s="1"/>
  <c r="N61" i="1"/>
  <c r="O61" i="1" s="1"/>
  <c r="P61" i="1" s="1"/>
  <c r="N62" i="1"/>
  <c r="O62" i="1" s="1"/>
  <c r="P62" i="1" s="1"/>
  <c r="N63" i="1"/>
  <c r="O63" i="1" s="1"/>
  <c r="P63" i="1" s="1"/>
  <c r="N64" i="1"/>
  <c r="O64" i="1" s="1"/>
  <c r="P64" i="1" s="1"/>
  <c r="N65" i="1"/>
  <c r="O65" i="1" s="1"/>
  <c r="P65" i="1" s="1"/>
  <c r="N66" i="1"/>
  <c r="O66" i="1" s="1"/>
  <c r="P66" i="1" s="1"/>
  <c r="N67" i="1"/>
  <c r="O67" i="1" s="1"/>
  <c r="P67" i="1" s="1"/>
  <c r="N68" i="1"/>
  <c r="O68" i="1" s="1"/>
  <c r="P68" i="1" s="1"/>
  <c r="N69" i="1"/>
  <c r="O69" i="1" s="1"/>
  <c r="P69" i="1" s="1"/>
  <c r="N70" i="1"/>
  <c r="O70" i="1" s="1"/>
  <c r="N71" i="1"/>
  <c r="O71" i="1" s="1"/>
  <c r="N72" i="1"/>
  <c r="O72" i="1" s="1"/>
  <c r="P72" i="1" s="1"/>
  <c r="N73" i="1"/>
  <c r="O73" i="1" s="1"/>
  <c r="N74" i="1"/>
  <c r="O74" i="1" s="1"/>
  <c r="N75" i="1"/>
  <c r="O75" i="1" s="1"/>
  <c r="N76" i="1"/>
  <c r="O76" i="1" s="1"/>
  <c r="P76" i="1" s="1"/>
  <c r="N77" i="1"/>
  <c r="O77" i="1" s="1"/>
  <c r="P77" i="1" s="1"/>
  <c r="N78" i="1"/>
  <c r="O78" i="1" s="1"/>
  <c r="P78" i="1" s="1"/>
  <c r="N79" i="1"/>
  <c r="O79" i="1" s="1"/>
  <c r="P79" i="1" s="1"/>
  <c r="N80" i="1"/>
  <c r="O80" i="1" s="1"/>
  <c r="N81" i="1"/>
  <c r="O81" i="1" s="1"/>
  <c r="N82" i="1"/>
  <c r="O82" i="1" s="1"/>
  <c r="P82" i="1" s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2" i="1"/>
  <c r="B11" i="5" l="1"/>
  <c r="B56" i="5"/>
  <c r="P3" i="1"/>
  <c r="C11" i="5" s="1"/>
  <c r="B57" i="5"/>
  <c r="B3" i="5"/>
  <c r="B10" i="5"/>
  <c r="B2" i="5"/>
  <c r="C2" i="5" s="1"/>
  <c r="B1" i="5"/>
  <c r="C1" i="5" s="1"/>
  <c r="B41" i="5"/>
  <c r="P75" i="1"/>
  <c r="C41" i="5" s="1"/>
  <c r="B38" i="5"/>
  <c r="P71" i="1"/>
  <c r="C38" i="5" s="1"/>
  <c r="B35" i="5"/>
  <c r="P55" i="1"/>
  <c r="C35" i="5" s="1"/>
  <c r="B31" i="5"/>
  <c r="P47" i="1"/>
  <c r="C31" i="5" s="1"/>
  <c r="B29" i="5"/>
  <c r="P31" i="1"/>
  <c r="C29" i="5" s="1"/>
  <c r="B26" i="5"/>
  <c r="P27" i="1"/>
  <c r="C26" i="5" s="1"/>
  <c r="B23" i="5"/>
  <c r="P23" i="1"/>
  <c r="C23" i="5" s="1"/>
  <c r="B16" i="5"/>
  <c r="P11" i="1"/>
  <c r="C16" i="5" s="1"/>
  <c r="B40" i="5"/>
  <c r="P74" i="1"/>
  <c r="C40" i="5" s="1"/>
  <c r="B37" i="5"/>
  <c r="P70" i="1"/>
  <c r="C37" i="5" s="1"/>
  <c r="P54" i="1"/>
  <c r="C34" i="5" s="1"/>
  <c r="B34" i="5"/>
  <c r="B25" i="5"/>
  <c r="P26" i="1"/>
  <c r="C25" i="5" s="1"/>
  <c r="B20" i="5"/>
  <c r="P18" i="1"/>
  <c r="C20" i="5" s="1"/>
  <c r="B19" i="5"/>
  <c r="P14" i="1"/>
  <c r="C19" i="5" s="1"/>
  <c r="B15" i="5"/>
  <c r="P10" i="1"/>
  <c r="C15" i="5" s="1"/>
  <c r="B55" i="5"/>
  <c r="P6" i="1"/>
  <c r="C14" i="5" s="1"/>
  <c r="B14" i="5"/>
  <c r="P5" i="1"/>
  <c r="C13" i="5" s="1"/>
  <c r="B13" i="5"/>
  <c r="B43" i="5"/>
  <c r="P81" i="1"/>
  <c r="C43" i="5" s="1"/>
  <c r="B39" i="5"/>
  <c r="P73" i="1"/>
  <c r="C39" i="5" s="1"/>
  <c r="B36" i="5"/>
  <c r="P57" i="1"/>
  <c r="C36" i="5" s="1"/>
  <c r="P49" i="1"/>
  <c r="C33" i="5" s="1"/>
  <c r="B33" i="5"/>
  <c r="B28" i="5"/>
  <c r="P29" i="1"/>
  <c r="C28" i="5" s="1"/>
  <c r="P21" i="1"/>
  <c r="C22" i="5" s="1"/>
  <c r="B22" i="5"/>
  <c r="P13" i="1"/>
  <c r="C18" i="5" s="1"/>
  <c r="B18" i="5"/>
  <c r="P80" i="1"/>
  <c r="C42" i="5" s="1"/>
  <c r="B42" i="5"/>
  <c r="P48" i="1"/>
  <c r="C32" i="5" s="1"/>
  <c r="B32" i="5"/>
  <c r="P32" i="1"/>
  <c r="C30" i="5" s="1"/>
  <c r="B30" i="5"/>
  <c r="B27" i="5"/>
  <c r="P28" i="1"/>
  <c r="C27" i="5" s="1"/>
  <c r="P24" i="1"/>
  <c r="C24" i="5" s="1"/>
  <c r="B24" i="5"/>
  <c r="P20" i="1"/>
  <c r="C21" i="5" s="1"/>
  <c r="B21" i="5"/>
  <c r="P12" i="1"/>
  <c r="C17" i="5" s="1"/>
  <c r="B17" i="5"/>
  <c r="P4" i="1"/>
  <c r="C12" i="5" s="1"/>
  <c r="B12" i="5"/>
  <c r="B50" i="5" l="1"/>
  <c r="B48" i="5"/>
  <c r="B5" i="5"/>
  <c r="B49" i="5"/>
  <c r="C10" i="5"/>
  <c r="B4" i="5"/>
</calcChain>
</file>

<file path=xl/sharedStrings.xml><?xml version="1.0" encoding="utf-8"?>
<sst xmlns="http://schemas.openxmlformats.org/spreadsheetml/2006/main" count="1563" uniqueCount="1073">
  <si>
    <t>Ativo</t>
  </si>
  <si>
    <t>Data</t>
  </si>
  <si>
    <t>Último (R$)</t>
  </si>
  <si>
    <t>Var. Dia (%)</t>
  </si>
  <si>
    <t>Var. Sem. (%)</t>
  </si>
  <si>
    <t>Var. Mês (%)</t>
  </si>
  <si>
    <t>Var. Ano (%)</t>
  </si>
  <si>
    <t>Var. 12M (%)</t>
  </si>
  <si>
    <t>Val. Mín</t>
  </si>
  <si>
    <t>Val. Máx</t>
  </si>
  <si>
    <t>Volume</t>
  </si>
  <si>
    <t>USIM5</t>
  </si>
  <si>
    <t>319,16 M</t>
  </si>
  <si>
    <t>CMIN3</t>
  </si>
  <si>
    <t>32,65 M</t>
  </si>
  <si>
    <t>PETR3</t>
  </si>
  <si>
    <t>436,69 M</t>
  </si>
  <si>
    <t>SUZB3</t>
  </si>
  <si>
    <t>162,55 M</t>
  </si>
  <si>
    <t>CPFE3</t>
  </si>
  <si>
    <t>73,42 M</t>
  </si>
  <si>
    <t>PRIO3</t>
  </si>
  <si>
    <t>319,92 M</t>
  </si>
  <si>
    <t>PETR4</t>
  </si>
  <si>
    <t>1,64 B</t>
  </si>
  <si>
    <t>VALE3</t>
  </si>
  <si>
    <t>1,89 B</t>
  </si>
  <si>
    <t>MULT3</t>
  </si>
  <si>
    <t>104,16 M</t>
  </si>
  <si>
    <t>ITUB4</t>
  </si>
  <si>
    <t>473,2 M</t>
  </si>
  <si>
    <t>RDOR3</t>
  </si>
  <si>
    <t>71,62 M</t>
  </si>
  <si>
    <t>BRKM5</t>
  </si>
  <si>
    <t>43,31 M</t>
  </si>
  <si>
    <t>AZUL4</t>
  </si>
  <si>
    <t>270,24 M</t>
  </si>
  <si>
    <t>RRRP3</t>
  </si>
  <si>
    <t>78,44 M</t>
  </si>
  <si>
    <t>EQTL3</t>
  </si>
  <si>
    <t>412,31 M</t>
  </si>
  <si>
    <t>CSNA3</t>
  </si>
  <si>
    <t>109,86 M</t>
  </si>
  <si>
    <t>YDUQ3</t>
  </si>
  <si>
    <t>63,48 M</t>
  </si>
  <si>
    <t>UGPA3</t>
  </si>
  <si>
    <t>104,52 M</t>
  </si>
  <si>
    <t>MRVE3</t>
  </si>
  <si>
    <t>109,48 M</t>
  </si>
  <si>
    <t>ARZZ3</t>
  </si>
  <si>
    <t>202,83 M</t>
  </si>
  <si>
    <t>BBDC4</t>
  </si>
  <si>
    <t>354,3 M</t>
  </si>
  <si>
    <t>BEEF3</t>
  </si>
  <si>
    <t>42,44 M</t>
  </si>
  <si>
    <t>PCAR3</t>
  </si>
  <si>
    <t>21,18 M</t>
  </si>
  <si>
    <t>BRFS3</t>
  </si>
  <si>
    <t>101,38 M</t>
  </si>
  <si>
    <t>VIVT3</t>
  </si>
  <si>
    <t>64,92 M</t>
  </si>
  <si>
    <t>RAIL3</t>
  </si>
  <si>
    <t>178,44 M</t>
  </si>
  <si>
    <t>CIEL3</t>
  </si>
  <si>
    <t>144,47 M</t>
  </si>
  <si>
    <t>DXCO3</t>
  </si>
  <si>
    <t>21,5 M</t>
  </si>
  <si>
    <t>TIMS3</t>
  </si>
  <si>
    <t>62,54 M</t>
  </si>
  <si>
    <t>BRAP4</t>
  </si>
  <si>
    <t>69,45 M</t>
  </si>
  <si>
    <t>LWSA3</t>
  </si>
  <si>
    <t>56,4 M</t>
  </si>
  <si>
    <t>RECV3</t>
  </si>
  <si>
    <t>58,9 M</t>
  </si>
  <si>
    <t>ITSA4</t>
  </si>
  <si>
    <t>168,56 M</t>
  </si>
  <si>
    <t>BBAS3</t>
  </si>
  <si>
    <t>465,62 M</t>
  </si>
  <si>
    <t>RADL3</t>
  </si>
  <si>
    <t>100,44 M</t>
  </si>
  <si>
    <t>GOAU4</t>
  </si>
  <si>
    <t>37,01 M</t>
  </si>
  <si>
    <t>CSAN3</t>
  </si>
  <si>
    <t>43,43 M</t>
  </si>
  <si>
    <t>JBSS3</t>
  </si>
  <si>
    <t>40,71 M</t>
  </si>
  <si>
    <t>MGLU3</t>
  </si>
  <si>
    <t>277,34 M</t>
  </si>
  <si>
    <t>BBDC3</t>
  </si>
  <si>
    <t>45,86 M</t>
  </si>
  <si>
    <t>GGBR4</t>
  </si>
  <si>
    <t>109,02 M</t>
  </si>
  <si>
    <t>RAIZ4</t>
  </si>
  <si>
    <t>19,84 M</t>
  </si>
  <si>
    <t>CPLE6</t>
  </si>
  <si>
    <t>97,05 M</t>
  </si>
  <si>
    <t>VAMO3</t>
  </si>
  <si>
    <t>41,64 M</t>
  </si>
  <si>
    <t>MRFG3</t>
  </si>
  <si>
    <t>39,65 M</t>
  </si>
  <si>
    <t>ABEV3</t>
  </si>
  <si>
    <t>86,92 M</t>
  </si>
  <si>
    <t>BBSE3</t>
  </si>
  <si>
    <t>99,61 M</t>
  </si>
  <si>
    <t>SBSP3</t>
  </si>
  <si>
    <t>128,66 M</t>
  </si>
  <si>
    <t>TOTS3</t>
  </si>
  <si>
    <t>42,83 M</t>
  </si>
  <si>
    <t>CMIG4</t>
  </si>
  <si>
    <t>63,32 M</t>
  </si>
  <si>
    <t>ELET6</t>
  </si>
  <si>
    <t>19,04 M</t>
  </si>
  <si>
    <t>ENEV3</t>
  </si>
  <si>
    <t>32,03 M</t>
  </si>
  <si>
    <t>WEGE3</t>
  </si>
  <si>
    <t>127,36 M</t>
  </si>
  <si>
    <t>SLCE3</t>
  </si>
  <si>
    <t>29,74 M</t>
  </si>
  <si>
    <t>ALOS3</t>
  </si>
  <si>
    <t>34,33 M</t>
  </si>
  <si>
    <t>CCRO3</t>
  </si>
  <si>
    <t>32,04 M</t>
  </si>
  <si>
    <t>COGN3</t>
  </si>
  <si>
    <t>56,12 M</t>
  </si>
  <si>
    <t>TRPL4</t>
  </si>
  <si>
    <t>27,59 M</t>
  </si>
  <si>
    <t>EGIE3</t>
  </si>
  <si>
    <t>43,45 M</t>
  </si>
  <si>
    <t>VBBR3</t>
  </si>
  <si>
    <t>58,22 M</t>
  </si>
  <si>
    <t>IRBR3</t>
  </si>
  <si>
    <t>74,33 M</t>
  </si>
  <si>
    <t>ELET3</t>
  </si>
  <si>
    <t>109,87 M</t>
  </si>
  <si>
    <t>PETZ3</t>
  </si>
  <si>
    <t>49,03 M</t>
  </si>
  <si>
    <t>EZTC3</t>
  </si>
  <si>
    <t>22,15 M</t>
  </si>
  <si>
    <t>FLRY3</t>
  </si>
  <si>
    <t>SOMA3</t>
  </si>
  <si>
    <t>60,82 M</t>
  </si>
  <si>
    <t>ALPA4</t>
  </si>
  <si>
    <t>14 M</t>
  </si>
  <si>
    <t>CYRE3</t>
  </si>
  <si>
    <t>104,26 M</t>
  </si>
  <si>
    <t>EMBR3</t>
  </si>
  <si>
    <t>60,86 M</t>
  </si>
  <si>
    <t>NTCO3</t>
  </si>
  <si>
    <t>213,23 M</t>
  </si>
  <si>
    <t>ASAI3</t>
  </si>
  <si>
    <t>79,67 M</t>
  </si>
  <si>
    <t>B3SA3</t>
  </si>
  <si>
    <t>487,27 M</t>
  </si>
  <si>
    <t>HYPE3</t>
  </si>
  <si>
    <t>107,71 M</t>
  </si>
  <si>
    <t>SMTO3</t>
  </si>
  <si>
    <t>73,55 M</t>
  </si>
  <si>
    <t>HAPV3</t>
  </si>
  <si>
    <t>277,57 M</t>
  </si>
  <si>
    <t>LREN3</t>
  </si>
  <si>
    <t>194,2 M</t>
  </si>
  <si>
    <t>CRFB3</t>
  </si>
  <si>
    <t>38,19 M</t>
  </si>
  <si>
    <t>BHIA3</t>
  </si>
  <si>
    <t>27,54 M</t>
  </si>
  <si>
    <t>RENT3</t>
  </si>
  <si>
    <t>624,74 M</t>
  </si>
  <si>
    <t>CVCB3</t>
  </si>
  <si>
    <t>101,46 M</t>
  </si>
  <si>
    <t>GOLL4</t>
  </si>
  <si>
    <t>154,36 M</t>
  </si>
  <si>
    <t>Código</t>
  </si>
  <si>
    <t>Qtde. Teórica</t>
  </si>
  <si>
    <t>BPAC11</t>
  </si>
  <si>
    <t>ENGI11</t>
  </si>
  <si>
    <t>IGTI11</t>
  </si>
  <si>
    <t>KLBN11</t>
  </si>
  <si>
    <t>SANB11</t>
  </si>
  <si>
    <t>TAEE11</t>
  </si>
  <si>
    <t>Quantidade Teórica Total</t>
  </si>
  <si>
    <t>Redutor</t>
  </si>
  <si>
    <t>Ticker</t>
  </si>
  <si>
    <t>Nome</t>
  </si>
  <si>
    <t>Magazine Luiza</t>
  </si>
  <si>
    <t>Hapvida</t>
  </si>
  <si>
    <t>Petrobras</t>
  </si>
  <si>
    <t>B3</t>
  </si>
  <si>
    <t>Usiminas</t>
  </si>
  <si>
    <t>CVC</t>
  </si>
  <si>
    <t>Cielo</t>
  </si>
  <si>
    <t>Vale</t>
  </si>
  <si>
    <t>GOL</t>
  </si>
  <si>
    <t>Banco Bradesco</t>
  </si>
  <si>
    <t>Azul</t>
  </si>
  <si>
    <t>Cogna</t>
  </si>
  <si>
    <t>Itaúsa</t>
  </si>
  <si>
    <t>Itaú Unibanco</t>
  </si>
  <si>
    <t>Petz</t>
  </si>
  <si>
    <t>MRV</t>
  </si>
  <si>
    <t>Natura</t>
  </si>
  <si>
    <t>Lojas Renner</t>
  </si>
  <si>
    <t>Equatorial Energia</t>
  </si>
  <si>
    <t>Localiza</t>
  </si>
  <si>
    <t>OIBR3</t>
  </si>
  <si>
    <t>Oi</t>
  </si>
  <si>
    <t>AMER3</t>
  </si>
  <si>
    <t>Americanas</t>
  </si>
  <si>
    <t>Locaweb</t>
  </si>
  <si>
    <t>Copel</t>
  </si>
  <si>
    <t>CXSE3</t>
  </si>
  <si>
    <t>Caixa Seguridade</t>
  </si>
  <si>
    <t>Grupo Soma</t>
  </si>
  <si>
    <t>Banco do Brasil</t>
  </si>
  <si>
    <t>SEQL3</t>
  </si>
  <si>
    <t>Sequoia Logística</t>
  </si>
  <si>
    <t>Rumo</t>
  </si>
  <si>
    <t>PetroRio</t>
  </si>
  <si>
    <t>CPLE3</t>
  </si>
  <si>
    <t>BRF</t>
  </si>
  <si>
    <t>Ambev</t>
  </si>
  <si>
    <t>QUAL3</t>
  </si>
  <si>
    <t>Qualicorp</t>
  </si>
  <si>
    <t>RCSL4</t>
  </si>
  <si>
    <t>Recrusul</t>
  </si>
  <si>
    <t>MLAS3</t>
  </si>
  <si>
    <t>Multilaser</t>
  </si>
  <si>
    <t>Siderúrgica Nacional</t>
  </si>
  <si>
    <t>Minerva</t>
  </si>
  <si>
    <t>Assaí</t>
  </si>
  <si>
    <t>CEMIG</t>
  </si>
  <si>
    <t>IFCM3</t>
  </si>
  <si>
    <t>Infracommerce</t>
  </si>
  <si>
    <t>Raízen</t>
  </si>
  <si>
    <t>Grupo Pão de Açúcar</t>
  </si>
  <si>
    <t>Grupo Vamos</t>
  </si>
  <si>
    <t>Gerdau</t>
  </si>
  <si>
    <t>POMO4</t>
  </si>
  <si>
    <t>Marcopolo</t>
  </si>
  <si>
    <t>CSN Mineração</t>
  </si>
  <si>
    <t>MTRE3</t>
  </si>
  <si>
    <t>Mitre Realty</t>
  </si>
  <si>
    <t>ANIM3</t>
  </si>
  <si>
    <t>Ânima Educação</t>
  </si>
  <si>
    <t>Cyrela</t>
  </si>
  <si>
    <t>GMAT3</t>
  </si>
  <si>
    <t>Grupo Mateus</t>
  </si>
  <si>
    <t>RCSL3</t>
  </si>
  <si>
    <t>Marfrig</t>
  </si>
  <si>
    <t>GFSA3</t>
  </si>
  <si>
    <t>Gafisa</t>
  </si>
  <si>
    <t>RaiaDrogasil</t>
  </si>
  <si>
    <t>WEG</t>
  </si>
  <si>
    <t>Ultrapar</t>
  </si>
  <si>
    <t>Multiplan</t>
  </si>
  <si>
    <t>Metalúrgica Gerdau</t>
  </si>
  <si>
    <t>TIM</t>
  </si>
  <si>
    <t>MOVI3</t>
  </si>
  <si>
    <t>Movida</t>
  </si>
  <si>
    <t>Carrefour Brasil</t>
  </si>
  <si>
    <t>Arezzo</t>
  </si>
  <si>
    <t>TEND3</t>
  </si>
  <si>
    <t>Construtora Tenda</t>
  </si>
  <si>
    <t>Hypera</t>
  </si>
  <si>
    <t>VITT3</t>
  </si>
  <si>
    <t>Vittia</t>
  </si>
  <si>
    <t>YDUQS</t>
  </si>
  <si>
    <t>AERI3</t>
  </si>
  <si>
    <t>Aeris Energy</t>
  </si>
  <si>
    <t>Casas Bahia</t>
  </si>
  <si>
    <t>Suzano</t>
  </si>
  <si>
    <t>SBFG3</t>
  </si>
  <si>
    <t>Grupo SBF</t>
  </si>
  <si>
    <t>Bradespar</t>
  </si>
  <si>
    <t>PGMN3</t>
  </si>
  <si>
    <t>Pague Menos</t>
  </si>
  <si>
    <t>BB Seguridade</t>
  </si>
  <si>
    <t>HBSA3</t>
  </si>
  <si>
    <t>Hidrovias do Brasil</t>
  </si>
  <si>
    <t>CBAV3</t>
  </si>
  <si>
    <t>CBA</t>
  </si>
  <si>
    <t>AURE3</t>
  </si>
  <si>
    <t>VTRM ENERGIA PARTICIPAÃiES S.A.</t>
  </si>
  <si>
    <t>CASH3</t>
  </si>
  <si>
    <t>Méliuz</t>
  </si>
  <si>
    <t>Dexco</t>
  </si>
  <si>
    <t>3R Petroleum</t>
  </si>
  <si>
    <t>Embraer</t>
  </si>
  <si>
    <t>Eletrobras</t>
  </si>
  <si>
    <t>Rede D'Or</t>
  </si>
  <si>
    <t>São Martinho</t>
  </si>
  <si>
    <t>CEAB3</t>
  </si>
  <si>
    <t>C&amp;A</t>
  </si>
  <si>
    <t>JHSF3</t>
  </si>
  <si>
    <t>JHSF</t>
  </si>
  <si>
    <t>Vibra Energia</t>
  </si>
  <si>
    <t>SIMH3</t>
  </si>
  <si>
    <t>Simpar</t>
  </si>
  <si>
    <t>Eneva</t>
  </si>
  <si>
    <t>PetroRecôncavo</t>
  </si>
  <si>
    <t>VULC3</t>
  </si>
  <si>
    <t>Vulcabras</t>
  </si>
  <si>
    <t>Grupo CCR</t>
  </si>
  <si>
    <t>Cosan</t>
  </si>
  <si>
    <t>Braskem</t>
  </si>
  <si>
    <t>ECOR3</t>
  </si>
  <si>
    <t>EcoRodovias</t>
  </si>
  <si>
    <t>Fleury</t>
  </si>
  <si>
    <t>STBP3</t>
  </si>
  <si>
    <t>Santos Brasil</t>
  </si>
  <si>
    <t>LJQQ3</t>
  </si>
  <si>
    <t>Lojas Quero-Quero</t>
  </si>
  <si>
    <t>CPFL Energia</t>
  </si>
  <si>
    <t>GUAR3</t>
  </si>
  <si>
    <t>Guararapes</t>
  </si>
  <si>
    <t>USIM3</t>
  </si>
  <si>
    <t>IRB Brasil RE</t>
  </si>
  <si>
    <t>PDGR3</t>
  </si>
  <si>
    <t>PDG Realty</t>
  </si>
  <si>
    <t>PSSA3</t>
  </si>
  <si>
    <t>Porto Seguro</t>
  </si>
  <si>
    <t>JBS</t>
  </si>
  <si>
    <t>Sabesp</t>
  </si>
  <si>
    <t>SAPR4</t>
  </si>
  <si>
    <t>Sanepar</t>
  </si>
  <si>
    <t>Alpargatas</t>
  </si>
  <si>
    <t>SLC Agrícola</t>
  </si>
  <si>
    <t>CSMG3</t>
  </si>
  <si>
    <t>COPASA</t>
  </si>
  <si>
    <t>RAPT4</t>
  </si>
  <si>
    <t>Randon</t>
  </si>
  <si>
    <t>EZTEC</t>
  </si>
  <si>
    <t>Totvs</t>
  </si>
  <si>
    <t>MBLY3</t>
  </si>
  <si>
    <t>Mobly</t>
  </si>
  <si>
    <t>CURY3</t>
  </si>
  <si>
    <t>Cury</t>
  </si>
  <si>
    <t>POSI3</t>
  </si>
  <si>
    <t>Positivo</t>
  </si>
  <si>
    <t>Vivo</t>
  </si>
  <si>
    <t>AESB3</t>
  </si>
  <si>
    <t>AES Brasil</t>
  </si>
  <si>
    <t>ONCO3</t>
  </si>
  <si>
    <t>Oncoclínicas</t>
  </si>
  <si>
    <t>ODPV3</t>
  </si>
  <si>
    <t>Odontoprev</t>
  </si>
  <si>
    <t>KLBN4</t>
  </si>
  <si>
    <t>Klabin</t>
  </si>
  <si>
    <t>MYPK3</t>
  </si>
  <si>
    <t>Iochpe-Maxion</t>
  </si>
  <si>
    <t>SMFT3</t>
  </si>
  <si>
    <t>Smart Fit</t>
  </si>
  <si>
    <t>KEPL3</t>
  </si>
  <si>
    <t>Kepler Weber</t>
  </si>
  <si>
    <t>ESPA3</t>
  </si>
  <si>
    <t>Espaçolaser</t>
  </si>
  <si>
    <t>Transmissão Paulista</t>
  </si>
  <si>
    <t>Engie</t>
  </si>
  <si>
    <t>INTB3</t>
  </si>
  <si>
    <t>Intelbras</t>
  </si>
  <si>
    <t>SEER3</t>
  </si>
  <si>
    <t>Ser Educacional</t>
  </si>
  <si>
    <t>VIVA3</t>
  </si>
  <si>
    <t>Vivara</t>
  </si>
  <si>
    <t>GGPS3</t>
  </si>
  <si>
    <t>GPS</t>
  </si>
  <si>
    <t>BRSR6</t>
  </si>
  <si>
    <t>Banrisul</t>
  </si>
  <si>
    <t>CLSA3</t>
  </si>
  <si>
    <t>ClearSale</t>
  </si>
  <si>
    <t>MILS3</t>
  </si>
  <si>
    <t>Mills</t>
  </si>
  <si>
    <t>TTEN3</t>
  </si>
  <si>
    <t>3tentos</t>
  </si>
  <si>
    <t>DIRR3</t>
  </si>
  <si>
    <t>Direcional</t>
  </si>
  <si>
    <t>GRND3</t>
  </si>
  <si>
    <t>Grendene</t>
  </si>
  <si>
    <t>HBRE3</t>
  </si>
  <si>
    <t>HBR Realty</t>
  </si>
  <si>
    <t>AZEV4</t>
  </si>
  <si>
    <t>Azevedo &amp; Travassos</t>
  </si>
  <si>
    <t>ENAT3</t>
  </si>
  <si>
    <t>Enauta</t>
  </si>
  <si>
    <t>SRNA3</t>
  </si>
  <si>
    <t>BPAN4</t>
  </si>
  <si>
    <t>Banco Pan</t>
  </si>
  <si>
    <t>MEAL3</t>
  </si>
  <si>
    <t>IMC Alimentação</t>
  </si>
  <si>
    <t>SOJA3</t>
  </si>
  <si>
    <t>Boa Safra Sementes</t>
  </si>
  <si>
    <t>ITUB3</t>
  </si>
  <si>
    <t>CAML3</t>
  </si>
  <si>
    <t>Camil Alimentos</t>
  </si>
  <si>
    <t>BMGB4</t>
  </si>
  <si>
    <t>Banco BMG</t>
  </si>
  <si>
    <t>PINE4</t>
  </si>
  <si>
    <t>PINE</t>
  </si>
  <si>
    <t>ZAMP3</t>
  </si>
  <si>
    <t>Zamp</t>
  </si>
  <si>
    <t>PTBL3</t>
  </si>
  <si>
    <t>Portobello</t>
  </si>
  <si>
    <t>JALL3</t>
  </si>
  <si>
    <t>Jalles Machado</t>
  </si>
  <si>
    <t>RANI3</t>
  </si>
  <si>
    <t>Irani</t>
  </si>
  <si>
    <t>ENJU3</t>
  </si>
  <si>
    <t>Enjoei</t>
  </si>
  <si>
    <t>OPCT3</t>
  </si>
  <si>
    <t>OceanPact</t>
  </si>
  <si>
    <t>BRIT3</t>
  </si>
  <si>
    <t>Brisanet</t>
  </si>
  <si>
    <t>FESA4</t>
  </si>
  <si>
    <t>Ferbasa</t>
  </si>
  <si>
    <t>LUPA3</t>
  </si>
  <si>
    <t>Lupatech</t>
  </si>
  <si>
    <t>MDNE3</t>
  </si>
  <si>
    <t>Moura Dubeux</t>
  </si>
  <si>
    <t>AMBP3</t>
  </si>
  <si>
    <t>Ambipar</t>
  </si>
  <si>
    <t>CSED3</t>
  </si>
  <si>
    <t>Cruzeiro do Sul Educacional</t>
  </si>
  <si>
    <t>MATD3</t>
  </si>
  <si>
    <t>Mater Dei</t>
  </si>
  <si>
    <t>DESK3</t>
  </si>
  <si>
    <t>Desktop</t>
  </si>
  <si>
    <t>TRIS3</t>
  </si>
  <si>
    <t>Trisul</t>
  </si>
  <si>
    <t>NEOE3</t>
  </si>
  <si>
    <t>Neoenergia</t>
  </si>
  <si>
    <t>EVEN3</t>
  </si>
  <si>
    <t>Even</t>
  </si>
  <si>
    <t>AMAR3</t>
  </si>
  <si>
    <t>Lojas Marisa</t>
  </si>
  <si>
    <t>VLID3</t>
  </si>
  <si>
    <t>Valid</t>
  </si>
  <si>
    <t>CMIG3</t>
  </si>
  <si>
    <t>LEVE3</t>
  </si>
  <si>
    <t>Mahle Metal Leve</t>
  </si>
  <si>
    <t>ABCB4</t>
  </si>
  <si>
    <t>Banco ABC Brasil</t>
  </si>
  <si>
    <t>PLPL3</t>
  </si>
  <si>
    <t>Plano&amp;Plano</t>
  </si>
  <si>
    <t>ARML3</t>
  </si>
  <si>
    <t>Armac</t>
  </si>
  <si>
    <t>HBOR3</t>
  </si>
  <si>
    <t>Helbor</t>
  </si>
  <si>
    <t>FRAS3</t>
  </si>
  <si>
    <t>Fras-le</t>
  </si>
  <si>
    <t>SAPR3</t>
  </si>
  <si>
    <t>ETER3</t>
  </si>
  <si>
    <t>Eternit</t>
  </si>
  <si>
    <t>NGRD3</t>
  </si>
  <si>
    <t>Neogrid</t>
  </si>
  <si>
    <t>MDIA3</t>
  </si>
  <si>
    <t>M. Dias Branco</t>
  </si>
  <si>
    <t>TUPY3</t>
  </si>
  <si>
    <t>Tupy</t>
  </si>
  <si>
    <t>SHOW3</t>
  </si>
  <si>
    <t>Time For Fun</t>
  </si>
  <si>
    <t>BLAU3</t>
  </si>
  <si>
    <t>Blau Farmacêutica</t>
  </si>
  <si>
    <t>PNVL3</t>
  </si>
  <si>
    <t>Dimed</t>
  </si>
  <si>
    <t>SHUL4</t>
  </si>
  <si>
    <t>Schulz</t>
  </si>
  <si>
    <t>SGPS3</t>
  </si>
  <si>
    <t>Springs</t>
  </si>
  <si>
    <t>VVEO3</t>
  </si>
  <si>
    <t>Viveo</t>
  </si>
  <si>
    <t>KLBN3</t>
  </si>
  <si>
    <t>AZEV3</t>
  </si>
  <si>
    <t>PFRM3</t>
  </si>
  <si>
    <t>Profarma</t>
  </si>
  <si>
    <t>LIGT3</t>
  </si>
  <si>
    <t>Light</t>
  </si>
  <si>
    <t>WIZC3</t>
  </si>
  <si>
    <t>Wiz Soluções</t>
  </si>
  <si>
    <t>KRSA3</t>
  </si>
  <si>
    <t>Kora Saúde</t>
  </si>
  <si>
    <t>ORVR3</t>
  </si>
  <si>
    <t>Orizon</t>
  </si>
  <si>
    <t>RNEW4</t>
  </si>
  <si>
    <t>Renova Energia</t>
  </si>
  <si>
    <t>DASA3</t>
  </si>
  <si>
    <t>Dasa</t>
  </si>
  <si>
    <t>NINJ3</t>
  </si>
  <si>
    <t>GetNinjas</t>
  </si>
  <si>
    <t>TASA4</t>
  </si>
  <si>
    <t>Taurus</t>
  </si>
  <si>
    <t>PORT3</t>
  </si>
  <si>
    <t>Wilson Sons</t>
  </si>
  <si>
    <t>VIVR3</t>
  </si>
  <si>
    <t>Viver</t>
  </si>
  <si>
    <t>TRAD3</t>
  </si>
  <si>
    <t>Traders Club</t>
  </si>
  <si>
    <t>LAVV3</t>
  </si>
  <si>
    <t>Lavvi Incorporadora</t>
  </si>
  <si>
    <t>ROMI3</t>
  </si>
  <si>
    <t>Indústrias ROMI</t>
  </si>
  <si>
    <t>BMOB3</t>
  </si>
  <si>
    <t>Bemobi</t>
  </si>
  <si>
    <t>OIBR4</t>
  </si>
  <si>
    <t>SYNE3</t>
  </si>
  <si>
    <t>SYN</t>
  </si>
  <si>
    <t>AGRO3</t>
  </si>
  <si>
    <t>BrasilAgro</t>
  </si>
  <si>
    <t>UNIP6</t>
  </si>
  <si>
    <t>Unipar</t>
  </si>
  <si>
    <t>FIQE3</t>
  </si>
  <si>
    <t>Unifique</t>
  </si>
  <si>
    <t>TAEE4</t>
  </si>
  <si>
    <t>Taesa</t>
  </si>
  <si>
    <t>PRNR3</t>
  </si>
  <si>
    <t>Priner</t>
  </si>
  <si>
    <t>POMO3</t>
  </si>
  <si>
    <t>OSXB3</t>
  </si>
  <si>
    <t>OSX Brasil</t>
  </si>
  <si>
    <t>TCSA3</t>
  </si>
  <si>
    <t>Tecnisa</t>
  </si>
  <si>
    <t>CTNM4</t>
  </si>
  <si>
    <t>Coteminas</t>
  </si>
  <si>
    <t>ITSA3</t>
  </si>
  <si>
    <t>TGMA3</t>
  </si>
  <si>
    <t>Tegma</t>
  </si>
  <si>
    <t>IGTI3</t>
  </si>
  <si>
    <t>Iguatemi</t>
  </si>
  <si>
    <t>Jereissati Participações</t>
  </si>
  <si>
    <t>INEP3</t>
  </si>
  <si>
    <t>Inepar</t>
  </si>
  <si>
    <t>ALPK3</t>
  </si>
  <si>
    <t>Estapar</t>
  </si>
  <si>
    <t>UCAS3</t>
  </si>
  <si>
    <t>Unicasa</t>
  </si>
  <si>
    <t>LOGG3</t>
  </si>
  <si>
    <t>LOG CP</t>
  </si>
  <si>
    <t>JSLG3</t>
  </si>
  <si>
    <t>JSL</t>
  </si>
  <si>
    <t>SANB4</t>
  </si>
  <si>
    <t>Banco Santander</t>
  </si>
  <si>
    <t>AGXY3</t>
  </si>
  <si>
    <t>AgroGalaxy</t>
  </si>
  <si>
    <t>SANB3</t>
  </si>
  <si>
    <t>PDTC3</t>
  </si>
  <si>
    <t>Padtec</t>
  </si>
  <si>
    <t>RSID3</t>
  </si>
  <si>
    <t>Rossi Residencial</t>
  </si>
  <si>
    <t>DEXP3</t>
  </si>
  <si>
    <t>Dexxos</t>
  </si>
  <si>
    <t>MELK3</t>
  </si>
  <si>
    <t>Melnick</t>
  </si>
  <si>
    <t>TAEE3</t>
  </si>
  <si>
    <t>LPSB3</t>
  </si>
  <si>
    <t>Lopes</t>
  </si>
  <si>
    <t>WEST3</t>
  </si>
  <si>
    <t>Westwing</t>
  </si>
  <si>
    <t>GGBR3</t>
  </si>
  <si>
    <t>TFCO4</t>
  </si>
  <si>
    <t>Track &amp; Field</t>
  </si>
  <si>
    <t>INEP4</t>
  </si>
  <si>
    <t>LVTC3</t>
  </si>
  <si>
    <t>WDC Networks</t>
  </si>
  <si>
    <t>CSUD3</t>
  </si>
  <si>
    <t>CSU Cardsystem</t>
  </si>
  <si>
    <t>TECN3</t>
  </si>
  <si>
    <t>Technos</t>
  </si>
  <si>
    <t>GOAU3</t>
  </si>
  <si>
    <t>LAND3</t>
  </si>
  <si>
    <t>Terra Santa</t>
  </si>
  <si>
    <t>RNEW3</t>
  </si>
  <si>
    <t>EUCA4</t>
  </si>
  <si>
    <t>Eucatex</t>
  </si>
  <si>
    <t>DMVF3</t>
  </si>
  <si>
    <t>D1000 Varejo Farma</t>
  </si>
  <si>
    <t>CTSA4</t>
  </si>
  <si>
    <t>Santanense</t>
  </si>
  <si>
    <t>ELMD3</t>
  </si>
  <si>
    <t>Eletromidia</t>
  </si>
  <si>
    <t>PMAM3</t>
  </si>
  <si>
    <t>Paranapanema</t>
  </si>
  <si>
    <t>RAPT3</t>
  </si>
  <si>
    <t>ALLD3</t>
  </si>
  <si>
    <t>Allied</t>
  </si>
  <si>
    <t>SNSY3</t>
  </si>
  <si>
    <t>Sansuy</t>
  </si>
  <si>
    <t>AALR3</t>
  </si>
  <si>
    <t>Alliança</t>
  </si>
  <si>
    <t>BRAP3</t>
  </si>
  <si>
    <t>BRKM3</t>
  </si>
  <si>
    <t>BMIN4</t>
  </si>
  <si>
    <t>Banco Mercantil de Investimentos</t>
  </si>
  <si>
    <t>TPIS3</t>
  </si>
  <si>
    <t>Triunfo</t>
  </si>
  <si>
    <t>SNSY5</t>
  </si>
  <si>
    <t>BOBR4</t>
  </si>
  <si>
    <t>Bombril</t>
  </si>
  <si>
    <t>ATMP3</t>
  </si>
  <si>
    <t>Atma</t>
  </si>
  <si>
    <t>ENGI4</t>
  </si>
  <si>
    <t>Energisa</t>
  </si>
  <si>
    <t>CAMB3</t>
  </si>
  <si>
    <t>Cambuci</t>
  </si>
  <si>
    <t>FRTA3</t>
  </si>
  <si>
    <t>Pomi Frutas</t>
  </si>
  <si>
    <t>DOTZ3</t>
  </si>
  <si>
    <t>Dotz</t>
  </si>
  <si>
    <t>LOGN3</t>
  </si>
  <si>
    <t>Log-In</t>
  </si>
  <si>
    <t>UNIP3</t>
  </si>
  <si>
    <t>ALUP3</t>
  </si>
  <si>
    <t>Alupar</t>
  </si>
  <si>
    <t>ALUP4</t>
  </si>
  <si>
    <t>ATOM3</t>
  </si>
  <si>
    <t>ATOM</t>
  </si>
  <si>
    <t>BMEB4</t>
  </si>
  <si>
    <t>Banco Mercantil do Brasil</t>
  </si>
  <si>
    <t>CGRA4</t>
  </si>
  <si>
    <t>Grazziotin</t>
  </si>
  <si>
    <t>BRIV3</t>
  </si>
  <si>
    <t>Alfa Investimento</t>
  </si>
  <si>
    <t>HOOT4</t>
  </si>
  <si>
    <t>Hotéis Othon</t>
  </si>
  <si>
    <t>NUTR3</t>
  </si>
  <si>
    <t>Nutriplant</t>
  </si>
  <si>
    <t>CEBR6</t>
  </si>
  <si>
    <t>CEB</t>
  </si>
  <si>
    <t>SCAR3</t>
  </si>
  <si>
    <t>São Carlos</t>
  </si>
  <si>
    <t>CEBR3</t>
  </si>
  <si>
    <t>TASA3</t>
  </si>
  <si>
    <t>OFSA3</t>
  </si>
  <si>
    <t>Ourofino Saúde Animal</t>
  </si>
  <si>
    <t>CEBR5</t>
  </si>
  <si>
    <t>BEES3</t>
  </si>
  <si>
    <t>Banestes</t>
  </si>
  <si>
    <t>BRSR3</t>
  </si>
  <si>
    <t>MERC4</t>
  </si>
  <si>
    <t>Mercantil do Brasil Financeira</t>
  </si>
  <si>
    <t>ENGI3</t>
  </si>
  <si>
    <t>CTSA3</t>
  </si>
  <si>
    <t>BPAC5</t>
  </si>
  <si>
    <t>Banco BTG Pactual</t>
  </si>
  <si>
    <t>CRPG5</t>
  </si>
  <si>
    <t>Tronox Pigmentos</t>
  </si>
  <si>
    <t>REDE3</t>
  </si>
  <si>
    <t>Rede Energia</t>
  </si>
  <si>
    <t>HAGA4</t>
  </si>
  <si>
    <t>Haga</t>
  </si>
  <si>
    <t>VSTE3</t>
  </si>
  <si>
    <t>LE LIS BLANC</t>
  </si>
  <si>
    <t>COCE5</t>
  </si>
  <si>
    <t>Coelce</t>
  </si>
  <si>
    <t>BIOM3</t>
  </si>
  <si>
    <t>Biomm</t>
  </si>
  <si>
    <t>WHRL3</t>
  </si>
  <si>
    <t>Whirlpool</t>
  </si>
  <si>
    <t>EQPA3</t>
  </si>
  <si>
    <t>Equatorial Energia Pará</t>
  </si>
  <si>
    <t>RPAD5</t>
  </si>
  <si>
    <t>Alfa Holdings</t>
  </si>
  <si>
    <t>NORD3</t>
  </si>
  <si>
    <t>Nordon</t>
  </si>
  <si>
    <t>FHER3</t>
  </si>
  <si>
    <t>Fertilizantes Heringer</t>
  </si>
  <si>
    <t>EPAR3</t>
  </si>
  <si>
    <t>Embpar Participações</t>
  </si>
  <si>
    <t>RSUL4</t>
  </si>
  <si>
    <t>Metalúrgica Riosulense</t>
  </si>
  <si>
    <t>MAPT4</t>
  </si>
  <si>
    <t>Cemepe</t>
  </si>
  <si>
    <t>TRPL3</t>
  </si>
  <si>
    <t>JFEN3</t>
  </si>
  <si>
    <t>João Fortes</t>
  </si>
  <si>
    <t>PTNT3</t>
  </si>
  <si>
    <t>Pettenati</t>
  </si>
  <si>
    <t>CLSC4</t>
  </si>
  <si>
    <t>Celesc</t>
  </si>
  <si>
    <t>RPMG3</t>
  </si>
  <si>
    <t>Refinaria de Manguinhos</t>
  </si>
  <si>
    <t>DOHL4</t>
  </si>
  <si>
    <t>Döhler</t>
  </si>
  <si>
    <t>PINE3</t>
  </si>
  <si>
    <t>BGIP4</t>
  </si>
  <si>
    <t>Banese</t>
  </si>
  <si>
    <t>BPAC3</t>
  </si>
  <si>
    <t>NEXP3</t>
  </si>
  <si>
    <t>Brasil Brokers</t>
  </si>
  <si>
    <t>HAGA3</t>
  </si>
  <si>
    <t>BMIN3</t>
  </si>
  <si>
    <t>EALT4</t>
  </si>
  <si>
    <t>Electro Aço Altona</t>
  </si>
  <si>
    <t>EMAE4</t>
  </si>
  <si>
    <t>EMAE</t>
  </si>
  <si>
    <t>MTSA4</t>
  </si>
  <si>
    <t>METISA</t>
  </si>
  <si>
    <t>AFLT3</t>
  </si>
  <si>
    <t>Afluente T</t>
  </si>
  <si>
    <t>BAZA3</t>
  </si>
  <si>
    <t>Banco da Amazônia</t>
  </si>
  <si>
    <t>APER3</t>
  </si>
  <si>
    <t>Alper</t>
  </si>
  <si>
    <t>BEES4</t>
  </si>
  <si>
    <t>PEAB4</t>
  </si>
  <si>
    <t>Participações Aliança da Bahia</t>
  </si>
  <si>
    <t>HBTS5</t>
  </si>
  <si>
    <t>Habitasul</t>
  </si>
  <si>
    <t>CEDO4</t>
  </si>
  <si>
    <t>Cedro Têxtil</t>
  </si>
  <si>
    <t>TELB4</t>
  </si>
  <si>
    <t>Telebras</t>
  </si>
  <si>
    <t>WHRL4</t>
  </si>
  <si>
    <t>FESA3</t>
  </si>
  <si>
    <t>CGAS5</t>
  </si>
  <si>
    <t>Comgás</t>
  </si>
  <si>
    <t>BMEB3</t>
  </si>
  <si>
    <t>BSLI4</t>
  </si>
  <si>
    <t>Banco de Brasília</t>
  </si>
  <si>
    <t>RDNI3</t>
  </si>
  <si>
    <t>RNI</t>
  </si>
  <si>
    <t>WLMM4</t>
  </si>
  <si>
    <t>WLM</t>
  </si>
  <si>
    <t>MWET4</t>
  </si>
  <si>
    <t>Wetzel</t>
  </si>
  <si>
    <t>CEEB3</t>
  </si>
  <si>
    <t>COELBA</t>
  </si>
  <si>
    <t>CGRA3</t>
  </si>
  <si>
    <t>FRIO3</t>
  </si>
  <si>
    <t>Metalfrio</t>
  </si>
  <si>
    <t>CRPG6</t>
  </si>
  <si>
    <t>CRIV3</t>
  </si>
  <si>
    <t>Alfa Financeira</t>
  </si>
  <si>
    <t>AVLL3</t>
  </si>
  <si>
    <t>Alphaville</t>
  </si>
  <si>
    <t>DTCY3</t>
  </si>
  <si>
    <t>Dtcom</t>
  </si>
  <si>
    <t>PEAB3</t>
  </si>
  <si>
    <t>EUCA3</t>
  </si>
  <si>
    <t>PTNT4</t>
  </si>
  <si>
    <t>CRIV4</t>
  </si>
  <si>
    <t>CTKA4</t>
  </si>
  <si>
    <t>Karsten</t>
  </si>
  <si>
    <t>MGEL4</t>
  </si>
  <si>
    <t>Mangels</t>
  </si>
  <si>
    <t>BRGE3</t>
  </si>
  <si>
    <t>Consórcio Alfa</t>
  </si>
  <si>
    <t>BRIV4</t>
  </si>
  <si>
    <t>EALT3</t>
  </si>
  <si>
    <t>CEEB5</t>
  </si>
  <si>
    <t>TEKA4</t>
  </si>
  <si>
    <t>Teka</t>
  </si>
  <si>
    <t>PATI3</t>
  </si>
  <si>
    <t>Panatlântica</t>
  </si>
  <si>
    <t>CPLE5</t>
  </si>
  <si>
    <t>BSLI3</t>
  </si>
  <si>
    <t>DEXP4</t>
  </si>
  <si>
    <t>CTNM3</t>
  </si>
  <si>
    <t>ALPA3</t>
  </si>
  <si>
    <t>PLAS3</t>
  </si>
  <si>
    <t>Plascar</t>
  </si>
  <si>
    <t>HETA4</t>
  </si>
  <si>
    <t>Hercules</t>
  </si>
  <si>
    <t>BMKS3</t>
  </si>
  <si>
    <t>Monark</t>
  </si>
  <si>
    <t>BAHI3</t>
  </si>
  <si>
    <t>Bahema</t>
  </si>
  <si>
    <t>TELB3</t>
  </si>
  <si>
    <t>CLSC3</t>
  </si>
  <si>
    <t>RPAD3</t>
  </si>
  <si>
    <t>BNBR3</t>
  </si>
  <si>
    <t>Banco do Nordeste</t>
  </si>
  <si>
    <t>BRGE12</t>
  </si>
  <si>
    <t>GEPA3</t>
  </si>
  <si>
    <t>Rio Paranapanema Energia</t>
  </si>
  <si>
    <t>TKNO4</t>
  </si>
  <si>
    <t>Tekno</t>
  </si>
  <si>
    <t>EQMA3B</t>
  </si>
  <si>
    <t>Equatorial Maranhão</t>
  </si>
  <si>
    <t>CSRN5</t>
  </si>
  <si>
    <t>COSERN</t>
  </si>
  <si>
    <t>GEPA4</t>
  </si>
  <si>
    <t>JOPA3</t>
  </si>
  <si>
    <t>Josapar</t>
  </si>
  <si>
    <t>DOHL3</t>
  </si>
  <si>
    <t>MNPR3</t>
  </si>
  <si>
    <t>Minupar</t>
  </si>
  <si>
    <t>BALM3</t>
  </si>
  <si>
    <t>Baumer</t>
  </si>
  <si>
    <t>BDLL4</t>
  </si>
  <si>
    <t>Bardella</t>
  </si>
  <si>
    <t>BALM4</t>
  </si>
  <si>
    <t>BAUH4</t>
  </si>
  <si>
    <t>Excelsior</t>
  </si>
  <si>
    <t>UNIP5</t>
  </si>
  <si>
    <t>BGIP3</t>
  </si>
  <si>
    <t>MOAR3</t>
  </si>
  <si>
    <t>Monteiro Aranha</t>
  </si>
  <si>
    <t>MNDL3</t>
  </si>
  <si>
    <t>Mundial</t>
  </si>
  <si>
    <t>BRGE6</t>
  </si>
  <si>
    <t>IGTI4</t>
  </si>
  <si>
    <t>ESTR4</t>
  </si>
  <si>
    <t>Estrela</t>
  </si>
  <si>
    <t>PATI4</t>
  </si>
  <si>
    <t>RPAD6</t>
  </si>
  <si>
    <t>AHEB5</t>
  </si>
  <si>
    <t>São Paulo Turismo</t>
  </si>
  <si>
    <t>CEED4</t>
  </si>
  <si>
    <t>CEEE D</t>
  </si>
  <si>
    <t>EQPA6</t>
  </si>
  <si>
    <t>CSRN3</t>
  </si>
  <si>
    <t>EQPA5</t>
  </si>
  <si>
    <t>LUXM4</t>
  </si>
  <si>
    <t>Trevisa</t>
  </si>
  <si>
    <t>CTKA3</t>
  </si>
  <si>
    <t>CBEE3</t>
  </si>
  <si>
    <t>Ampla Energia</t>
  </si>
  <si>
    <t>EKTR4</t>
  </si>
  <si>
    <t>Elektro</t>
  </si>
  <si>
    <t>CSRN6</t>
  </si>
  <si>
    <t>CEED3</t>
  </si>
  <si>
    <t>EQPA7</t>
  </si>
  <si>
    <t>BDLL3</t>
  </si>
  <si>
    <t>CALI3</t>
  </si>
  <si>
    <t>Adolpho Lindenberg</t>
  </si>
  <si>
    <t>CGAS3</t>
  </si>
  <si>
    <t>ESTR3</t>
  </si>
  <si>
    <t>MRSA3B</t>
  </si>
  <si>
    <t>MRS Logística</t>
  </si>
  <si>
    <t>ENMT3</t>
  </si>
  <si>
    <t>Energisa MT</t>
  </si>
  <si>
    <t>ELET5</t>
  </si>
  <si>
    <t>BRGE8</t>
  </si>
  <si>
    <t>MRSA6B</t>
  </si>
  <si>
    <t>MRSA5B</t>
  </si>
  <si>
    <t>BRKM6</t>
  </si>
  <si>
    <t>USIM6</t>
  </si>
  <si>
    <t>FIEI3</t>
  </si>
  <si>
    <t>Fica</t>
  </si>
  <si>
    <t>SOND5</t>
  </si>
  <si>
    <t>Sondotécnica</t>
  </si>
  <si>
    <t>CEDO3</t>
  </si>
  <si>
    <t>MAPT3</t>
  </si>
  <si>
    <t>WLMM3</t>
  </si>
  <si>
    <t>SOND6</t>
  </si>
  <si>
    <t>GSHP3</t>
  </si>
  <si>
    <t>General Shopping &amp; Outlets</t>
  </si>
  <si>
    <t>BRSR5</t>
  </si>
  <si>
    <t>ENMT4</t>
  </si>
  <si>
    <t>BRGE11</t>
  </si>
  <si>
    <t>LIPR3</t>
  </si>
  <si>
    <t>Eletropar</t>
  </si>
  <si>
    <t>CSAB3</t>
  </si>
  <si>
    <t>Cia. de Seg. Aliança da Bahia</t>
  </si>
  <si>
    <t>CSAB4</t>
  </si>
  <si>
    <t>AHEB3</t>
  </si>
  <si>
    <t>CRPG3</t>
  </si>
  <si>
    <t>MEGA3</t>
  </si>
  <si>
    <t>OMEGA ENERGIA S.A.</t>
  </si>
  <si>
    <t>DMFN3</t>
  </si>
  <si>
    <t>DM Financeira</t>
  </si>
  <si>
    <t>BRGE5</t>
  </si>
  <si>
    <t>GPAR3</t>
  </si>
  <si>
    <t>CELGPAR</t>
  </si>
  <si>
    <t>SQIA3</t>
  </si>
  <si>
    <t>Sinqia</t>
  </si>
  <si>
    <t>BRGE7</t>
  </si>
  <si>
    <t>ALSO3</t>
  </si>
  <si>
    <t>Aliansce Sonae</t>
  </si>
  <si>
    <t>BRPR3</t>
  </si>
  <si>
    <t>BR Properties</t>
  </si>
  <si>
    <t>MTSA3</t>
  </si>
  <si>
    <t>SLED4</t>
  </si>
  <si>
    <t>Saraiva</t>
  </si>
  <si>
    <t>SLED3</t>
  </si>
  <si>
    <t>AHEB6</t>
  </si>
  <si>
    <t>VIIA3</t>
  </si>
  <si>
    <t>EKTR3</t>
  </si>
  <si>
    <t>MWET3</t>
  </si>
  <si>
    <t>ENBR3</t>
  </si>
  <si>
    <t>EDP Brasil</t>
  </si>
  <si>
    <t>BOAS3</t>
  </si>
  <si>
    <t>Boa Vista</t>
  </si>
  <si>
    <t>COCE3</t>
  </si>
  <si>
    <t>JOPA4</t>
  </si>
  <si>
    <t>MODL3</t>
  </si>
  <si>
    <t>Banco Modal</t>
  </si>
  <si>
    <t>MERC3</t>
  </si>
  <si>
    <t>CEGR3</t>
  </si>
  <si>
    <t>Naturgy (CEG)</t>
  </si>
  <si>
    <t>CRDE3</t>
  </si>
  <si>
    <t>IGBR3</t>
  </si>
  <si>
    <t>IGB Eletrônica</t>
  </si>
  <si>
    <t>MSPA4</t>
  </si>
  <si>
    <t>Melhoramentos</t>
  </si>
  <si>
    <t>ODER4</t>
  </si>
  <si>
    <t>Conservas Oderich</t>
  </si>
  <si>
    <t>PARD3</t>
  </si>
  <si>
    <t>Hermes Pardini</t>
  </si>
  <si>
    <t>CASN3</t>
  </si>
  <si>
    <t>CASAN</t>
  </si>
  <si>
    <t>WIZS3</t>
  </si>
  <si>
    <t>LLIS3</t>
  </si>
  <si>
    <t>MSPA3</t>
  </si>
  <si>
    <t>BRML3</t>
  </si>
  <si>
    <t>BRMalls</t>
  </si>
  <si>
    <t>DMMO3</t>
  </si>
  <si>
    <t>Dommo Energia</t>
  </si>
  <si>
    <t>GETT3</t>
  </si>
  <si>
    <t>Getnet</t>
  </si>
  <si>
    <t>GETT4</t>
  </si>
  <si>
    <t>SULA4</t>
  </si>
  <si>
    <t>SulAmérica</t>
  </si>
  <si>
    <t>SULA3</t>
  </si>
  <si>
    <t>CEPE5</t>
  </si>
  <si>
    <t>CELPE</t>
  </si>
  <si>
    <t>TCNO4</t>
  </si>
  <si>
    <t>Tecnosolo</t>
  </si>
  <si>
    <t>TCNO3</t>
  </si>
  <si>
    <t>CEPE6</t>
  </si>
  <si>
    <t>BKBR3</t>
  </si>
  <si>
    <t>MTIG4</t>
  </si>
  <si>
    <t>Metalgráfica Iguaçu</t>
  </si>
  <si>
    <t>BLUT4</t>
  </si>
  <si>
    <t>Blue Tech Solutions</t>
  </si>
  <si>
    <t>BLUT3</t>
  </si>
  <si>
    <t>MODL4</t>
  </si>
  <si>
    <t>CARD3</t>
  </si>
  <si>
    <t>SHUL3</t>
  </si>
  <si>
    <t>FIGE3</t>
  </si>
  <si>
    <t>Investimentos Bemge</t>
  </si>
  <si>
    <t>FNCN3</t>
  </si>
  <si>
    <t>TEKA3</t>
  </si>
  <si>
    <t>HETA3</t>
  </si>
  <si>
    <t>LCAM3</t>
  </si>
  <si>
    <t>Locamerica</t>
  </si>
  <si>
    <t>BIDI4</t>
  </si>
  <si>
    <t>Banco Inter</t>
  </si>
  <si>
    <t>BIDI3</t>
  </si>
  <si>
    <t>EEEL4</t>
  </si>
  <si>
    <t>CEEE GT</t>
  </si>
  <si>
    <t>EEEL3</t>
  </si>
  <si>
    <t>BBRK3</t>
  </si>
  <si>
    <t>SOND3</t>
  </si>
  <si>
    <t>CESP6</t>
  </si>
  <si>
    <t>CESP</t>
  </si>
  <si>
    <t>CESP3</t>
  </si>
  <si>
    <t>CESP5</t>
  </si>
  <si>
    <t>ECPR4</t>
  </si>
  <si>
    <t>Encorpar</t>
  </si>
  <si>
    <t>MOSI3</t>
  </si>
  <si>
    <t>Mosaico</t>
  </si>
  <si>
    <t>POWE3</t>
  </si>
  <si>
    <t>Focus Energia</t>
  </si>
  <si>
    <t>ECPR3</t>
  </si>
  <si>
    <t>GNDI3</t>
  </si>
  <si>
    <t>NotreDame Intermédica</t>
  </si>
  <si>
    <t>LAME4</t>
  </si>
  <si>
    <t>Lojas Americanas</t>
  </si>
  <si>
    <t>LAME3</t>
  </si>
  <si>
    <t>OMGE3</t>
  </si>
  <si>
    <t>Omega Geração</t>
  </si>
  <si>
    <t>IGTA3</t>
  </si>
  <si>
    <t>JPSA3</t>
  </si>
  <si>
    <t>BRDT3</t>
  </si>
  <si>
    <t>JBDU4</t>
  </si>
  <si>
    <t>JBDU3</t>
  </si>
  <si>
    <t>HGTX3</t>
  </si>
  <si>
    <t>Hering</t>
  </si>
  <si>
    <t>CCPR3</t>
  </si>
  <si>
    <t>DTEX3</t>
  </si>
  <si>
    <t>VVAR3</t>
  </si>
  <si>
    <t>PNVL4</t>
  </si>
  <si>
    <t>TESA3</t>
  </si>
  <si>
    <t>BTOW3</t>
  </si>
  <si>
    <t>LINX3</t>
  </si>
  <si>
    <t>Linx</t>
  </si>
  <si>
    <t>BTTL3</t>
  </si>
  <si>
    <t>GPCP3</t>
  </si>
  <si>
    <t>GPCP4</t>
  </si>
  <si>
    <t>SMLS3</t>
  </si>
  <si>
    <t>Smiles</t>
  </si>
  <si>
    <t>MMXM3</t>
  </si>
  <si>
    <t>MMX Mineração</t>
  </si>
  <si>
    <t>BSEV3</t>
  </si>
  <si>
    <t>Biosev</t>
  </si>
  <si>
    <t>CNTO3</t>
  </si>
  <si>
    <t>TIET4</t>
  </si>
  <si>
    <t>AES Tietê Energia</t>
  </si>
  <si>
    <t>TIET3</t>
  </si>
  <si>
    <t>CORR4</t>
  </si>
  <si>
    <t>Corrêa Ribeiro</t>
  </si>
  <si>
    <t>CEPE3</t>
  </si>
  <si>
    <t>CALI4</t>
  </si>
  <si>
    <t>SNSY6</t>
  </si>
  <si>
    <t>CASN4</t>
  </si>
  <si>
    <t>EMAE3</t>
  </si>
  <si>
    <t>BPAR3</t>
  </si>
  <si>
    <t>Banpará</t>
  </si>
  <si>
    <t>APTI4</t>
  </si>
  <si>
    <t>Aliperti</t>
  </si>
  <si>
    <t>VSPT3</t>
  </si>
  <si>
    <t>FCA</t>
  </si>
  <si>
    <t>MTIG3</t>
  </si>
  <si>
    <t>FIGE4</t>
  </si>
  <si>
    <t>LUXM3</t>
  </si>
  <si>
    <t>TKNO3</t>
  </si>
  <si>
    <t>COCE6</t>
  </si>
  <si>
    <t>MGEL3</t>
  </si>
  <si>
    <t>CTSA8</t>
  </si>
  <si>
    <t>MMAQ4</t>
  </si>
  <si>
    <t>Minasmáquinas</t>
  </si>
  <si>
    <t>Variação %</t>
  </si>
  <si>
    <t>Valor inicial R$</t>
  </si>
  <si>
    <t>QTD de açoes</t>
  </si>
  <si>
    <t>Variação R$</t>
  </si>
  <si>
    <t>Resultado</t>
  </si>
  <si>
    <t>Nome da Empresa</t>
  </si>
  <si>
    <t>Siderurgia</t>
  </si>
  <si>
    <t>Mineração</t>
  </si>
  <si>
    <t>Papel e Celulose</t>
  </si>
  <si>
    <t>Energia</t>
  </si>
  <si>
    <t>Nome da empresa</t>
  </si>
  <si>
    <t>Segmento</t>
  </si>
  <si>
    <t>Idade (anos)</t>
  </si>
  <si>
    <t>Petróleo</t>
  </si>
  <si>
    <t>Shopping Centers</t>
  </si>
  <si>
    <t>Banco</t>
  </si>
  <si>
    <t>Saúde</t>
  </si>
  <si>
    <t>Química</t>
  </si>
  <si>
    <t>Aviação</t>
  </si>
  <si>
    <t>Educação</t>
  </si>
  <si>
    <t>Construção</t>
  </si>
  <si>
    <t>Moda</t>
  </si>
  <si>
    <t>Alimentos</t>
  </si>
  <si>
    <t>Varejo</t>
  </si>
  <si>
    <t>Telecomunicações</t>
  </si>
  <si>
    <t>Logística</t>
  </si>
  <si>
    <t>Meios de Pagamento</t>
  </si>
  <si>
    <t>Imobiliário</t>
  </si>
  <si>
    <t>Holding</t>
  </si>
  <si>
    <t>Tecnologia</t>
  </si>
  <si>
    <t>Bebidas</t>
  </si>
  <si>
    <t>Seguros</t>
  </si>
  <si>
    <t>Saneamento</t>
  </si>
  <si>
    <t>Automação</t>
  </si>
  <si>
    <t>Agronegócio</t>
  </si>
  <si>
    <t>Infraestrutura</t>
  </si>
  <si>
    <t>Aeronáutica</t>
  </si>
  <si>
    <t>Cosméticos</t>
  </si>
  <si>
    <t>Bolsa de Valores</t>
  </si>
  <si>
    <t>Farmacêutica</t>
  </si>
  <si>
    <t>Açúcar e Álcool</t>
  </si>
  <si>
    <t>Aluguel de Carros</t>
  </si>
  <si>
    <t>Turismo</t>
  </si>
  <si>
    <t>Seguimento</t>
  </si>
  <si>
    <t>Idade da empresa</t>
  </si>
  <si>
    <t>Maior</t>
  </si>
  <si>
    <t>Menor</t>
  </si>
  <si>
    <t>Média</t>
  </si>
  <si>
    <t>Méia de quem desceu</t>
  </si>
  <si>
    <t>Méia de quem subio</t>
  </si>
  <si>
    <t>Seguimentos</t>
  </si>
  <si>
    <t>Variação</t>
  </si>
  <si>
    <t>Variação dos que subiram</t>
  </si>
  <si>
    <t>Subiu</t>
  </si>
  <si>
    <t>Desceu</t>
  </si>
  <si>
    <t>Estável</t>
  </si>
  <si>
    <t>Categoria</t>
  </si>
  <si>
    <t>Analise de idades</t>
  </si>
  <si>
    <t>Mais de 100 anos</t>
  </si>
  <si>
    <t>Menos que 50 anos</t>
  </si>
  <si>
    <t>Entre 50 e 100 anos</t>
  </si>
  <si>
    <t>QTD de empresas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</si>
</sst>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43" formatCode="_-* #,##0.00_-;\-* #,##0.00_-;_-* &quot;-&quot;??_-;_-@_-"/>
  </numFmts>
  <fonts count="7">
    <font>
      <sz val="10"/>
      <color rgb="FF000000"/>
      <name val="Arial"/>
      <scheme val="minor"/>
    </font>
    <font>
      <sz val="11"/>
      <color theme="1"/>
      <name val="&quot;aptos narrow&quot;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  <scheme val="minor"/>
    </font>
    <font>
      <b/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EA72E"/>
        <bgColor rgb="FF4EA72E"/>
      </patternFill>
    </fill>
    <fill>
      <patternFill patternType="solid">
        <fgColor rgb="FFD9F2D0"/>
        <bgColor rgb="FFD9F2D0"/>
      </patternFill>
    </fill>
    <fill>
      <patternFill patternType="solid">
        <fgColor rgb="FFC1E4F5"/>
        <bgColor rgb="FFC1E4F5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</cellStyleXfs>
  <cellXfs count="18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  <xf numFmtId="0" fontId="3" fillId="2" borderId="0" xfId="0" applyFont="1" applyFill="1"/>
    <xf numFmtId="0" fontId="3" fillId="3" borderId="0" xfId="0" applyFont="1" applyFill="1"/>
    <xf numFmtId="0" fontId="3" fillId="4" borderId="0" xfId="0" applyFont="1" applyFill="1"/>
    <xf numFmtId="2" fontId="0" fillId="0" borderId="0" xfId="0" applyNumberFormat="1"/>
    <xf numFmtId="14" fontId="0" fillId="0" borderId="0" xfId="0" applyNumberFormat="1"/>
    <xf numFmtId="0" fontId="5" fillId="0" borderId="0" xfId="0" applyFont="1"/>
    <xf numFmtId="2" fontId="5" fillId="0" borderId="0" xfId="0" applyNumberFormat="1" applyFont="1"/>
    <xf numFmtId="0" fontId="5" fillId="0" borderId="0" xfId="1" applyNumberFormat="1" applyFont="1"/>
    <xf numFmtId="44" fontId="5" fillId="0" borderId="0" xfId="2" applyFont="1"/>
    <xf numFmtId="0" fontId="6" fillId="0" borderId="0" xfId="0" applyFont="1"/>
    <xf numFmtId="0" fontId="5" fillId="0" borderId="0" xfId="0" applyFont="1" applyAlignment="1">
      <alignment horizontal="center"/>
    </xf>
    <xf numFmtId="44" fontId="0" fillId="0" borderId="0" xfId="0" applyNumberFormat="1"/>
    <xf numFmtId="44" fontId="0" fillId="0" borderId="0" xfId="2" applyFont="1"/>
    <xf numFmtId="44" fontId="3" fillId="0" borderId="0" xfId="2" applyFont="1" applyAlignment="1">
      <alignment horizontal="right"/>
    </xf>
  </cellXfs>
  <cellStyles count="3">
    <cellStyle name="Moeda" xfId="2" builtinId="4"/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Analise!$C$9</c:f>
              <c:strCache>
                <c:ptCount val="1"/>
                <c:pt idx="0">
                  <c:v>Variação dos que subiram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C3B-474E-AF81-D55F545288E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C3B-474E-AF81-D55F545288E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C3B-474E-AF81-D55F545288E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C3B-474E-AF81-D55F545288E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C3B-474E-AF81-D55F545288E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6C3B-474E-AF81-D55F545288E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6C3B-474E-AF81-D55F545288E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6C3B-474E-AF81-D55F545288E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6C3B-474E-AF81-D55F545288E1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6C3B-474E-AF81-D55F545288E1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6C3B-474E-AF81-D55F545288E1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6C3B-474E-AF81-D55F545288E1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6C3B-474E-AF81-D55F545288E1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6C3B-474E-AF81-D55F545288E1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6C3B-474E-AF81-D55F545288E1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6C3B-474E-AF81-D55F545288E1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6C3B-474E-AF81-D55F545288E1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6C3B-474E-AF81-D55F545288E1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6C3B-474E-AF81-D55F545288E1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6C3B-474E-AF81-D55F545288E1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6C3B-474E-AF81-D55F545288E1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6C3B-474E-AF81-D55F545288E1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6C3B-474E-AF81-D55F545288E1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6C3B-474E-AF81-D55F545288E1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6C3B-474E-AF81-D55F545288E1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6C3B-474E-AF81-D55F545288E1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6C3B-474E-AF81-D55F545288E1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6C3B-474E-AF81-D55F545288E1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6C3B-474E-AF81-D55F545288E1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6C3B-474E-AF81-D55F545288E1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6C3B-474E-AF81-D55F545288E1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6C3B-474E-AF81-D55F545288E1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6C3B-474E-AF81-D55F545288E1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6C3B-474E-AF81-D55F545288E1}"/>
              </c:ext>
            </c:extLst>
          </c:dPt>
          <c:cat>
            <c:strRef>
              <c:f>Analise!$A$10:$A$43</c:f>
              <c:strCache>
                <c:ptCount val="34"/>
                <c:pt idx="0">
                  <c:v>Siderurgia</c:v>
                </c:pt>
                <c:pt idx="1">
                  <c:v>Mineração</c:v>
                </c:pt>
                <c:pt idx="2">
                  <c:v>Petróleo</c:v>
                </c:pt>
                <c:pt idx="3">
                  <c:v>Papel e Celulose</c:v>
                </c:pt>
                <c:pt idx="4">
                  <c:v>Energia</c:v>
                </c:pt>
                <c:pt idx="5">
                  <c:v>Shopping Centers</c:v>
                </c:pt>
                <c:pt idx="6">
                  <c:v>Banco</c:v>
                </c:pt>
                <c:pt idx="7">
                  <c:v>Saúde</c:v>
                </c:pt>
                <c:pt idx="8">
                  <c:v>Química</c:v>
                </c:pt>
                <c:pt idx="9">
                  <c:v>Aviação</c:v>
                </c:pt>
                <c:pt idx="10">
                  <c:v>Educação</c:v>
                </c:pt>
                <c:pt idx="11">
                  <c:v>Construção</c:v>
                </c:pt>
                <c:pt idx="12">
                  <c:v>Moda</c:v>
                </c:pt>
                <c:pt idx="13">
                  <c:v>Alimentos</c:v>
                </c:pt>
                <c:pt idx="14">
                  <c:v>Varejo</c:v>
                </c:pt>
                <c:pt idx="15">
                  <c:v>Telecomunicações</c:v>
                </c:pt>
                <c:pt idx="16">
                  <c:v>Logística</c:v>
                </c:pt>
                <c:pt idx="17">
                  <c:v>Meios de Pagamento</c:v>
                </c:pt>
                <c:pt idx="18">
                  <c:v>Imobiliário</c:v>
                </c:pt>
                <c:pt idx="19">
                  <c:v>Holding</c:v>
                </c:pt>
                <c:pt idx="20">
                  <c:v>Tecnologia</c:v>
                </c:pt>
                <c:pt idx="21">
                  <c:v>Bebidas</c:v>
                </c:pt>
                <c:pt idx="22">
                  <c:v>Seguros</c:v>
                </c:pt>
                <c:pt idx="23">
                  <c:v>Saneamento</c:v>
                </c:pt>
                <c:pt idx="24">
                  <c:v>Automação</c:v>
                </c:pt>
                <c:pt idx="25">
                  <c:v>Agronegócio</c:v>
                </c:pt>
                <c:pt idx="26">
                  <c:v>Infraestrutura</c:v>
                </c:pt>
                <c:pt idx="27">
                  <c:v>Aeronáutica</c:v>
                </c:pt>
                <c:pt idx="28">
                  <c:v>Cosméticos</c:v>
                </c:pt>
                <c:pt idx="29">
                  <c:v>Bolsa de Valores</c:v>
                </c:pt>
                <c:pt idx="30">
                  <c:v>Farmacêutica</c:v>
                </c:pt>
                <c:pt idx="31">
                  <c:v>Açúcar e Álcool</c:v>
                </c:pt>
                <c:pt idx="32">
                  <c:v>Aluguel de Carros</c:v>
                </c:pt>
                <c:pt idx="33">
                  <c:v>Turismo</c:v>
                </c:pt>
              </c:strCache>
            </c:strRef>
          </c:cat>
          <c:val>
            <c:numRef>
              <c:f>Analise!$C$10:$C$43</c:f>
              <c:numCache>
                <c:formatCode>_("R$"* #,##0.00_);_("R$"* \(#,##0.00\);_("R$"* "-"??_);_(@_)</c:formatCode>
                <c:ptCount val="34"/>
                <c:pt idx="0">
                  <c:v>489935930.92832291</c:v>
                </c:pt>
                <c:pt idx="1">
                  <c:v>4940442965.5504341</c:v>
                </c:pt>
                <c:pt idx="2">
                  <c:v>6093288832.2628355</c:v>
                </c:pt>
                <c:pt idx="3">
                  <c:v>722946282.7090385</c:v>
                </c:pt>
                <c:pt idx="4">
                  <c:v>1209821623.5672963</c:v>
                </c:pt>
                <c:pt idx="5">
                  <c:v>117732680.07842509</c:v>
                </c:pt>
                <c:pt idx="6">
                  <c:v>3740512018.7834516</c:v>
                </c:pt>
                <c:pt idx="7">
                  <c:v>453917907.01323998</c:v>
                </c:pt>
                <c:pt idx="8">
                  <c:v>69054317.636038527</c:v>
                </c:pt>
                <c:pt idx="9">
                  <c:v>65452205.552800186</c:v>
                </c:pt>
                <c:pt idx="10">
                  <c:v>72295838.986160949</c:v>
                </c:pt>
                <c:pt idx="11">
                  <c:v>37525872.377283879</c:v>
                </c:pt>
                <c:pt idx="12">
                  <c:v>41021792.090771534</c:v>
                </c:pt>
                <c:pt idx="13">
                  <c:v>407833683.0924499</c:v>
                </c:pt>
                <c:pt idx="14">
                  <c:v>237187009.23736662</c:v>
                </c:pt>
                <c:pt idx="15">
                  <c:v>292938114.42357796</c:v>
                </c:pt>
                <c:pt idx="16">
                  <c:v>233902674.79257408</c:v>
                </c:pt>
                <c:pt idx="17">
                  <c:v>43657683.375540853</c:v>
                </c:pt>
                <c:pt idx="18">
                  <c:v>18068446.609983239</c:v>
                </c:pt>
                <c:pt idx="19">
                  <c:v>416092244.42376298</c:v>
                </c:pt>
                <c:pt idx="20">
                  <c:v>15598886.650556229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B3-42C3-9C37-47DEEB9868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>
      <cx:tx>
        <cx:txData>
          <cx:v>Variação vs Resultados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Arial"/>
              <a:cs typeface="Arial"/>
            </a:rPr>
            <a:t>Variação vs Resultados</a:t>
          </a:r>
        </a:p>
      </cx:txPr>
    </cx:title>
    <cx:plotArea>
      <cx:plotAreaRegion>
        <cx:series layoutId="waterfall" uniqueId="{D3F11BBB-C442-41EA-B74B-CFA417F24089}">
          <cx:tx>
            <cx:txData>
              <cx:f>_xlchart.v1.1</cx:f>
              <cx:v>Variação</cx:v>
            </cx:txData>
          </cx:tx>
          <cx:dataLabels pos="outEnd">
            <cx:visibility seriesName="0" categoryName="0" value="1"/>
          </cx:dataLabels>
          <cx:dataId val="0"/>
          <cx:layoutPr>
            <cx:subtotals/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152399</xdr:colOff>
      <xdr:row>7</xdr:row>
      <xdr:rowOff>147636</xdr:rowOff>
    </xdr:from>
    <xdr:to>
      <xdr:col>14</xdr:col>
      <xdr:colOff>390524</xdr:colOff>
      <xdr:row>42</xdr:row>
      <xdr:rowOff>161924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ACF8BEE-8C08-0B15-2F15-AD36C70C03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142875</xdr:colOff>
      <xdr:row>46</xdr:row>
      <xdr:rowOff>14286</xdr:rowOff>
    </xdr:from>
    <xdr:to>
      <xdr:col>14</xdr:col>
      <xdr:colOff>485775</xdr:colOff>
      <xdr:row>70</xdr:row>
      <xdr:rowOff>19049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Gráfico 3">
              <a:extLst>
                <a:ext uri="{FF2B5EF4-FFF2-40B4-BE49-F238E27FC236}">
                  <a16:creationId xmlns:a16="http://schemas.microsoft.com/office/drawing/2014/main" id="{8869C110-CB70-E58B-B084-D802852DCEA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495800" y="7462836"/>
              <a:ext cx="7048500" cy="389096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T1000"/>
  <sheetViews>
    <sheetView tabSelected="1" zoomScaleNormal="100" workbookViewId="0">
      <selection activeCell="P2" sqref="P2"/>
    </sheetView>
  </sheetViews>
  <sheetFormatPr defaultColWidth="12.5703125" defaultRowHeight="15.75" customHeight="1"/>
  <cols>
    <col min="1" max="1" width="7.85546875" bestFit="1" customWidth="1"/>
    <col min="2" max="2" width="10.140625" bestFit="1" customWidth="1"/>
    <col min="3" max="3" width="10.7109375" customWidth="1"/>
    <col min="4" max="4" width="11" customWidth="1"/>
    <col min="5" max="5" width="12.42578125" customWidth="1"/>
    <col min="6" max="8" width="11.7109375" hidden="1" customWidth="1"/>
    <col min="9" max="9" width="8.7109375" hidden="1" customWidth="1"/>
    <col min="10" max="10" width="9.7109375" hidden="1" customWidth="1"/>
    <col min="11" max="11" width="9.5703125" hidden="1" customWidth="1"/>
    <col min="12" max="12" width="12.5703125" style="9"/>
    <col min="13" max="13" width="13.5703125" style="9" bestFit="1" customWidth="1"/>
    <col min="14" max="14" width="18.42578125" style="9" bestFit="1" customWidth="1"/>
    <col min="15" max="15" width="19.5703125" style="9" bestFit="1" customWidth="1"/>
    <col min="16" max="16" width="12.5703125" style="9"/>
    <col min="17" max="17" width="19.140625" style="9" bestFit="1" customWidth="1"/>
    <col min="18" max="18" width="18.85546875" style="9" bestFit="1" customWidth="1"/>
    <col min="19" max="19" width="17.7109375" style="9" bestFit="1" customWidth="1"/>
    <col min="20" max="20" width="18.7109375" style="9" bestFit="1" customWidth="1"/>
  </cols>
  <sheetData>
    <row r="1" spans="1:20" ht="15.75" customHeight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9" t="s">
        <v>1011</v>
      </c>
      <c r="M1" s="9" t="s">
        <v>1012</v>
      </c>
      <c r="N1" s="9" t="s">
        <v>1013</v>
      </c>
      <c r="O1" s="12" t="s">
        <v>1014</v>
      </c>
      <c r="P1" s="9" t="s">
        <v>1015</v>
      </c>
      <c r="Q1" s="9" t="s">
        <v>1016</v>
      </c>
      <c r="R1" s="9" t="s">
        <v>1054</v>
      </c>
      <c r="S1" s="9" t="s">
        <v>1055</v>
      </c>
      <c r="T1" s="9" t="s">
        <v>1067</v>
      </c>
    </row>
    <row r="2" spans="1:20" ht="12.75">
      <c r="A2" t="s">
        <v>11</v>
      </c>
      <c r="B2" s="8">
        <v>45317</v>
      </c>
      <c r="C2" s="7">
        <v>9.5</v>
      </c>
      <c r="D2" s="7">
        <v>5.2</v>
      </c>
      <c r="E2" s="7">
        <v>11.76</v>
      </c>
      <c r="F2">
        <v>2.2599999999999998</v>
      </c>
      <c r="G2">
        <v>2.2599999999999998</v>
      </c>
      <c r="H2">
        <v>15.97</v>
      </c>
      <c r="I2">
        <v>9.18</v>
      </c>
      <c r="J2">
        <v>9.56</v>
      </c>
      <c r="K2" t="s">
        <v>12</v>
      </c>
      <c r="L2" s="9">
        <f>D2/100</f>
        <v>5.2000000000000005E-2</v>
      </c>
      <c r="M2" s="10">
        <f>C2/(L2+1)</f>
        <v>9.0304182509505697</v>
      </c>
      <c r="N2" s="11">
        <f>VLOOKUP(A2,Total_de_acoes!A:B,2,)</f>
        <v>515117391</v>
      </c>
      <c r="O2" s="12">
        <f>(C2-M2)*N2</f>
        <v>241889725.43155926</v>
      </c>
      <c r="P2" s="14" t="str">
        <f>IF(O2&gt;0,"Subiu",IF(O2&lt;0,"Desceu","Estável"))</f>
        <v>Subiu</v>
      </c>
      <c r="Q2" s="9" t="str">
        <f>VLOOKUP(A2,Ticker!$A:$B,2,)</f>
        <v>Usiminas</v>
      </c>
      <c r="R2" s="9" t="str">
        <f>VLOOKUP(Q2,ChatGPT!A:C,2,)</f>
        <v>Siderurgia</v>
      </c>
      <c r="S2" s="9">
        <f>VLOOKUP(Q2,ChatGPT!A:C,3,)</f>
        <v>60</v>
      </c>
      <c r="T2" s="9" t="str">
        <f>IF(S2&gt;100,"Mais de 100 anos",IF(S2&lt;50,"Menos que 50 anos","Entre 50 e 100 anos"))</f>
        <v>Entre 50 e 100 anos</v>
      </c>
    </row>
    <row r="3" spans="1:20" ht="12.75">
      <c r="A3" t="s">
        <v>13</v>
      </c>
      <c r="B3" s="8">
        <v>45317</v>
      </c>
      <c r="C3" s="7">
        <v>6.82</v>
      </c>
      <c r="D3" s="7">
        <v>2.4</v>
      </c>
      <c r="E3" s="7">
        <v>2.4</v>
      </c>
      <c r="F3">
        <v>-12.11</v>
      </c>
      <c r="G3">
        <v>-12.11</v>
      </c>
      <c r="H3">
        <v>50.56</v>
      </c>
      <c r="I3">
        <v>6.66</v>
      </c>
      <c r="J3">
        <v>6.86</v>
      </c>
      <c r="K3" t="s">
        <v>14</v>
      </c>
      <c r="L3" s="9">
        <f t="shared" ref="L3:L66" si="0">D3/100</f>
        <v>2.4E-2</v>
      </c>
      <c r="M3" s="10">
        <f t="shared" ref="M3:M66" si="1">C3/(L3+1)</f>
        <v>6.66015625</v>
      </c>
      <c r="N3" s="11">
        <f>VLOOKUP(A3,Total_de_acoes!A:B,2,)</f>
        <v>1110559345</v>
      </c>
      <c r="O3" s="12">
        <f t="shared" ref="O3:O66" si="2">(C3-M3)*N3</f>
        <v>177515970.30234405</v>
      </c>
      <c r="P3" s="14" t="str">
        <f t="shared" ref="P3:P66" si="3">IF(O3&gt;0,"Subiu",IF(O3&lt;0,"Desceu","Estável"))</f>
        <v>Subiu</v>
      </c>
      <c r="Q3" s="9" t="str">
        <f>VLOOKUP(A3,Ticker!$A:$B,2,)</f>
        <v>CSN Mineração</v>
      </c>
      <c r="R3" s="9" t="str">
        <f>VLOOKUP(Q3,ChatGPT!A:C,2,)</f>
        <v>Mineração</v>
      </c>
      <c r="S3" s="9">
        <f>VLOOKUP(Q3,ChatGPT!A:C,3,)</f>
        <v>8</v>
      </c>
      <c r="T3" s="9" t="str">
        <f t="shared" ref="T3:T66" si="4">IF(S3&gt;100,"Mais de 100 anos",IF(S3&lt;50,"Menos que 50 anos","Entre 50 e 100 anos"))</f>
        <v>Menos que 50 anos</v>
      </c>
    </row>
    <row r="4" spans="1:20" ht="12.75">
      <c r="A4" t="s">
        <v>15</v>
      </c>
      <c r="B4" s="8">
        <v>45317</v>
      </c>
      <c r="C4" s="7">
        <v>41.96</v>
      </c>
      <c r="D4" s="7">
        <v>2.19</v>
      </c>
      <c r="E4" s="7">
        <v>7.73</v>
      </c>
      <c r="F4">
        <v>7.64</v>
      </c>
      <c r="G4">
        <v>7.64</v>
      </c>
      <c r="H4">
        <v>77.55</v>
      </c>
      <c r="I4">
        <v>40.81</v>
      </c>
      <c r="J4">
        <v>42.34</v>
      </c>
      <c r="K4" t="s">
        <v>16</v>
      </c>
      <c r="L4" s="9">
        <f t="shared" si="0"/>
        <v>2.1899999999999999E-2</v>
      </c>
      <c r="M4" s="10">
        <f t="shared" si="1"/>
        <v>41.060769155494668</v>
      </c>
      <c r="N4" s="11">
        <f>VLOOKUP(A4,Total_de_acoes!A:B,2,)</f>
        <v>2379877655</v>
      </c>
      <c r="O4" s="12">
        <f t="shared" si="2"/>
        <v>2140059393.5250204</v>
      </c>
      <c r="P4" s="14" t="str">
        <f t="shared" si="3"/>
        <v>Subiu</v>
      </c>
      <c r="Q4" s="9" t="str">
        <f>VLOOKUP(A4,Ticker!$A:$B,2,)</f>
        <v>Petrobras</v>
      </c>
      <c r="R4" s="9" t="str">
        <f>VLOOKUP(Q4,ChatGPT!A:C,2,)</f>
        <v>Petróleo</v>
      </c>
      <c r="S4" s="9">
        <f>VLOOKUP(Q4,ChatGPT!A:C,3,)</f>
        <v>69</v>
      </c>
      <c r="T4" s="9" t="str">
        <f t="shared" si="4"/>
        <v>Entre 50 e 100 anos</v>
      </c>
    </row>
    <row r="5" spans="1:20" ht="12.75">
      <c r="A5" t="s">
        <v>17</v>
      </c>
      <c r="B5" s="8">
        <v>45317</v>
      </c>
      <c r="C5" s="7">
        <v>52.91</v>
      </c>
      <c r="D5" s="7">
        <v>2.04</v>
      </c>
      <c r="E5" s="7">
        <v>2.14</v>
      </c>
      <c r="F5">
        <v>-4.8899999999999997</v>
      </c>
      <c r="G5">
        <v>-4.8899999999999997</v>
      </c>
      <c r="H5">
        <v>18.850000000000001</v>
      </c>
      <c r="I5">
        <v>51.89</v>
      </c>
      <c r="J5">
        <v>53.17</v>
      </c>
      <c r="K5" t="s">
        <v>18</v>
      </c>
      <c r="L5" s="9">
        <f t="shared" si="0"/>
        <v>2.0400000000000001E-2</v>
      </c>
      <c r="M5" s="10">
        <f t="shared" si="1"/>
        <v>51.85221481771854</v>
      </c>
      <c r="N5" s="11">
        <f>VLOOKUP(A5,Total_de_acoes!A:B,2,)</f>
        <v>683452836</v>
      </c>
      <c r="O5" s="12">
        <f t="shared" si="2"/>
        <v>722946282.7090385</v>
      </c>
      <c r="P5" s="14" t="str">
        <f t="shared" si="3"/>
        <v>Subiu</v>
      </c>
      <c r="Q5" s="9" t="str">
        <f>VLOOKUP(A5,Ticker!$A:$B,2,)</f>
        <v>Suzano</v>
      </c>
      <c r="R5" s="9" t="str">
        <f>VLOOKUP(Q5,ChatGPT!A:C,2,)</f>
        <v>Papel e Celulose</v>
      </c>
      <c r="S5" s="9">
        <f>VLOOKUP(Q5,ChatGPT!A:C,3,)</f>
        <v>94</v>
      </c>
      <c r="T5" s="9" t="str">
        <f>IF(S5&gt;100,"Mais de 100 anos",IF(S5&lt;50,"Menos que 50 anos","Entre 50 e 100 anos"))</f>
        <v>Entre 50 e 100 anos</v>
      </c>
    </row>
    <row r="6" spans="1:20" ht="12.75">
      <c r="A6" t="s">
        <v>19</v>
      </c>
      <c r="B6" s="8">
        <v>45317</v>
      </c>
      <c r="C6" s="7">
        <v>37.1</v>
      </c>
      <c r="D6" s="7">
        <v>2.0299999999999998</v>
      </c>
      <c r="E6" s="7">
        <v>2.4900000000000002</v>
      </c>
      <c r="F6">
        <v>-3.66</v>
      </c>
      <c r="G6">
        <v>-3.66</v>
      </c>
      <c r="H6">
        <v>20.7</v>
      </c>
      <c r="I6">
        <v>36.369999999999997</v>
      </c>
      <c r="J6">
        <v>37.32</v>
      </c>
      <c r="K6" t="s">
        <v>20</v>
      </c>
      <c r="L6" s="9">
        <f t="shared" si="0"/>
        <v>2.0299999999999999E-2</v>
      </c>
      <c r="M6" s="10">
        <f t="shared" si="1"/>
        <v>36.3618543565618</v>
      </c>
      <c r="N6" s="11">
        <f>VLOOKUP(A6,Total_de_acoes!A:B,2,)</f>
        <v>187732538</v>
      </c>
      <c r="O6" s="12">
        <f t="shared" si="2"/>
        <v>138573955.05629665</v>
      </c>
      <c r="P6" s="14" t="str">
        <f t="shared" si="3"/>
        <v>Subiu</v>
      </c>
      <c r="Q6" s="9" t="str">
        <f>VLOOKUP(A6,Ticker!$A:$B,2,)</f>
        <v>CPFL Energia</v>
      </c>
      <c r="R6" s="9" t="str">
        <f>VLOOKUP(Q6,ChatGPT!A:C,2,)</f>
        <v>Energia</v>
      </c>
      <c r="S6" s="9">
        <f>VLOOKUP(Q6,ChatGPT!A:C,3,)</f>
        <v>109</v>
      </c>
      <c r="T6" s="9" t="str">
        <f t="shared" si="4"/>
        <v>Mais de 100 anos</v>
      </c>
    </row>
    <row r="7" spans="1:20" ht="12.75">
      <c r="A7" t="s">
        <v>21</v>
      </c>
      <c r="B7" s="8">
        <v>45317</v>
      </c>
      <c r="C7" s="7">
        <v>45.69</v>
      </c>
      <c r="D7" s="7">
        <v>1.98</v>
      </c>
      <c r="E7" s="7">
        <v>2.42</v>
      </c>
      <c r="F7">
        <v>-0.78</v>
      </c>
      <c r="G7">
        <v>-0.78</v>
      </c>
      <c r="H7">
        <v>8.08</v>
      </c>
      <c r="I7">
        <v>44.25</v>
      </c>
      <c r="J7">
        <v>45.69</v>
      </c>
      <c r="K7" t="s">
        <v>22</v>
      </c>
      <c r="L7" s="9">
        <f t="shared" si="0"/>
        <v>1.9799999999999998E-2</v>
      </c>
      <c r="M7" s="10">
        <f t="shared" si="1"/>
        <v>44.802902529907819</v>
      </c>
      <c r="N7" s="11">
        <f>VLOOKUP(A7,Total_de_acoes!A:B,2,)</f>
        <v>800010734</v>
      </c>
      <c r="O7" s="12">
        <f t="shared" si="2"/>
        <v>709687498.17798734</v>
      </c>
      <c r="P7" s="14" t="str">
        <f t="shared" si="3"/>
        <v>Subiu</v>
      </c>
      <c r="Q7" s="9" t="str">
        <f>VLOOKUP(A7,Ticker!$A:$B,2,)</f>
        <v>PetroRio</v>
      </c>
      <c r="R7" s="9" t="str">
        <f>VLOOKUP(Q7,ChatGPT!A:C,2,)</f>
        <v>Petróleo</v>
      </c>
      <c r="S7" s="9">
        <f>VLOOKUP(Q7,ChatGPT!A:C,3,)</f>
        <v>9</v>
      </c>
      <c r="T7" s="9" t="str">
        <f t="shared" si="4"/>
        <v>Menos que 50 anos</v>
      </c>
    </row>
    <row r="8" spans="1:20" ht="12.75">
      <c r="A8" t="s">
        <v>23</v>
      </c>
      <c r="B8" s="8">
        <v>45317</v>
      </c>
      <c r="C8" s="7">
        <v>39.96</v>
      </c>
      <c r="D8" s="7">
        <v>1.73</v>
      </c>
      <c r="E8" s="7">
        <v>6.47</v>
      </c>
      <c r="F8">
        <v>7.3</v>
      </c>
      <c r="G8">
        <v>7.3</v>
      </c>
      <c r="H8">
        <v>95.01</v>
      </c>
      <c r="I8">
        <v>38.909999999999997</v>
      </c>
      <c r="J8">
        <v>40.090000000000003</v>
      </c>
      <c r="K8" t="s">
        <v>24</v>
      </c>
      <c r="L8" s="9">
        <f t="shared" si="0"/>
        <v>1.7299999999999999E-2</v>
      </c>
      <c r="M8" s="10">
        <f t="shared" si="1"/>
        <v>39.280448245355352</v>
      </c>
      <c r="N8" s="11">
        <f>VLOOKUP(A8,Total_de_acoes!A:B,2,)</f>
        <v>4566445852</v>
      </c>
      <c r="O8" s="12">
        <f t="shared" si="2"/>
        <v>3103136291.2163792</v>
      </c>
      <c r="P8" s="14" t="str">
        <f t="shared" si="3"/>
        <v>Subiu</v>
      </c>
      <c r="Q8" s="9" t="str">
        <f>VLOOKUP(A8,Ticker!$A:$B,2,)</f>
        <v>Petrobras</v>
      </c>
      <c r="R8" s="9" t="str">
        <f>VLOOKUP(Q8,ChatGPT!A:C,2,)</f>
        <v>Petróleo</v>
      </c>
      <c r="S8" s="9">
        <f>VLOOKUP(Q8,ChatGPT!A:C,3,)</f>
        <v>69</v>
      </c>
      <c r="T8" s="9" t="str">
        <f t="shared" si="4"/>
        <v>Entre 50 e 100 anos</v>
      </c>
    </row>
    <row r="9" spans="1:20" ht="12.75">
      <c r="A9" t="s">
        <v>25</v>
      </c>
      <c r="B9" s="8">
        <v>45317</v>
      </c>
      <c r="C9" s="7">
        <v>69.5</v>
      </c>
      <c r="D9" s="7">
        <v>1.66</v>
      </c>
      <c r="E9" s="7">
        <v>2.06</v>
      </c>
      <c r="F9">
        <v>-9.9700000000000006</v>
      </c>
      <c r="G9">
        <v>-9.9700000000000006</v>
      </c>
      <c r="H9">
        <v>-23.49</v>
      </c>
      <c r="I9">
        <v>67.5</v>
      </c>
      <c r="J9">
        <v>69.81</v>
      </c>
      <c r="K9" t="s">
        <v>26</v>
      </c>
      <c r="L9" s="9">
        <f t="shared" si="0"/>
        <v>1.66E-2</v>
      </c>
      <c r="M9" s="10">
        <f t="shared" si="1"/>
        <v>68.365138697619514</v>
      </c>
      <c r="N9" s="11">
        <f>VLOOKUP(A9,Total_de_acoes!A:B,2,)</f>
        <v>4196924316</v>
      </c>
      <c r="O9" s="12">
        <f t="shared" si="2"/>
        <v>4762926995.2480898</v>
      </c>
      <c r="P9" s="14" t="str">
        <f t="shared" si="3"/>
        <v>Subiu</v>
      </c>
      <c r="Q9" s="9" t="str">
        <f>VLOOKUP(A9,Ticker!$A:$B,2,)</f>
        <v>Vale</v>
      </c>
      <c r="R9" s="9" t="str">
        <f>VLOOKUP(Q9,ChatGPT!A:C,2,)</f>
        <v>Mineração</v>
      </c>
      <c r="S9" s="9">
        <f>VLOOKUP(Q9,ChatGPT!A:C,3,)</f>
        <v>79</v>
      </c>
      <c r="T9" s="9" t="str">
        <f t="shared" si="4"/>
        <v>Entre 50 e 100 anos</v>
      </c>
    </row>
    <row r="10" spans="1:20" ht="12.75">
      <c r="A10" t="s">
        <v>27</v>
      </c>
      <c r="B10" s="8">
        <v>45317</v>
      </c>
      <c r="C10" s="7">
        <v>28.19</v>
      </c>
      <c r="D10" s="7">
        <v>1.58</v>
      </c>
      <c r="E10" s="7">
        <v>2.0299999999999998</v>
      </c>
      <c r="F10">
        <v>-0.81</v>
      </c>
      <c r="G10">
        <v>-0.81</v>
      </c>
      <c r="H10">
        <v>24.02</v>
      </c>
      <c r="I10">
        <v>27.71</v>
      </c>
      <c r="J10">
        <v>28.36</v>
      </c>
      <c r="K10" t="s">
        <v>28</v>
      </c>
      <c r="L10" s="9">
        <f t="shared" si="0"/>
        <v>1.5800000000000002E-2</v>
      </c>
      <c r="M10" s="10">
        <f t="shared" si="1"/>
        <v>27.751525890923411</v>
      </c>
      <c r="N10" s="11">
        <f>VLOOKUP(A10,Total_de_acoes!A:B,2,)</f>
        <v>268505432</v>
      </c>
      <c r="O10" s="12">
        <f t="shared" si="2"/>
        <v>117732680.07842509</v>
      </c>
      <c r="P10" s="14" t="str">
        <f t="shared" si="3"/>
        <v>Subiu</v>
      </c>
      <c r="Q10" s="9" t="str">
        <f>VLOOKUP(A10,Ticker!$A:$B,2,)</f>
        <v>Multiplan</v>
      </c>
      <c r="R10" s="9" t="str">
        <f>VLOOKUP(Q10,ChatGPT!A:C,2,)</f>
        <v>Shopping Centers</v>
      </c>
      <c r="S10" s="9">
        <f>VLOOKUP(Q10,ChatGPT!A:C,3,)</f>
        <v>48</v>
      </c>
      <c r="T10" s="9" t="str">
        <f t="shared" si="4"/>
        <v>Menos que 50 anos</v>
      </c>
    </row>
    <row r="11" spans="1:20" ht="12.75">
      <c r="A11" t="s">
        <v>29</v>
      </c>
      <c r="B11" s="8">
        <v>45317</v>
      </c>
      <c r="C11" s="7">
        <v>32.81</v>
      </c>
      <c r="D11" s="7">
        <v>1.48</v>
      </c>
      <c r="E11" s="7">
        <v>-0.39</v>
      </c>
      <c r="F11">
        <v>-3.36</v>
      </c>
      <c r="G11">
        <v>-3.36</v>
      </c>
      <c r="H11">
        <v>34.25</v>
      </c>
      <c r="I11">
        <v>32.35</v>
      </c>
      <c r="J11">
        <v>32.909999999999997</v>
      </c>
      <c r="K11" t="s">
        <v>30</v>
      </c>
      <c r="L11" s="9">
        <f t="shared" si="0"/>
        <v>1.4800000000000001E-2</v>
      </c>
      <c r="M11" s="10">
        <f t="shared" si="1"/>
        <v>32.331493890421761</v>
      </c>
      <c r="N11" s="11">
        <f>VLOOKUP(A11,Total_de_acoes!A:B,2,)</f>
        <v>4801593832</v>
      </c>
      <c r="O11" s="12">
        <f t="shared" si="2"/>
        <v>2297591984.3251982</v>
      </c>
      <c r="P11" s="14" t="str">
        <f t="shared" si="3"/>
        <v>Subiu</v>
      </c>
      <c r="Q11" s="9" t="str">
        <f>VLOOKUP(A11,Ticker!$A:$B,2,)</f>
        <v>Itaú Unibanco</v>
      </c>
      <c r="R11" s="9" t="str">
        <f>VLOOKUP(Q11,ChatGPT!A:C,2,)</f>
        <v>Banco</v>
      </c>
      <c r="S11" s="9">
        <f>VLOOKUP(Q11,ChatGPT!A:C,3,)</f>
        <v>13</v>
      </c>
      <c r="T11" s="9" t="str">
        <f t="shared" si="4"/>
        <v>Menos que 50 anos</v>
      </c>
    </row>
    <row r="12" spans="1:20" ht="12.75">
      <c r="A12" t="s">
        <v>31</v>
      </c>
      <c r="B12" s="8">
        <v>45317</v>
      </c>
      <c r="C12" s="7">
        <v>27.56</v>
      </c>
      <c r="D12" s="7">
        <v>1.43</v>
      </c>
      <c r="E12" s="7">
        <v>3.41</v>
      </c>
      <c r="F12">
        <v>-4.17</v>
      </c>
      <c r="G12">
        <v>-4.17</v>
      </c>
      <c r="H12">
        <v>-6.01</v>
      </c>
      <c r="I12">
        <v>26.9</v>
      </c>
      <c r="J12">
        <v>27.91</v>
      </c>
      <c r="K12" t="s">
        <v>32</v>
      </c>
      <c r="L12" s="9">
        <f t="shared" si="0"/>
        <v>1.43E-2</v>
      </c>
      <c r="M12" s="10">
        <f t="shared" si="1"/>
        <v>27.171448289460709</v>
      </c>
      <c r="N12" s="11">
        <f>VLOOKUP(A12,Total_de_acoes!A:B,2,)</f>
        <v>1168230366</v>
      </c>
      <c r="O12" s="12">
        <f t="shared" si="2"/>
        <v>453917907.01323998</v>
      </c>
      <c r="P12" s="14" t="str">
        <f t="shared" si="3"/>
        <v>Subiu</v>
      </c>
      <c r="Q12" s="9" t="str">
        <f>VLOOKUP(A12,Ticker!$A:$B,2,)</f>
        <v>Rede D'Or</v>
      </c>
      <c r="R12" s="9" t="str">
        <f>VLOOKUP(Q12,ChatGPT!A:C,2,)</f>
        <v>Saúde</v>
      </c>
      <c r="S12" s="9">
        <f>VLOOKUP(Q12,ChatGPT!A:C,3,)</f>
        <v>48</v>
      </c>
      <c r="T12" s="9" t="str">
        <f t="shared" si="4"/>
        <v>Menos que 50 anos</v>
      </c>
    </row>
    <row r="13" spans="1:20" ht="12.75">
      <c r="A13" t="s">
        <v>33</v>
      </c>
      <c r="B13" s="8">
        <v>45317</v>
      </c>
      <c r="C13" s="7">
        <v>18.55</v>
      </c>
      <c r="D13" s="7">
        <v>1.42</v>
      </c>
      <c r="E13" s="7">
        <v>5.0999999999999996</v>
      </c>
      <c r="F13">
        <v>-15.14</v>
      </c>
      <c r="G13">
        <v>-15.14</v>
      </c>
      <c r="H13">
        <v>-18.39</v>
      </c>
      <c r="I13">
        <v>18.29</v>
      </c>
      <c r="J13">
        <v>18.73</v>
      </c>
      <c r="K13" t="s">
        <v>34</v>
      </c>
      <c r="L13" s="9">
        <f t="shared" si="0"/>
        <v>1.4199999999999999E-2</v>
      </c>
      <c r="M13" s="10">
        <f t="shared" si="1"/>
        <v>18.290278051666338</v>
      </c>
      <c r="N13" s="11">
        <f>VLOOKUP(A13,Total_de_acoes!A:B,2,)</f>
        <v>265877867</v>
      </c>
      <c r="O13" s="12">
        <f t="shared" si="2"/>
        <v>69054317.636038527</v>
      </c>
      <c r="P13" s="14" t="str">
        <f t="shared" si="3"/>
        <v>Subiu</v>
      </c>
      <c r="Q13" s="9" t="str">
        <f>VLOOKUP(A13,Ticker!$A:$B,2,)</f>
        <v>Braskem</v>
      </c>
      <c r="R13" s="9" t="str">
        <f>VLOOKUP(Q13,ChatGPT!A:C,2,)</f>
        <v>Química</v>
      </c>
      <c r="S13" s="9">
        <f>VLOOKUP(Q13,ChatGPT!A:C,3,)</f>
        <v>19</v>
      </c>
      <c r="T13" s="9" t="str">
        <f t="shared" si="4"/>
        <v>Menos que 50 anos</v>
      </c>
    </row>
    <row r="14" spans="1:20" ht="12.75">
      <c r="A14" t="s">
        <v>35</v>
      </c>
      <c r="B14" s="8">
        <v>45317</v>
      </c>
      <c r="C14" s="7">
        <v>14.27</v>
      </c>
      <c r="D14" s="7">
        <v>1.42</v>
      </c>
      <c r="E14" s="7">
        <v>8.85</v>
      </c>
      <c r="F14">
        <v>-10.87</v>
      </c>
      <c r="G14">
        <v>-10.87</v>
      </c>
      <c r="H14">
        <v>18.52</v>
      </c>
      <c r="I14">
        <v>13.8</v>
      </c>
      <c r="J14">
        <v>14.36</v>
      </c>
      <c r="K14" t="s">
        <v>36</v>
      </c>
      <c r="L14" s="9">
        <f t="shared" si="0"/>
        <v>1.4199999999999999E-2</v>
      </c>
      <c r="M14" s="10">
        <f t="shared" si="1"/>
        <v>14.070203115756261</v>
      </c>
      <c r="N14" s="11">
        <f>VLOOKUP(A14,Total_de_acoes!A:B,2,)</f>
        <v>327593725</v>
      </c>
      <c r="O14" s="12">
        <f t="shared" si="2"/>
        <v>65452205.552800186</v>
      </c>
      <c r="P14" s="14" t="str">
        <f t="shared" si="3"/>
        <v>Subiu</v>
      </c>
      <c r="Q14" s="9" t="str">
        <f>VLOOKUP(A14,Ticker!$A:$B,2,)</f>
        <v>Azul</v>
      </c>
      <c r="R14" s="9" t="str">
        <f>VLOOKUP(Q14,ChatGPT!A:C,2,)</f>
        <v>Aviação</v>
      </c>
      <c r="S14" s="9">
        <f>VLOOKUP(Q14,ChatGPT!A:C,3,)</f>
        <v>13</v>
      </c>
      <c r="T14" s="9" t="str">
        <f t="shared" si="4"/>
        <v>Menos que 50 anos</v>
      </c>
    </row>
    <row r="15" spans="1:20" ht="12.75">
      <c r="A15" t="s">
        <v>37</v>
      </c>
      <c r="B15" s="8">
        <v>45317</v>
      </c>
      <c r="C15" s="7">
        <v>28.75</v>
      </c>
      <c r="D15" s="7">
        <v>1.41</v>
      </c>
      <c r="E15" s="7">
        <v>-2.71</v>
      </c>
      <c r="F15">
        <v>9.4</v>
      </c>
      <c r="G15">
        <v>9.4</v>
      </c>
      <c r="H15">
        <v>-37.700000000000003</v>
      </c>
      <c r="I15">
        <v>28</v>
      </c>
      <c r="J15">
        <v>28.75</v>
      </c>
      <c r="K15" t="s">
        <v>38</v>
      </c>
      <c r="L15" s="9">
        <f t="shared" si="0"/>
        <v>1.41E-2</v>
      </c>
      <c r="M15" s="10">
        <f t="shared" si="1"/>
        <v>28.350261315452126</v>
      </c>
      <c r="N15" s="11">
        <f>VLOOKUP(A15,Total_de_acoes!A:B,2,)</f>
        <v>235665566</v>
      </c>
      <c r="O15" s="12">
        <f t="shared" si="2"/>
        <v>94204643.346070096</v>
      </c>
      <c r="P15" s="14" t="str">
        <f t="shared" si="3"/>
        <v>Subiu</v>
      </c>
      <c r="Q15" s="9" t="str">
        <f>VLOOKUP(A15,Ticker!$A:$B,2,)</f>
        <v>3R Petroleum</v>
      </c>
      <c r="R15" s="9" t="str">
        <f>VLOOKUP(Q15,ChatGPT!A:C,2,)</f>
        <v>Petróleo</v>
      </c>
      <c r="S15" s="9">
        <f>VLOOKUP(Q15,ChatGPT!A:C,3,)</f>
        <v>10</v>
      </c>
      <c r="T15" s="9" t="str">
        <f t="shared" si="4"/>
        <v>Menos que 50 anos</v>
      </c>
    </row>
    <row r="16" spans="1:20" ht="12.75">
      <c r="A16" t="s">
        <v>39</v>
      </c>
      <c r="B16" s="8">
        <v>45317</v>
      </c>
      <c r="C16" s="7">
        <v>35.32</v>
      </c>
      <c r="D16" s="7">
        <v>1.34</v>
      </c>
      <c r="E16" s="7">
        <v>2.76</v>
      </c>
      <c r="F16">
        <v>-1.1200000000000001</v>
      </c>
      <c r="G16">
        <v>-1.1200000000000001</v>
      </c>
      <c r="H16">
        <v>28.01</v>
      </c>
      <c r="I16">
        <v>34.85</v>
      </c>
      <c r="J16">
        <v>35.76</v>
      </c>
      <c r="K16" t="s">
        <v>40</v>
      </c>
      <c r="L16" s="9">
        <f t="shared" si="0"/>
        <v>1.34E-2</v>
      </c>
      <c r="M16" s="10">
        <f t="shared" si="1"/>
        <v>34.852970199328986</v>
      </c>
      <c r="N16" s="11">
        <f>VLOOKUP(A16,Total_de_acoes!A:B,2,)</f>
        <v>1095587251</v>
      </c>
      <c r="O16" s="12">
        <f t="shared" si="2"/>
        <v>511671895.45223427</v>
      </c>
      <c r="P16" s="14" t="str">
        <f t="shared" si="3"/>
        <v>Subiu</v>
      </c>
      <c r="Q16" s="9" t="str">
        <f>VLOOKUP(A16,Ticker!$A:$B,2,)</f>
        <v>Equatorial Energia</v>
      </c>
      <c r="R16" s="9" t="str">
        <f>VLOOKUP(Q16,ChatGPT!A:C,2,)</f>
        <v>Energia</v>
      </c>
      <c r="S16" s="9">
        <f>VLOOKUP(Q16,ChatGPT!A:C,3,)</f>
        <v>23</v>
      </c>
      <c r="T16" s="9" t="str">
        <f t="shared" si="4"/>
        <v>Menos que 50 anos</v>
      </c>
    </row>
    <row r="17" spans="1:20" ht="12.75">
      <c r="A17" t="s">
        <v>41</v>
      </c>
      <c r="B17" s="8">
        <v>45317</v>
      </c>
      <c r="C17" s="7">
        <v>18.16</v>
      </c>
      <c r="D17" s="7">
        <v>1.33</v>
      </c>
      <c r="E17" s="7">
        <v>4.79</v>
      </c>
      <c r="F17">
        <v>-7.63</v>
      </c>
      <c r="G17">
        <v>-7.63</v>
      </c>
      <c r="H17">
        <v>12.45</v>
      </c>
      <c r="I17">
        <v>18</v>
      </c>
      <c r="J17">
        <v>18.489999999999998</v>
      </c>
      <c r="K17" t="s">
        <v>42</v>
      </c>
      <c r="L17" s="9">
        <f t="shared" si="0"/>
        <v>1.3300000000000001E-2</v>
      </c>
      <c r="M17" s="10">
        <f t="shared" si="1"/>
        <v>17.921642159281554</v>
      </c>
      <c r="N17" s="11">
        <f>VLOOKUP(A17,Total_de_acoes!A:B,2,)</f>
        <v>600865451</v>
      </c>
      <c r="O17" s="12">
        <f t="shared" si="2"/>
        <v>143220991.46267557</v>
      </c>
      <c r="P17" s="14" t="str">
        <f t="shared" si="3"/>
        <v>Subiu</v>
      </c>
      <c r="Q17" s="9" t="str">
        <f>VLOOKUP(A17,Ticker!$A:$B,2,)</f>
        <v>Siderúrgica Nacional</v>
      </c>
      <c r="R17" s="9" t="str">
        <f>VLOOKUP(Q17,ChatGPT!A:C,2,)</f>
        <v>Siderurgia</v>
      </c>
      <c r="S17" s="9">
        <f>VLOOKUP(Q17,ChatGPT!A:C,3,)</f>
        <v>80</v>
      </c>
      <c r="T17" s="9" t="str">
        <f t="shared" si="4"/>
        <v>Entre 50 e 100 anos</v>
      </c>
    </row>
    <row r="18" spans="1:20" ht="12.75">
      <c r="A18" t="s">
        <v>43</v>
      </c>
      <c r="B18" s="8">
        <v>45317</v>
      </c>
      <c r="C18" s="7">
        <v>19.77</v>
      </c>
      <c r="D18" s="7">
        <v>1.28</v>
      </c>
      <c r="E18" s="7">
        <v>-5.9</v>
      </c>
      <c r="F18">
        <v>-11.82</v>
      </c>
      <c r="G18">
        <v>-11.82</v>
      </c>
      <c r="H18">
        <v>108.45</v>
      </c>
      <c r="I18">
        <v>18.989999999999998</v>
      </c>
      <c r="J18">
        <v>19.78</v>
      </c>
      <c r="K18" t="s">
        <v>44</v>
      </c>
      <c r="L18" s="9">
        <f t="shared" si="0"/>
        <v>1.2800000000000001E-2</v>
      </c>
      <c r="M18" s="10">
        <f t="shared" si="1"/>
        <v>19.520142180094787</v>
      </c>
      <c r="N18" s="11">
        <f>VLOOKUP(A18,Total_de_acoes!A:B,2,)</f>
        <v>289347914</v>
      </c>
      <c r="O18" s="12">
        <f t="shared" si="2"/>
        <v>72295838.986160949</v>
      </c>
      <c r="P18" s="14" t="str">
        <f t="shared" si="3"/>
        <v>Subiu</v>
      </c>
      <c r="Q18" s="9" t="str">
        <f>VLOOKUP(A18,Ticker!$A:$B,2,)</f>
        <v>YDUQS</v>
      </c>
      <c r="R18" s="9" t="str">
        <f>VLOOKUP(Q18,ChatGPT!A:C,2,)</f>
        <v>Educação</v>
      </c>
      <c r="S18" s="9">
        <f>VLOOKUP(Q18,ChatGPT!A:C,3,)</f>
        <v>59</v>
      </c>
      <c r="T18" s="9" t="str">
        <f t="shared" si="4"/>
        <v>Entre 50 e 100 anos</v>
      </c>
    </row>
    <row r="19" spans="1:20" ht="12.75">
      <c r="A19" t="s">
        <v>45</v>
      </c>
      <c r="B19" s="8">
        <v>45317</v>
      </c>
      <c r="C19" s="7">
        <v>28.31</v>
      </c>
      <c r="D19" s="7">
        <v>1.28</v>
      </c>
      <c r="E19" s="7">
        <v>2.35</v>
      </c>
      <c r="F19">
        <v>6.79</v>
      </c>
      <c r="G19">
        <v>6.79</v>
      </c>
      <c r="H19">
        <v>119.82</v>
      </c>
      <c r="I19">
        <v>27.84</v>
      </c>
      <c r="J19">
        <v>28.39</v>
      </c>
      <c r="K19" t="s">
        <v>46</v>
      </c>
      <c r="L19" s="9">
        <f t="shared" si="0"/>
        <v>1.2800000000000001E-2</v>
      </c>
      <c r="M19" s="10">
        <f t="shared" si="1"/>
        <v>27.952211690363349</v>
      </c>
      <c r="N19" s="11">
        <f>VLOOKUP(A19,Total_de_acoes!A:B,2,)</f>
        <v>1086411192</v>
      </c>
      <c r="O19" s="12">
        <f t="shared" si="2"/>
        <v>388705223.95601785</v>
      </c>
      <c r="P19" s="14" t="str">
        <f t="shared" si="3"/>
        <v>Subiu</v>
      </c>
      <c r="Q19" s="9" t="str">
        <f>VLOOKUP(A19,Ticker!$A:$B,2,)</f>
        <v>Ultrapar</v>
      </c>
      <c r="R19" s="9" t="str">
        <f>VLOOKUP(Q19,ChatGPT!A:C,2,)</f>
        <v>Energia</v>
      </c>
      <c r="S19" s="9">
        <f>VLOOKUP(Q19,ChatGPT!A:C,3,)</f>
        <v>83</v>
      </c>
      <c r="T19" s="9" t="str">
        <f t="shared" si="4"/>
        <v>Entre 50 e 100 anos</v>
      </c>
    </row>
    <row r="20" spans="1:20" ht="12.75">
      <c r="A20" t="s">
        <v>47</v>
      </c>
      <c r="B20" s="8">
        <v>45317</v>
      </c>
      <c r="C20" s="7">
        <v>8.08</v>
      </c>
      <c r="D20" s="7">
        <v>1.25</v>
      </c>
      <c r="E20" s="7">
        <v>1.38</v>
      </c>
      <c r="F20">
        <v>-28.05</v>
      </c>
      <c r="G20">
        <v>-28.05</v>
      </c>
      <c r="H20">
        <v>14.12</v>
      </c>
      <c r="I20">
        <v>7.93</v>
      </c>
      <c r="J20">
        <v>8.23</v>
      </c>
      <c r="K20" t="s">
        <v>48</v>
      </c>
      <c r="L20" s="9">
        <f t="shared" si="0"/>
        <v>1.2500000000000001E-2</v>
      </c>
      <c r="M20" s="10">
        <f t="shared" si="1"/>
        <v>7.9802469135802472</v>
      </c>
      <c r="N20" s="11">
        <f>VLOOKUP(A20,Total_de_acoes!A:B,2,)</f>
        <v>376187582</v>
      </c>
      <c r="O20" s="12">
        <f t="shared" si="2"/>
        <v>37525872.377283879</v>
      </c>
      <c r="P20" s="14" t="str">
        <f t="shared" si="3"/>
        <v>Subiu</v>
      </c>
      <c r="Q20" s="9" t="str">
        <f>VLOOKUP(A20,Ticker!$A:$B,2,)</f>
        <v>MRV</v>
      </c>
      <c r="R20" s="9" t="str">
        <f>VLOOKUP(Q20,ChatGPT!A:C,2,)</f>
        <v>Construção</v>
      </c>
      <c r="S20" s="9">
        <f>VLOOKUP(Q20,ChatGPT!A:C,3,)</f>
        <v>41</v>
      </c>
      <c r="T20" s="9" t="str">
        <f t="shared" si="4"/>
        <v>Menos que 50 anos</v>
      </c>
    </row>
    <row r="21" spans="1:20" ht="12.75">
      <c r="A21" t="s">
        <v>49</v>
      </c>
      <c r="B21" s="8">
        <v>45317</v>
      </c>
      <c r="C21" s="7">
        <v>57.91</v>
      </c>
      <c r="D21" s="7">
        <v>1.1499999999999999</v>
      </c>
      <c r="E21" s="7">
        <v>-1.03</v>
      </c>
      <c r="F21">
        <v>-10.26</v>
      </c>
      <c r="G21">
        <v>-10.26</v>
      </c>
      <c r="H21">
        <v>-28.97</v>
      </c>
      <c r="I21">
        <v>56.22</v>
      </c>
      <c r="J21">
        <v>59.29</v>
      </c>
      <c r="K21" t="s">
        <v>50</v>
      </c>
      <c r="L21" s="9">
        <f t="shared" si="0"/>
        <v>1.15E-2</v>
      </c>
      <c r="M21" s="10">
        <f t="shared" si="1"/>
        <v>57.251606524962916</v>
      </c>
      <c r="N21" s="11">
        <f>VLOOKUP(A21,Total_de_acoes!A:B,2,)</f>
        <v>62305891</v>
      </c>
      <c r="O21" s="12">
        <f t="shared" si="2"/>
        <v>41021792.090771534</v>
      </c>
      <c r="P21" s="14" t="str">
        <f t="shared" si="3"/>
        <v>Subiu</v>
      </c>
      <c r="Q21" s="9" t="str">
        <f>VLOOKUP(A21,Ticker!$A:$B,2,)</f>
        <v>Arezzo</v>
      </c>
      <c r="R21" s="9" t="str">
        <f>VLOOKUP(Q21,ChatGPT!A:C,2,)</f>
        <v>Moda</v>
      </c>
      <c r="S21" s="9">
        <f>VLOOKUP(Q21,ChatGPT!A:C,3,)</f>
        <v>50</v>
      </c>
      <c r="T21" s="9" t="str">
        <f t="shared" si="4"/>
        <v>Entre 50 e 100 anos</v>
      </c>
    </row>
    <row r="22" spans="1:20" ht="12.75">
      <c r="A22" t="s">
        <v>51</v>
      </c>
      <c r="B22" s="8">
        <v>45317</v>
      </c>
      <c r="C22" s="7">
        <v>15.52</v>
      </c>
      <c r="D22" s="7">
        <v>1.04</v>
      </c>
      <c r="E22" s="7">
        <v>-0.77</v>
      </c>
      <c r="F22">
        <v>-9.08</v>
      </c>
      <c r="G22">
        <v>-9.08</v>
      </c>
      <c r="H22">
        <v>16.11</v>
      </c>
      <c r="I22">
        <v>15.35</v>
      </c>
      <c r="J22">
        <v>15.62</v>
      </c>
      <c r="K22" t="s">
        <v>52</v>
      </c>
      <c r="L22" s="9">
        <f t="shared" si="0"/>
        <v>1.04E-2</v>
      </c>
      <c r="M22" s="10">
        <f t="shared" si="1"/>
        <v>15.36025336500396</v>
      </c>
      <c r="N22" s="11">
        <f>VLOOKUP(A22,Total_de_acoes!A:B,2,)</f>
        <v>5146576868</v>
      </c>
      <c r="O22" s="12">
        <f t="shared" si="2"/>
        <v>822148336.41145825</v>
      </c>
      <c r="P22" s="14" t="str">
        <f t="shared" si="3"/>
        <v>Subiu</v>
      </c>
      <c r="Q22" s="9" t="str">
        <f>VLOOKUP(A22,Ticker!$A:$B,2,)</f>
        <v>Banco Bradesco</v>
      </c>
      <c r="R22" s="9" t="str">
        <f>VLOOKUP(Q22,ChatGPT!A:C,2,)</f>
        <v>Banco</v>
      </c>
      <c r="S22" s="9">
        <f>VLOOKUP(Q22,ChatGPT!A:C,3,)</f>
        <v>78</v>
      </c>
      <c r="T22" s="9" t="str">
        <f t="shared" si="4"/>
        <v>Entre 50 e 100 anos</v>
      </c>
    </row>
    <row r="23" spans="1:20" ht="12.75">
      <c r="A23" t="s">
        <v>53</v>
      </c>
      <c r="B23" s="8">
        <v>45317</v>
      </c>
      <c r="C23" s="7">
        <v>7.19</v>
      </c>
      <c r="D23" s="7">
        <v>0.98</v>
      </c>
      <c r="E23" s="7">
        <v>6.05</v>
      </c>
      <c r="F23">
        <v>-3.75</v>
      </c>
      <c r="G23">
        <v>-3.75</v>
      </c>
      <c r="H23">
        <v>-48.31</v>
      </c>
      <c r="I23">
        <v>7.11</v>
      </c>
      <c r="J23">
        <v>7.24</v>
      </c>
      <c r="K23" t="s">
        <v>54</v>
      </c>
      <c r="L23" s="9">
        <f t="shared" si="0"/>
        <v>9.7999999999999997E-3</v>
      </c>
      <c r="M23" s="10">
        <f t="shared" si="1"/>
        <v>7.1202218261041796</v>
      </c>
      <c r="N23" s="11">
        <f>VLOOKUP(A23,Total_de_acoes!A:B,2,)</f>
        <v>261036182</v>
      </c>
      <c r="O23" s="12">
        <f t="shared" si="2"/>
        <v>18214628.100697115</v>
      </c>
      <c r="P23" s="14" t="str">
        <f t="shared" si="3"/>
        <v>Subiu</v>
      </c>
      <c r="Q23" s="9" t="str">
        <f>VLOOKUP(A23,Ticker!$A:$B,2,)</f>
        <v>Minerva</v>
      </c>
      <c r="R23" s="9" t="str">
        <f>VLOOKUP(Q23,ChatGPT!A:C,2,)</f>
        <v>Alimentos</v>
      </c>
      <c r="S23" s="9">
        <f>VLOOKUP(Q23,ChatGPT!A:C,3,)</f>
        <v>29</v>
      </c>
      <c r="T23" s="9" t="str">
        <f t="shared" si="4"/>
        <v>Menos que 50 anos</v>
      </c>
    </row>
    <row r="24" spans="1:20" ht="12.75">
      <c r="A24" t="s">
        <v>55</v>
      </c>
      <c r="B24" s="8">
        <v>45317</v>
      </c>
      <c r="C24" s="7">
        <v>4.1399999999999997</v>
      </c>
      <c r="D24" s="7">
        <v>0.97</v>
      </c>
      <c r="E24" s="7">
        <v>-6.33</v>
      </c>
      <c r="F24">
        <v>1.97</v>
      </c>
      <c r="G24">
        <v>1.97</v>
      </c>
      <c r="H24">
        <v>-51.18</v>
      </c>
      <c r="I24">
        <v>4.08</v>
      </c>
      <c r="J24">
        <v>4.2</v>
      </c>
      <c r="K24" t="s">
        <v>56</v>
      </c>
      <c r="L24" s="9">
        <f t="shared" si="0"/>
        <v>9.7000000000000003E-3</v>
      </c>
      <c r="M24" s="10">
        <f t="shared" si="1"/>
        <v>4.1002277904328013</v>
      </c>
      <c r="N24" s="11">
        <f>VLOOKUP(A24,Total_de_acoes!A:B,2,)</f>
        <v>159430826</v>
      </c>
      <c r="O24" s="12">
        <f t="shared" si="2"/>
        <v>6340916.223143544</v>
      </c>
      <c r="P24" s="14" t="str">
        <f t="shared" si="3"/>
        <v>Subiu</v>
      </c>
      <c r="Q24" s="9" t="str">
        <f>VLOOKUP(A24,Ticker!$A:$B,2,)</f>
        <v>Grupo Pão de Açúcar</v>
      </c>
      <c r="R24" s="9" t="str">
        <f>VLOOKUP(Q24,ChatGPT!A:C,2,)</f>
        <v>Varejo</v>
      </c>
      <c r="S24" s="9">
        <f>VLOOKUP(Q24,ChatGPT!A:C,3,)</f>
        <v>72</v>
      </c>
      <c r="T24" s="9" t="str">
        <f t="shared" si="4"/>
        <v>Entre 50 e 100 anos</v>
      </c>
    </row>
    <row r="25" spans="1:20" ht="12.75">
      <c r="A25" t="s">
        <v>57</v>
      </c>
      <c r="B25" s="8">
        <v>45317</v>
      </c>
      <c r="C25" s="7">
        <v>14.61</v>
      </c>
      <c r="D25" s="7">
        <v>0.96</v>
      </c>
      <c r="E25" s="7">
        <v>12.38</v>
      </c>
      <c r="F25">
        <v>5.79</v>
      </c>
      <c r="G25">
        <v>5.79</v>
      </c>
      <c r="H25">
        <v>78.17</v>
      </c>
      <c r="I25">
        <v>14.46</v>
      </c>
      <c r="J25">
        <v>14.93</v>
      </c>
      <c r="K25" t="s">
        <v>58</v>
      </c>
      <c r="L25" s="9">
        <f t="shared" si="0"/>
        <v>9.5999999999999992E-3</v>
      </c>
      <c r="M25" s="10">
        <f t="shared" si="1"/>
        <v>14.471077654516639</v>
      </c>
      <c r="N25" s="11">
        <f>VLOOKUP(A25,Total_de_acoes!A:B,2,)</f>
        <v>1677525446</v>
      </c>
      <c r="O25" s="12">
        <f t="shared" si="2"/>
        <v>233045769.56633979</v>
      </c>
      <c r="P25" s="14" t="str">
        <f t="shared" si="3"/>
        <v>Subiu</v>
      </c>
      <c r="Q25" s="9" t="str">
        <f>VLOOKUP(A25,Ticker!$A:$B,2,)</f>
        <v>BRF</v>
      </c>
      <c r="R25" s="9" t="str">
        <f>VLOOKUP(Q25,ChatGPT!A:C,2,)</f>
        <v>Alimentos</v>
      </c>
      <c r="S25" s="9">
        <f>VLOOKUP(Q25,ChatGPT!A:C,3,)</f>
        <v>11</v>
      </c>
      <c r="T25" s="9" t="str">
        <f t="shared" si="4"/>
        <v>Menos que 50 anos</v>
      </c>
    </row>
    <row r="26" spans="1:20" ht="12.75">
      <c r="A26" t="s">
        <v>59</v>
      </c>
      <c r="B26" s="8">
        <v>45317</v>
      </c>
      <c r="C26" s="7">
        <v>51.2</v>
      </c>
      <c r="D26" s="7">
        <v>0.88</v>
      </c>
      <c r="E26" s="7">
        <v>1.0900000000000001</v>
      </c>
      <c r="F26">
        <v>-4.1900000000000004</v>
      </c>
      <c r="G26">
        <v>-4.1900000000000004</v>
      </c>
      <c r="H26">
        <v>32.78</v>
      </c>
      <c r="I26">
        <v>50.62</v>
      </c>
      <c r="J26">
        <v>51.26</v>
      </c>
      <c r="K26" t="s">
        <v>60</v>
      </c>
      <c r="L26" s="9">
        <f t="shared" si="0"/>
        <v>8.8000000000000005E-3</v>
      </c>
      <c r="M26" s="10">
        <f t="shared" si="1"/>
        <v>50.753370340999211</v>
      </c>
      <c r="N26" s="11">
        <f>VLOOKUP(A26,Total_de_acoes!A:B,2,)</f>
        <v>423091712</v>
      </c>
      <c r="O26" s="12">
        <f t="shared" si="2"/>
        <v>188965307.05662104</v>
      </c>
      <c r="P26" s="14" t="str">
        <f t="shared" si="3"/>
        <v>Subiu</v>
      </c>
      <c r="Q26" s="9" t="str">
        <f>VLOOKUP(A26,Ticker!$A:$B,2,)</f>
        <v>Vivo</v>
      </c>
      <c r="R26" s="9" t="str">
        <f>VLOOKUP(Q26,ChatGPT!A:C,2,)</f>
        <v>Telecomunicações</v>
      </c>
      <c r="S26" s="9">
        <f>VLOOKUP(Q26,ChatGPT!A:C,3,)</f>
        <v>18</v>
      </c>
      <c r="T26" s="9" t="str">
        <f t="shared" si="4"/>
        <v>Menos que 50 anos</v>
      </c>
    </row>
    <row r="27" spans="1:20" ht="12.75">
      <c r="A27" t="s">
        <v>61</v>
      </c>
      <c r="B27" s="8">
        <v>45317</v>
      </c>
      <c r="C27" s="7">
        <v>22.64</v>
      </c>
      <c r="D27" s="7">
        <v>0.84</v>
      </c>
      <c r="E27" s="7">
        <v>1.07</v>
      </c>
      <c r="F27">
        <v>-1.35</v>
      </c>
      <c r="G27">
        <v>-1.35</v>
      </c>
      <c r="H27">
        <v>20.93</v>
      </c>
      <c r="I27">
        <v>22.32</v>
      </c>
      <c r="J27">
        <v>22.83</v>
      </c>
      <c r="K27" t="s">
        <v>62</v>
      </c>
      <c r="L27" s="9">
        <f t="shared" si="0"/>
        <v>8.3999999999999995E-3</v>
      </c>
      <c r="M27" s="10">
        <f t="shared" si="1"/>
        <v>22.451408171360573</v>
      </c>
      <c r="N27" s="11">
        <f>VLOOKUP(A27,Total_de_acoes!A:B,2,)</f>
        <v>1218352541</v>
      </c>
      <c r="O27" s="12">
        <f t="shared" si="2"/>
        <v>229771333.63468358</v>
      </c>
      <c r="P27" s="14" t="str">
        <f t="shared" si="3"/>
        <v>Subiu</v>
      </c>
      <c r="Q27" s="9" t="str">
        <f>VLOOKUP(A27,Ticker!$A:$B,2,)</f>
        <v>Rumo</v>
      </c>
      <c r="R27" s="9" t="str">
        <f>VLOOKUP(Q27,ChatGPT!A:C,2,)</f>
        <v>Logística</v>
      </c>
      <c r="S27" s="9">
        <f>VLOOKUP(Q27,ChatGPT!A:C,3,)</f>
        <v>12</v>
      </c>
      <c r="T27" s="9" t="str">
        <f t="shared" si="4"/>
        <v>Menos que 50 anos</v>
      </c>
    </row>
    <row r="28" spans="1:20" ht="12.75">
      <c r="A28" t="s">
        <v>63</v>
      </c>
      <c r="B28" s="8">
        <v>45317</v>
      </c>
      <c r="C28" s="7">
        <v>4.9000000000000004</v>
      </c>
      <c r="D28" s="7">
        <v>0.82</v>
      </c>
      <c r="E28" s="7">
        <v>9.3800000000000008</v>
      </c>
      <c r="F28">
        <v>5.83</v>
      </c>
      <c r="G28">
        <v>5.83</v>
      </c>
      <c r="H28">
        <v>-2.19</v>
      </c>
      <c r="I28">
        <v>4.82</v>
      </c>
      <c r="J28">
        <v>4.97</v>
      </c>
      <c r="K28" t="s">
        <v>64</v>
      </c>
      <c r="L28" s="9">
        <f t="shared" si="0"/>
        <v>8.199999999999999E-3</v>
      </c>
      <c r="M28" s="10">
        <f t="shared" si="1"/>
        <v>4.8601467962705813</v>
      </c>
      <c r="N28" s="11">
        <f>VLOOKUP(A28,Total_de_acoes!A:B,2,)</f>
        <v>1095462329</v>
      </c>
      <c r="O28" s="12">
        <f t="shared" si="2"/>
        <v>43657683.375540853</v>
      </c>
      <c r="P28" s="14" t="str">
        <f t="shared" si="3"/>
        <v>Subiu</v>
      </c>
      <c r="Q28" s="9" t="str">
        <f>VLOOKUP(A28,Ticker!$A:$B,2,)</f>
        <v>Cielo</v>
      </c>
      <c r="R28" s="9" t="str">
        <f>VLOOKUP(Q28,ChatGPT!A:C,2,)</f>
        <v>Meios de Pagamento</v>
      </c>
      <c r="S28" s="9">
        <f>VLOOKUP(Q28,ChatGPT!A:C,3,)</f>
        <v>24</v>
      </c>
      <c r="T28" s="9" t="str">
        <f t="shared" si="4"/>
        <v>Menos que 50 anos</v>
      </c>
    </row>
    <row r="29" spans="1:20" ht="12.75">
      <c r="A29" t="s">
        <v>65</v>
      </c>
      <c r="B29" s="8">
        <v>45317</v>
      </c>
      <c r="C29" s="7">
        <v>7.81</v>
      </c>
      <c r="D29" s="7">
        <v>0.77</v>
      </c>
      <c r="E29" s="7">
        <v>3.17</v>
      </c>
      <c r="F29">
        <v>-3.22</v>
      </c>
      <c r="G29">
        <v>-3.22</v>
      </c>
      <c r="H29">
        <v>9.94</v>
      </c>
      <c r="I29">
        <v>7.7</v>
      </c>
      <c r="J29">
        <v>7.85</v>
      </c>
      <c r="K29" t="s">
        <v>66</v>
      </c>
      <c r="L29" s="9">
        <f t="shared" si="0"/>
        <v>7.7000000000000002E-3</v>
      </c>
      <c r="M29" s="10">
        <f t="shared" si="1"/>
        <v>7.7503225166220098</v>
      </c>
      <c r="N29" s="11">
        <f>VLOOKUP(A29,Total_de_acoes!A:B,2,)</f>
        <v>302768240</v>
      </c>
      <c r="O29" s="12">
        <f t="shared" si="2"/>
        <v>18068446.609983239</v>
      </c>
      <c r="P29" s="14" t="str">
        <f t="shared" si="3"/>
        <v>Subiu</v>
      </c>
      <c r="Q29" s="9" t="str">
        <f>VLOOKUP(A29,Ticker!$A:$B,2,)</f>
        <v>Dexco</v>
      </c>
      <c r="R29" s="9" t="str">
        <f>VLOOKUP(Q29,ChatGPT!A:C,2,)</f>
        <v>Imobiliário</v>
      </c>
      <c r="S29" s="9">
        <f>VLOOKUP(Q29,ChatGPT!A:C,3,)</f>
        <v>8</v>
      </c>
      <c r="T29" s="9" t="str">
        <f t="shared" si="4"/>
        <v>Menos que 50 anos</v>
      </c>
    </row>
    <row r="30" spans="1:20" ht="12.75">
      <c r="A30" t="s">
        <v>67</v>
      </c>
      <c r="B30" s="8">
        <v>45317</v>
      </c>
      <c r="C30" s="7">
        <v>17.52</v>
      </c>
      <c r="D30" s="7">
        <v>0.74</v>
      </c>
      <c r="E30" s="7">
        <v>-0.56999999999999995</v>
      </c>
      <c r="F30">
        <v>-2.29</v>
      </c>
      <c r="G30">
        <v>-2.29</v>
      </c>
      <c r="H30">
        <v>56.87</v>
      </c>
      <c r="I30">
        <v>17.36</v>
      </c>
      <c r="J30">
        <v>17.579999999999998</v>
      </c>
      <c r="K30" t="s">
        <v>68</v>
      </c>
      <c r="L30" s="9">
        <f t="shared" si="0"/>
        <v>7.4000000000000003E-3</v>
      </c>
      <c r="M30" s="10">
        <f t="shared" si="1"/>
        <v>17.391304347826086</v>
      </c>
      <c r="N30" s="11">
        <f>VLOOKUP(A30,Total_de_acoes!A:B,2,)</f>
        <v>807896814</v>
      </c>
      <c r="O30" s="12">
        <f t="shared" si="2"/>
        <v>103972807.36695692</v>
      </c>
      <c r="P30" s="14" t="str">
        <f t="shared" si="3"/>
        <v>Subiu</v>
      </c>
      <c r="Q30" s="9" t="str">
        <f>VLOOKUP(A30,Ticker!$A:$B,2,)</f>
        <v>TIM</v>
      </c>
      <c r="R30" s="9" t="str">
        <f>VLOOKUP(Q30,ChatGPT!A:C,2,)</f>
        <v>Telecomunicações</v>
      </c>
      <c r="S30" s="9">
        <f>VLOOKUP(Q30,ChatGPT!A:C,3,)</f>
        <v>25</v>
      </c>
      <c r="T30" s="9" t="str">
        <f t="shared" si="4"/>
        <v>Menos que 50 anos</v>
      </c>
    </row>
    <row r="31" spans="1:20" ht="12.75">
      <c r="A31" t="s">
        <v>69</v>
      </c>
      <c r="B31" s="8">
        <v>45317</v>
      </c>
      <c r="C31" s="7">
        <v>23.22</v>
      </c>
      <c r="D31" s="7">
        <v>0.73</v>
      </c>
      <c r="E31" s="7">
        <v>1.93</v>
      </c>
      <c r="F31">
        <v>-9.51</v>
      </c>
      <c r="G31">
        <v>-9.51</v>
      </c>
      <c r="H31">
        <v>-20.399999999999999</v>
      </c>
      <c r="I31">
        <v>22.69</v>
      </c>
      <c r="J31">
        <v>23.28</v>
      </c>
      <c r="K31" t="s">
        <v>70</v>
      </c>
      <c r="L31" s="9">
        <f t="shared" si="0"/>
        <v>7.3000000000000001E-3</v>
      </c>
      <c r="M31" s="10">
        <f t="shared" si="1"/>
        <v>23.051722426288094</v>
      </c>
      <c r="N31" s="11">
        <f>VLOOKUP(A31,Total_de_acoes!A:B,2,)</f>
        <v>251003438</v>
      </c>
      <c r="O31" s="12">
        <f t="shared" si="2"/>
        <v>42238249.539986439</v>
      </c>
      <c r="P31" s="14" t="str">
        <f t="shared" si="3"/>
        <v>Subiu</v>
      </c>
      <c r="Q31" s="9" t="str">
        <f>VLOOKUP(A31,Ticker!$A:$B,2,)</f>
        <v>Bradespar</v>
      </c>
      <c r="R31" s="9" t="str">
        <f>VLOOKUP(Q31,ChatGPT!A:C,2,)</f>
        <v>Holding</v>
      </c>
      <c r="S31" s="9">
        <f>VLOOKUP(Q31,ChatGPT!A:C,3,)</f>
        <v>40</v>
      </c>
      <c r="T31" s="9" t="str">
        <f t="shared" si="4"/>
        <v>Menos que 50 anos</v>
      </c>
    </row>
    <row r="32" spans="1:20" ht="12.75">
      <c r="A32" t="s">
        <v>71</v>
      </c>
      <c r="B32" s="8">
        <v>45317</v>
      </c>
      <c r="C32" s="7">
        <v>5.55</v>
      </c>
      <c r="D32" s="7">
        <v>0.72</v>
      </c>
      <c r="E32" s="7">
        <v>-3.65</v>
      </c>
      <c r="F32">
        <v>-7.65</v>
      </c>
      <c r="G32">
        <v>-7.65</v>
      </c>
      <c r="H32">
        <v>-14.03</v>
      </c>
      <c r="I32">
        <v>5.46</v>
      </c>
      <c r="J32">
        <v>5.6</v>
      </c>
      <c r="K32" t="s">
        <v>72</v>
      </c>
      <c r="L32" s="9">
        <f t="shared" si="0"/>
        <v>7.1999999999999998E-3</v>
      </c>
      <c r="M32" s="10">
        <f t="shared" si="1"/>
        <v>5.510325655281969</v>
      </c>
      <c r="N32" s="11">
        <f>VLOOKUP(A32,Total_de_acoes!A:B,2,)</f>
        <v>393173139</v>
      </c>
      <c r="O32" s="12">
        <f t="shared" si="2"/>
        <v>15598886.650556229</v>
      </c>
      <c r="P32" s="14" t="str">
        <f t="shared" si="3"/>
        <v>Subiu</v>
      </c>
      <c r="Q32" s="9" t="str">
        <f>VLOOKUP(A32,Ticker!$A:$B,2,)</f>
        <v>Locaweb</v>
      </c>
      <c r="R32" s="9" t="str">
        <f>VLOOKUP(Q32,ChatGPT!A:C,2,)</f>
        <v>Tecnologia</v>
      </c>
      <c r="S32" s="9">
        <f>VLOOKUP(Q32,ChatGPT!A:C,3,)</f>
        <v>24</v>
      </c>
      <c r="T32" s="9" t="str">
        <f t="shared" si="4"/>
        <v>Menos que 50 anos</v>
      </c>
    </row>
    <row r="33" spans="1:20" ht="12.75">
      <c r="A33" t="s">
        <v>73</v>
      </c>
      <c r="B33" s="8">
        <v>45317</v>
      </c>
      <c r="C33" s="7">
        <v>23.83</v>
      </c>
      <c r="D33" s="7">
        <v>0.71</v>
      </c>
      <c r="E33" s="7">
        <v>1.49</v>
      </c>
      <c r="F33">
        <v>9.7100000000000009</v>
      </c>
      <c r="G33">
        <v>9.7100000000000009</v>
      </c>
      <c r="H33">
        <v>-26.61</v>
      </c>
      <c r="I33">
        <v>23.36</v>
      </c>
      <c r="J33">
        <v>23.99</v>
      </c>
      <c r="K33" t="s">
        <v>74</v>
      </c>
      <c r="L33" s="9">
        <f t="shared" si="0"/>
        <v>7.0999999999999995E-3</v>
      </c>
      <c r="M33" s="10">
        <f t="shared" si="1"/>
        <v>23.661999801409983</v>
      </c>
      <c r="N33" s="11">
        <f>VLOOKUP(A33,Total_de_acoes!A:B,2,)</f>
        <v>275005663</v>
      </c>
      <c r="O33" s="12">
        <f t="shared" si="2"/>
        <v>46201005.997378685</v>
      </c>
      <c r="P33" s="14" t="str">
        <f t="shared" si="3"/>
        <v>Subiu</v>
      </c>
      <c r="Q33" s="9" t="str">
        <f>VLOOKUP(A33,Ticker!$A:$B,2,)</f>
        <v>PetroRecôncavo</v>
      </c>
      <c r="R33" s="9" t="str">
        <f>VLOOKUP(Q33,ChatGPT!A:C,2,)</f>
        <v>Petróleo</v>
      </c>
      <c r="S33" s="9">
        <f>VLOOKUP(Q33,ChatGPT!A:C,3,)</f>
        <v>11</v>
      </c>
      <c r="T33" s="9" t="str">
        <f t="shared" si="4"/>
        <v>Menos que 50 anos</v>
      </c>
    </row>
    <row r="34" spans="1:20" ht="12.75">
      <c r="A34" t="s">
        <v>75</v>
      </c>
      <c r="B34" s="8">
        <v>45317</v>
      </c>
      <c r="C34" s="7">
        <v>10.01</v>
      </c>
      <c r="D34" s="7">
        <v>0.7</v>
      </c>
      <c r="E34" s="7">
        <v>-0.3</v>
      </c>
      <c r="F34">
        <v>-3.47</v>
      </c>
      <c r="G34">
        <v>-3.47</v>
      </c>
      <c r="H34">
        <v>29</v>
      </c>
      <c r="I34">
        <v>9.93</v>
      </c>
      <c r="J34">
        <v>10.06</v>
      </c>
      <c r="K34" t="s">
        <v>76</v>
      </c>
      <c r="L34" s="9">
        <f t="shared" si="0"/>
        <v>6.9999999999999993E-3</v>
      </c>
      <c r="M34" s="10">
        <f t="shared" si="1"/>
        <v>9.9404170804369425</v>
      </c>
      <c r="N34" s="11">
        <f>VLOOKUP(A34,Total_de_acoes!A:B,2,)</f>
        <v>5372783971</v>
      </c>
      <c r="O34" s="12">
        <f t="shared" si="2"/>
        <v>373853994.88377655</v>
      </c>
      <c r="P34" s="14" t="str">
        <f t="shared" si="3"/>
        <v>Subiu</v>
      </c>
      <c r="Q34" s="9" t="str">
        <f>VLOOKUP(A34,Ticker!$A:$B,2,)</f>
        <v>Itaúsa</v>
      </c>
      <c r="R34" s="9" t="str">
        <f>VLOOKUP(Q34,ChatGPT!A:C,2,)</f>
        <v>Holding</v>
      </c>
      <c r="S34" s="9">
        <f>VLOOKUP(Q34,ChatGPT!A:C,3,)</f>
        <v>54</v>
      </c>
      <c r="T34" s="9" t="str">
        <f t="shared" si="4"/>
        <v>Entre 50 e 100 anos</v>
      </c>
    </row>
    <row r="35" spans="1:20" ht="12.75">
      <c r="A35" t="s">
        <v>77</v>
      </c>
      <c r="B35" s="8">
        <v>45317</v>
      </c>
      <c r="C35" s="7">
        <v>56.97</v>
      </c>
      <c r="D35" s="7">
        <v>0.68</v>
      </c>
      <c r="E35" s="7">
        <v>1.88</v>
      </c>
      <c r="F35">
        <v>2.85</v>
      </c>
      <c r="G35">
        <v>2.85</v>
      </c>
      <c r="H35">
        <v>52.87</v>
      </c>
      <c r="I35">
        <v>56.55</v>
      </c>
      <c r="J35">
        <v>56.99</v>
      </c>
      <c r="K35" t="s">
        <v>78</v>
      </c>
      <c r="L35" s="9">
        <f t="shared" si="0"/>
        <v>6.8000000000000005E-3</v>
      </c>
      <c r="M35" s="10">
        <f t="shared" si="1"/>
        <v>56.585220500595952</v>
      </c>
      <c r="N35" s="11">
        <f>VLOOKUP(A35,Total_de_acoes!A:B,2,)</f>
        <v>1420949112</v>
      </c>
      <c r="O35" s="12">
        <f t="shared" si="2"/>
        <v>546752087.99398506</v>
      </c>
      <c r="P35" s="14" t="str">
        <f t="shared" si="3"/>
        <v>Subiu</v>
      </c>
      <c r="Q35" s="9" t="str">
        <f>VLOOKUP(A35,Ticker!$A:$B,2,)</f>
        <v>Banco do Brasil</v>
      </c>
      <c r="R35" s="9" t="str">
        <f>VLOOKUP(Q35,ChatGPT!A:C,2,)</f>
        <v>Banco</v>
      </c>
      <c r="S35" s="9">
        <f>VLOOKUP(Q35,ChatGPT!A:C,3,)</f>
        <v>213</v>
      </c>
      <c r="T35" s="9" t="str">
        <f t="shared" si="4"/>
        <v>Mais de 100 anos</v>
      </c>
    </row>
    <row r="36" spans="1:20" ht="12.75">
      <c r="A36" t="s">
        <v>79</v>
      </c>
      <c r="B36" s="8">
        <v>45317</v>
      </c>
      <c r="C36" s="7">
        <v>26.16</v>
      </c>
      <c r="D36" s="7">
        <v>0.61</v>
      </c>
      <c r="E36" s="7">
        <v>-2.75</v>
      </c>
      <c r="F36">
        <v>-11.02</v>
      </c>
      <c r="G36">
        <v>-11.02</v>
      </c>
      <c r="H36">
        <v>10.07</v>
      </c>
      <c r="I36">
        <v>25.87</v>
      </c>
      <c r="J36">
        <v>26.38</v>
      </c>
      <c r="K36" t="s">
        <v>80</v>
      </c>
      <c r="L36" s="9">
        <f t="shared" si="0"/>
        <v>6.0999999999999995E-3</v>
      </c>
      <c r="M36" s="10">
        <f t="shared" si="1"/>
        <v>26.001391511778152</v>
      </c>
      <c r="N36" s="11">
        <f>VLOOKUP(A36,Total_de_acoes!A:B,2,)</f>
        <v>1275798515</v>
      </c>
      <c r="O36" s="12">
        <f t="shared" si="2"/>
        <v>202352473.73982856</v>
      </c>
      <c r="P36" s="14" t="str">
        <f t="shared" si="3"/>
        <v>Subiu</v>
      </c>
      <c r="Q36" s="9" t="str">
        <f>VLOOKUP(A36,Ticker!$A:$B,2,)</f>
        <v>RaiaDrogasil</v>
      </c>
      <c r="R36" s="9" t="str">
        <f>VLOOKUP(Q36,ChatGPT!A:C,2,)</f>
        <v>Varejo</v>
      </c>
      <c r="S36" s="9">
        <f>VLOOKUP(Q36,ChatGPT!A:C,3,)</f>
        <v>117</v>
      </c>
      <c r="T36" s="9" t="str">
        <f t="shared" si="4"/>
        <v>Mais de 100 anos</v>
      </c>
    </row>
    <row r="37" spans="1:20" ht="12.75">
      <c r="A37" t="s">
        <v>81</v>
      </c>
      <c r="B37" s="8">
        <v>45317</v>
      </c>
      <c r="C37" s="7">
        <v>10.08</v>
      </c>
      <c r="D37" s="7">
        <v>0.59</v>
      </c>
      <c r="E37" s="7">
        <v>3.28</v>
      </c>
      <c r="F37">
        <v>-7.18</v>
      </c>
      <c r="G37">
        <v>-7.18</v>
      </c>
      <c r="H37">
        <v>-21.14</v>
      </c>
      <c r="I37">
        <v>10.029999999999999</v>
      </c>
      <c r="J37">
        <v>10.14</v>
      </c>
      <c r="K37" t="s">
        <v>82</v>
      </c>
      <c r="L37" s="9">
        <f t="shared" si="0"/>
        <v>5.8999999999999999E-3</v>
      </c>
      <c r="M37" s="10">
        <f t="shared" si="1"/>
        <v>10.020876826722338</v>
      </c>
      <c r="N37" s="11">
        <f>VLOOKUP(A37,Total_de_acoes!A:B,2,)</f>
        <v>660411219</v>
      </c>
      <c r="O37" s="12">
        <f t="shared" si="2"/>
        <v>39045606.935449012</v>
      </c>
      <c r="P37" s="14" t="str">
        <f t="shared" si="3"/>
        <v>Subiu</v>
      </c>
      <c r="Q37" s="9" t="str">
        <f>VLOOKUP(A37,Ticker!$A:$B,2,)</f>
        <v>Metalúrgica Gerdau</v>
      </c>
      <c r="R37" s="9" t="str">
        <f>VLOOKUP(Q37,ChatGPT!A:C,2,)</f>
        <v>Siderurgia</v>
      </c>
      <c r="S37" s="9">
        <f>VLOOKUP(Q37,ChatGPT!A:C,3,)</f>
        <v>121</v>
      </c>
      <c r="T37" s="9" t="str">
        <f t="shared" si="4"/>
        <v>Mais de 100 anos</v>
      </c>
    </row>
    <row r="38" spans="1:20" ht="12.75">
      <c r="A38" t="s">
        <v>83</v>
      </c>
      <c r="B38" s="8">
        <v>45317</v>
      </c>
      <c r="C38" s="7">
        <v>18.57</v>
      </c>
      <c r="D38" s="7">
        <v>0.59</v>
      </c>
      <c r="E38" s="7">
        <v>2.65</v>
      </c>
      <c r="F38">
        <v>-4.08</v>
      </c>
      <c r="G38">
        <v>-4.08</v>
      </c>
      <c r="H38">
        <v>13.35</v>
      </c>
      <c r="I38">
        <v>18.3</v>
      </c>
      <c r="J38">
        <v>18.66</v>
      </c>
      <c r="K38" t="s">
        <v>84</v>
      </c>
      <c r="L38" s="9">
        <f t="shared" si="0"/>
        <v>5.8999999999999999E-3</v>
      </c>
      <c r="M38" s="10">
        <f t="shared" si="1"/>
        <v>18.461079630181928</v>
      </c>
      <c r="N38" s="11">
        <f>VLOOKUP(A38,Total_de_acoes!A:B,2,)</f>
        <v>1168097881</v>
      </c>
      <c r="O38" s="12">
        <f t="shared" si="2"/>
        <v>127229653.18222687</v>
      </c>
      <c r="P38" s="14" t="str">
        <f t="shared" si="3"/>
        <v>Subiu</v>
      </c>
      <c r="Q38" s="9" t="str">
        <f>VLOOKUP(A38,Ticker!$A:$B,2,)</f>
        <v>Cosan</v>
      </c>
      <c r="R38" s="9" t="str">
        <f>VLOOKUP(Q38,ChatGPT!A:C,2,)</f>
        <v>Energia</v>
      </c>
      <c r="S38" s="9">
        <f>VLOOKUP(Q38,ChatGPT!A:C,3,)</f>
        <v>84</v>
      </c>
      <c r="T38" s="9" t="str">
        <f t="shared" si="4"/>
        <v>Entre 50 e 100 anos</v>
      </c>
    </row>
    <row r="39" spans="1:20" ht="12.75">
      <c r="A39" t="s">
        <v>85</v>
      </c>
      <c r="B39" s="8">
        <v>45317</v>
      </c>
      <c r="C39" s="7">
        <v>24.34</v>
      </c>
      <c r="D39" s="7">
        <v>0.56999999999999995</v>
      </c>
      <c r="E39" s="7">
        <v>2.48</v>
      </c>
      <c r="F39">
        <v>-2.29</v>
      </c>
      <c r="G39">
        <v>-2.29</v>
      </c>
      <c r="H39">
        <v>17.29</v>
      </c>
      <c r="I39">
        <v>24.17</v>
      </c>
      <c r="J39">
        <v>24.56</v>
      </c>
      <c r="K39" t="s">
        <v>86</v>
      </c>
      <c r="L39" s="9">
        <f t="shared" si="0"/>
        <v>5.6999999999999993E-3</v>
      </c>
      <c r="M39" s="10">
        <f t="shared" si="1"/>
        <v>24.202048324550063</v>
      </c>
      <c r="N39" s="11">
        <f>VLOOKUP(A39,Total_de_acoes!A:B,2,)</f>
        <v>1134986472</v>
      </c>
      <c r="O39" s="12">
        <f t="shared" si="2"/>
        <v>156573285.42541304</v>
      </c>
      <c r="P39" s="14" t="str">
        <f t="shared" si="3"/>
        <v>Subiu</v>
      </c>
      <c r="Q39" s="9" t="str">
        <f>VLOOKUP(A39,Ticker!$A:$B,2,)</f>
        <v>JBS</v>
      </c>
      <c r="R39" s="9" t="str">
        <f>VLOOKUP(Q39,ChatGPT!A:C,2,)</f>
        <v>Alimentos</v>
      </c>
      <c r="S39" s="9">
        <f>VLOOKUP(Q39,ChatGPT!A:C,3,)</f>
        <v>64</v>
      </c>
      <c r="T39" s="9" t="str">
        <f t="shared" si="4"/>
        <v>Entre 50 e 100 anos</v>
      </c>
    </row>
    <row r="40" spans="1:20" ht="12.75">
      <c r="A40" t="s">
        <v>87</v>
      </c>
      <c r="B40" s="8">
        <v>45317</v>
      </c>
      <c r="C40" s="7">
        <v>2.08</v>
      </c>
      <c r="D40" s="7">
        <v>0.48</v>
      </c>
      <c r="E40" s="7">
        <v>2.46</v>
      </c>
      <c r="F40">
        <v>-3.7</v>
      </c>
      <c r="G40">
        <v>-3.7</v>
      </c>
      <c r="H40">
        <v>-51.4</v>
      </c>
      <c r="I40">
        <v>2.02</v>
      </c>
      <c r="J40">
        <v>2.1</v>
      </c>
      <c r="K40" t="s">
        <v>88</v>
      </c>
      <c r="L40" s="9">
        <f t="shared" si="0"/>
        <v>4.7999999999999996E-3</v>
      </c>
      <c r="M40" s="10">
        <f t="shared" si="1"/>
        <v>2.0700636942675161</v>
      </c>
      <c r="N40" s="11">
        <f>VLOOKUP(A40,Total_de_acoes!A:B,2,)</f>
        <v>2867627068</v>
      </c>
      <c r="O40" s="12">
        <f t="shared" si="2"/>
        <v>28493619.274394516</v>
      </c>
      <c r="P40" s="14" t="str">
        <f t="shared" si="3"/>
        <v>Subiu</v>
      </c>
      <c r="Q40" s="9" t="str">
        <f>VLOOKUP(A40,Ticker!$A:$B,2,)</f>
        <v>Magazine Luiza</v>
      </c>
      <c r="R40" s="9" t="str">
        <f>VLOOKUP(Q40,ChatGPT!A:C,2,)</f>
        <v>Varejo</v>
      </c>
      <c r="S40" s="9">
        <f>VLOOKUP(Q40,ChatGPT!A:C,3,)</f>
        <v>64</v>
      </c>
      <c r="T40" s="9" t="str">
        <f t="shared" si="4"/>
        <v>Entre 50 e 100 anos</v>
      </c>
    </row>
    <row r="41" spans="1:20" ht="12.75">
      <c r="A41" t="s">
        <v>89</v>
      </c>
      <c r="B41" s="8">
        <v>45317</v>
      </c>
      <c r="C41" s="7">
        <v>13.75</v>
      </c>
      <c r="D41" s="7">
        <v>0.36</v>
      </c>
      <c r="E41" s="7">
        <v>-0.72</v>
      </c>
      <c r="F41">
        <v>-9.9499999999999993</v>
      </c>
      <c r="G41">
        <v>-9.9499999999999993</v>
      </c>
      <c r="H41">
        <v>15.78</v>
      </c>
      <c r="I41">
        <v>13.67</v>
      </c>
      <c r="J41">
        <v>13.9</v>
      </c>
      <c r="K41" t="s">
        <v>90</v>
      </c>
      <c r="L41" s="9">
        <f t="shared" si="0"/>
        <v>3.5999999999999999E-3</v>
      </c>
      <c r="M41" s="10">
        <f t="shared" si="1"/>
        <v>13.700677560781187</v>
      </c>
      <c r="N41" s="11">
        <f>VLOOKUP(A41,Total_de_acoes!A:B,2,)</f>
        <v>1500728902</v>
      </c>
      <c r="O41" s="12">
        <f t="shared" si="2"/>
        <v>74019610.052810252</v>
      </c>
      <c r="P41" s="14" t="str">
        <f t="shared" si="3"/>
        <v>Subiu</v>
      </c>
      <c r="Q41" s="9" t="str">
        <f>VLOOKUP(A41,Ticker!$A:$B,2,)</f>
        <v>Banco Bradesco</v>
      </c>
      <c r="R41" s="9" t="str">
        <f>VLOOKUP(Q41,ChatGPT!A:C,2,)</f>
        <v>Banco</v>
      </c>
      <c r="S41" s="9">
        <f>VLOOKUP(Q41,ChatGPT!A:C,3,)</f>
        <v>78</v>
      </c>
      <c r="T41" s="9" t="str">
        <f t="shared" si="4"/>
        <v>Entre 50 e 100 anos</v>
      </c>
    </row>
    <row r="42" spans="1:20" ht="12.75">
      <c r="A42" t="s">
        <v>91</v>
      </c>
      <c r="B42" s="8">
        <v>45317</v>
      </c>
      <c r="C42" s="7">
        <v>21.84</v>
      </c>
      <c r="D42" s="7">
        <v>0.27</v>
      </c>
      <c r="E42" s="7">
        <v>3.65</v>
      </c>
      <c r="F42">
        <v>-8.08</v>
      </c>
      <c r="G42">
        <v>-8.08</v>
      </c>
      <c r="H42">
        <v>-26.1</v>
      </c>
      <c r="I42">
        <v>21.7</v>
      </c>
      <c r="J42">
        <v>21.94</v>
      </c>
      <c r="K42" t="s">
        <v>92</v>
      </c>
      <c r="L42" s="9">
        <f t="shared" si="0"/>
        <v>2.7000000000000001E-3</v>
      </c>
      <c r="M42" s="10">
        <f t="shared" si="1"/>
        <v>21.781190784880824</v>
      </c>
      <c r="N42" s="11">
        <f>VLOOKUP(A42,Total_de_acoes!A:B,2,)</f>
        <v>1118525506</v>
      </c>
      <c r="O42" s="12">
        <f t="shared" si="2"/>
        <v>65779607.098639093</v>
      </c>
      <c r="P42" s="14" t="str">
        <f t="shared" si="3"/>
        <v>Subiu</v>
      </c>
      <c r="Q42" s="9" t="str">
        <f>VLOOKUP(A42,Ticker!$A:$B,2,)</f>
        <v>Gerdau</v>
      </c>
      <c r="R42" s="9" t="str">
        <f>VLOOKUP(Q42,ChatGPT!A:C,2,)</f>
        <v>Siderurgia</v>
      </c>
      <c r="S42" s="9">
        <f>VLOOKUP(Q42,ChatGPT!A:C,3,)</f>
        <v>121</v>
      </c>
      <c r="T42" s="9" t="str">
        <f t="shared" si="4"/>
        <v>Mais de 100 anos</v>
      </c>
    </row>
    <row r="43" spans="1:20" ht="12.75">
      <c r="A43" t="s">
        <v>93</v>
      </c>
      <c r="B43" s="8">
        <v>45317</v>
      </c>
      <c r="C43" s="7">
        <v>3.74</v>
      </c>
      <c r="D43" s="7">
        <v>0.26</v>
      </c>
      <c r="E43" s="7">
        <v>0</v>
      </c>
      <c r="F43">
        <v>-7.2</v>
      </c>
      <c r="G43">
        <v>-7.2</v>
      </c>
      <c r="H43">
        <v>15.46</v>
      </c>
      <c r="I43">
        <v>3.71</v>
      </c>
      <c r="J43">
        <v>3.78</v>
      </c>
      <c r="K43" t="s">
        <v>94</v>
      </c>
      <c r="L43" s="9">
        <f t="shared" si="0"/>
        <v>2.5999999999999999E-3</v>
      </c>
      <c r="M43" s="10">
        <f t="shared" si="1"/>
        <v>3.7303012168362262</v>
      </c>
      <c r="N43" s="11">
        <f>VLOOKUP(A43,Total_de_acoes!A:B,2,)</f>
        <v>1193047233</v>
      </c>
      <c r="O43" s="12">
        <f t="shared" si="2"/>
        <v>11571106.417007603</v>
      </c>
      <c r="P43" s="14" t="str">
        <f t="shared" si="3"/>
        <v>Subiu</v>
      </c>
      <c r="Q43" s="9" t="str">
        <f>VLOOKUP(A43,Ticker!$A:$B,2,)</f>
        <v>Raízen</v>
      </c>
      <c r="R43" s="9" t="str">
        <f>VLOOKUP(Q43,ChatGPT!A:C,2,)</f>
        <v>Energia</v>
      </c>
      <c r="S43" s="9">
        <f>VLOOKUP(Q43,ChatGPT!A:C,3,)</f>
        <v>8</v>
      </c>
      <c r="T43" s="9" t="str">
        <f t="shared" si="4"/>
        <v>Menos que 50 anos</v>
      </c>
    </row>
    <row r="44" spans="1:20" ht="12.75">
      <c r="A44" t="s">
        <v>95</v>
      </c>
      <c r="B44" s="8">
        <v>45317</v>
      </c>
      <c r="C44" s="7">
        <v>10.07</v>
      </c>
      <c r="D44" s="7">
        <v>0.19</v>
      </c>
      <c r="E44" s="7">
        <v>0.9</v>
      </c>
      <c r="F44">
        <v>-2.8</v>
      </c>
      <c r="G44">
        <v>-2.8</v>
      </c>
      <c r="H44">
        <v>32.08</v>
      </c>
      <c r="I44">
        <v>9.9600000000000009</v>
      </c>
      <c r="J44">
        <v>10.130000000000001</v>
      </c>
      <c r="K44" t="s">
        <v>96</v>
      </c>
      <c r="L44" s="9">
        <f t="shared" si="0"/>
        <v>1.9E-3</v>
      </c>
      <c r="M44" s="10">
        <f t="shared" si="1"/>
        <v>10.050903283760855</v>
      </c>
      <c r="N44" s="11">
        <f>VLOOKUP(A44,Total_de_acoes!A:B,2,)</f>
        <v>1679335290</v>
      </c>
      <c r="O44" s="12">
        <f t="shared" si="2"/>
        <v>32069789.503513202</v>
      </c>
      <c r="P44" s="14" t="str">
        <f t="shared" si="3"/>
        <v>Subiu</v>
      </c>
      <c r="Q44" s="9" t="str">
        <f>VLOOKUP(A44,Ticker!$A:$B,2,)</f>
        <v>Copel</v>
      </c>
      <c r="R44" s="9" t="str">
        <f>VLOOKUP(Q44,ChatGPT!A:C,2,)</f>
        <v>Energia</v>
      </c>
      <c r="S44" s="9">
        <f>VLOOKUP(Q44,ChatGPT!A:C,3,)</f>
        <v>67</v>
      </c>
      <c r="T44" s="9" t="str">
        <f t="shared" si="4"/>
        <v>Entre 50 e 100 anos</v>
      </c>
    </row>
    <row r="45" spans="1:20" ht="12.75">
      <c r="A45" t="s">
        <v>97</v>
      </c>
      <c r="B45" s="8">
        <v>45317</v>
      </c>
      <c r="C45" s="7">
        <v>8.18</v>
      </c>
      <c r="D45" s="7">
        <v>0.12</v>
      </c>
      <c r="E45" s="7">
        <v>-3.76</v>
      </c>
      <c r="F45">
        <v>-18.77</v>
      </c>
      <c r="G45">
        <v>-18.77</v>
      </c>
      <c r="H45">
        <v>-40.74</v>
      </c>
      <c r="I45">
        <v>8.11</v>
      </c>
      <c r="J45">
        <v>8.27</v>
      </c>
      <c r="K45" t="s">
        <v>98</v>
      </c>
      <c r="L45" s="9">
        <f t="shared" si="0"/>
        <v>1.1999999999999999E-3</v>
      </c>
      <c r="M45" s="10">
        <f t="shared" si="1"/>
        <v>8.1701957650819015</v>
      </c>
      <c r="N45" s="11">
        <f>VLOOKUP(A45,Total_de_acoes!A:B,2,)</f>
        <v>421383330</v>
      </c>
      <c r="O45" s="12">
        <f t="shared" si="2"/>
        <v>4131341.1578905098</v>
      </c>
      <c r="P45" s="14" t="str">
        <f t="shared" si="3"/>
        <v>Subiu</v>
      </c>
      <c r="Q45" s="9" t="str">
        <f>VLOOKUP(A45,Ticker!$A:$B,2,)</f>
        <v>Grupo Vamos</v>
      </c>
      <c r="R45" s="9" t="str">
        <f>VLOOKUP(Q45,ChatGPT!A:C,2,)</f>
        <v>Logística</v>
      </c>
      <c r="S45" s="9">
        <f>VLOOKUP(Q45,ChatGPT!A:C,3,)</f>
        <v>57</v>
      </c>
      <c r="T45" s="9" t="str">
        <f t="shared" si="4"/>
        <v>Entre 50 e 100 anos</v>
      </c>
    </row>
    <row r="46" spans="1:20" ht="12.75">
      <c r="A46" t="s">
        <v>99</v>
      </c>
      <c r="B46" s="8">
        <v>45317</v>
      </c>
      <c r="C46" s="7">
        <v>9.74</v>
      </c>
      <c r="D46" s="7">
        <v>0</v>
      </c>
      <c r="E46" s="7">
        <v>5.3</v>
      </c>
      <c r="F46">
        <v>0.41</v>
      </c>
      <c r="G46">
        <v>0.41</v>
      </c>
      <c r="H46">
        <v>17.989999999999998</v>
      </c>
      <c r="I46">
        <v>9.61</v>
      </c>
      <c r="J46">
        <v>9.86</v>
      </c>
      <c r="K46" t="s">
        <v>100</v>
      </c>
      <c r="L46" s="9">
        <f t="shared" si="0"/>
        <v>0</v>
      </c>
      <c r="M46" s="10">
        <f t="shared" si="1"/>
        <v>9.74</v>
      </c>
      <c r="N46" s="11">
        <f>VLOOKUP(A46,Total_de_acoes!A:B,2,)</f>
        <v>331799687</v>
      </c>
      <c r="O46" s="12">
        <f t="shared" si="2"/>
        <v>0</v>
      </c>
      <c r="P46" s="14" t="str">
        <f t="shared" si="3"/>
        <v>Estável</v>
      </c>
      <c r="Q46" s="9" t="str">
        <f>VLOOKUP(A46,Ticker!$A:$B,2,)</f>
        <v>Marfrig</v>
      </c>
      <c r="R46" s="9" t="str">
        <f>VLOOKUP(Q46,ChatGPT!A:C,2,)</f>
        <v>Alimentos</v>
      </c>
      <c r="S46" s="9">
        <f>VLOOKUP(Q46,ChatGPT!A:C,3,)</f>
        <v>16</v>
      </c>
      <c r="T46" s="9" t="str">
        <f t="shared" si="4"/>
        <v>Menos que 50 anos</v>
      </c>
    </row>
    <row r="47" spans="1:20" ht="12.75">
      <c r="A47" t="s">
        <v>101</v>
      </c>
      <c r="B47" s="8">
        <v>45317</v>
      </c>
      <c r="C47" s="7">
        <v>13.2</v>
      </c>
      <c r="D47" s="7">
        <v>0</v>
      </c>
      <c r="E47" s="7">
        <v>-1.1200000000000001</v>
      </c>
      <c r="F47">
        <v>-3.86</v>
      </c>
      <c r="G47">
        <v>-3.86</v>
      </c>
      <c r="H47">
        <v>0.3</v>
      </c>
      <c r="I47">
        <v>13.15</v>
      </c>
      <c r="J47">
        <v>13.29</v>
      </c>
      <c r="K47" t="s">
        <v>102</v>
      </c>
      <c r="L47" s="9">
        <f t="shared" si="0"/>
        <v>0</v>
      </c>
      <c r="M47" s="10">
        <f t="shared" si="1"/>
        <v>13.2</v>
      </c>
      <c r="N47" s="11">
        <f>VLOOKUP(A47,Total_de_acoes!A:B,2,)</f>
        <v>4394245879</v>
      </c>
      <c r="O47" s="12">
        <f t="shared" si="2"/>
        <v>0</v>
      </c>
      <c r="P47" s="14" t="str">
        <f t="shared" si="3"/>
        <v>Estável</v>
      </c>
      <c r="Q47" s="9" t="str">
        <f>VLOOKUP(A47,Ticker!$A:$B,2,)</f>
        <v>Ambev</v>
      </c>
      <c r="R47" s="9" t="str">
        <f>VLOOKUP(Q47,ChatGPT!A:C,2,)</f>
        <v>Bebidas</v>
      </c>
      <c r="S47" s="9">
        <f>VLOOKUP(Q47,ChatGPT!A:C,3,)</f>
        <v>32</v>
      </c>
      <c r="T47" s="9" t="str">
        <f t="shared" si="4"/>
        <v>Menos que 50 anos</v>
      </c>
    </row>
    <row r="48" spans="1:20" ht="12.75">
      <c r="A48" t="s">
        <v>103</v>
      </c>
      <c r="B48" s="8">
        <v>45317</v>
      </c>
      <c r="C48" s="7">
        <v>33.729999999999997</v>
      </c>
      <c r="D48" s="7">
        <v>-0.02</v>
      </c>
      <c r="E48" s="7">
        <v>-2.37</v>
      </c>
      <c r="F48">
        <v>0.24</v>
      </c>
      <c r="G48">
        <v>0.24</v>
      </c>
      <c r="H48">
        <v>0.91</v>
      </c>
      <c r="I48">
        <v>33.729999999999997</v>
      </c>
      <c r="J48">
        <v>34.03</v>
      </c>
      <c r="K48" t="s">
        <v>104</v>
      </c>
      <c r="L48" s="9">
        <f t="shared" si="0"/>
        <v>-2.0000000000000001E-4</v>
      </c>
      <c r="M48" s="10">
        <f t="shared" si="1"/>
        <v>33.736747349469887</v>
      </c>
      <c r="N48" s="11">
        <f>VLOOKUP(A48,Total_de_acoes!A:B,2,)</f>
        <v>671750768</v>
      </c>
      <c r="O48" s="12">
        <f t="shared" si="2"/>
        <v>-4532537.1883631321</v>
      </c>
      <c r="P48" s="14" t="str">
        <f t="shared" si="3"/>
        <v>Desceu</v>
      </c>
      <c r="Q48" s="9" t="str">
        <f>VLOOKUP(A48,Ticker!$A:$B,2,)</f>
        <v>BB Seguridade</v>
      </c>
      <c r="R48" s="9" t="str">
        <f>VLOOKUP(Q48,ChatGPT!A:C,2,)</f>
        <v>Seguros</v>
      </c>
      <c r="S48" s="9">
        <f>VLOOKUP(Q48,ChatGPT!A:C,3,)</f>
        <v>11</v>
      </c>
      <c r="T48" s="9" t="str">
        <f t="shared" si="4"/>
        <v>Menos que 50 anos</v>
      </c>
    </row>
    <row r="49" spans="1:20" ht="12.75">
      <c r="A49" t="s">
        <v>105</v>
      </c>
      <c r="B49" s="8">
        <v>45317</v>
      </c>
      <c r="C49" s="7">
        <v>77.040000000000006</v>
      </c>
      <c r="D49" s="7">
        <v>-0.06</v>
      </c>
      <c r="E49" s="7">
        <v>1.37</v>
      </c>
      <c r="F49">
        <v>2.2200000000000002</v>
      </c>
      <c r="G49">
        <v>2.2200000000000002</v>
      </c>
      <c r="H49">
        <v>45.92</v>
      </c>
      <c r="I49">
        <v>76.52</v>
      </c>
      <c r="J49">
        <v>77.69</v>
      </c>
      <c r="K49" t="s">
        <v>106</v>
      </c>
      <c r="L49" s="9">
        <f t="shared" si="0"/>
        <v>-5.9999999999999995E-4</v>
      </c>
      <c r="M49" s="10">
        <f t="shared" si="1"/>
        <v>77.086251751050639</v>
      </c>
      <c r="N49" s="11">
        <f>VLOOKUP(A49,Total_de_acoes!A:B,2,)</f>
        <v>340001799</v>
      </c>
      <c r="O49" s="12">
        <f t="shared" si="2"/>
        <v>-15725678.564115381</v>
      </c>
      <c r="P49" s="14" t="str">
        <f t="shared" si="3"/>
        <v>Desceu</v>
      </c>
      <c r="Q49" s="9" t="str">
        <f>VLOOKUP(A49,Ticker!$A:$B,2,)</f>
        <v>Sabesp</v>
      </c>
      <c r="R49" s="9" t="str">
        <f>VLOOKUP(Q49,ChatGPT!A:C,2,)</f>
        <v>Saneamento</v>
      </c>
      <c r="S49" s="9">
        <f>VLOOKUP(Q49,ChatGPT!A:C,3,)</f>
        <v>47</v>
      </c>
      <c r="T49" s="9" t="str">
        <f t="shared" si="4"/>
        <v>Menos que 50 anos</v>
      </c>
    </row>
    <row r="50" spans="1:20" ht="12.75">
      <c r="A50" t="s">
        <v>107</v>
      </c>
      <c r="B50" s="8">
        <v>45317</v>
      </c>
      <c r="C50" s="7">
        <v>30.88</v>
      </c>
      <c r="D50" s="7">
        <v>-0.06</v>
      </c>
      <c r="E50" s="7">
        <v>-2.65</v>
      </c>
      <c r="F50">
        <v>-8.34</v>
      </c>
      <c r="G50">
        <v>-8.34</v>
      </c>
      <c r="H50">
        <v>5.89</v>
      </c>
      <c r="I50">
        <v>30.65</v>
      </c>
      <c r="J50">
        <v>31.34</v>
      </c>
      <c r="K50" t="s">
        <v>108</v>
      </c>
      <c r="L50" s="9">
        <f t="shared" si="0"/>
        <v>-5.9999999999999995E-4</v>
      </c>
      <c r="M50" s="10">
        <f t="shared" si="1"/>
        <v>30.898539123474084</v>
      </c>
      <c r="N50" s="11">
        <f>VLOOKUP(A50,Total_de_acoes!A:B,2,)</f>
        <v>514122351</v>
      </c>
      <c r="O50" s="12">
        <f t="shared" si="2"/>
        <v>-9531377.7459757738</v>
      </c>
      <c r="P50" s="14" t="str">
        <f t="shared" si="3"/>
        <v>Desceu</v>
      </c>
      <c r="Q50" s="9" t="str">
        <f>VLOOKUP(A50,Ticker!$A:$B,2,)</f>
        <v>Totvs</v>
      </c>
      <c r="R50" s="9" t="str">
        <f>VLOOKUP(Q50,ChatGPT!A:C,2,)</f>
        <v>Tecnologia</v>
      </c>
      <c r="S50" s="9">
        <f>VLOOKUP(Q50,ChatGPT!A:C,3,)</f>
        <v>55</v>
      </c>
      <c r="T50" s="9" t="str">
        <f t="shared" si="4"/>
        <v>Entre 50 e 100 anos</v>
      </c>
    </row>
    <row r="51" spans="1:20" ht="12.75">
      <c r="A51" t="s">
        <v>109</v>
      </c>
      <c r="B51" s="8">
        <v>45317</v>
      </c>
      <c r="C51" s="7">
        <v>11.64</v>
      </c>
      <c r="D51" s="7">
        <v>-0.17</v>
      </c>
      <c r="E51" s="7">
        <v>0.95</v>
      </c>
      <c r="F51">
        <v>1.39</v>
      </c>
      <c r="G51">
        <v>1.39</v>
      </c>
      <c r="H51">
        <v>12.26</v>
      </c>
      <c r="I51">
        <v>11.64</v>
      </c>
      <c r="J51">
        <v>11.8</v>
      </c>
      <c r="K51" t="s">
        <v>110</v>
      </c>
      <c r="L51" s="9">
        <f t="shared" si="0"/>
        <v>-1.7000000000000001E-3</v>
      </c>
      <c r="M51" s="10">
        <f t="shared" si="1"/>
        <v>11.659821696884705</v>
      </c>
      <c r="N51" s="11">
        <f>VLOOKUP(A51,Total_de_acoes!A:B,2,)</f>
        <v>1437415777</v>
      </c>
      <c r="O51" s="12">
        <f t="shared" si="2"/>
        <v>-28492019.828986604</v>
      </c>
      <c r="P51" s="14" t="str">
        <f t="shared" si="3"/>
        <v>Desceu</v>
      </c>
      <c r="Q51" s="9" t="str">
        <f>VLOOKUP(A51,Ticker!$A:$B,2,)</f>
        <v>CEMIG</v>
      </c>
      <c r="R51" s="9" t="str">
        <f>VLOOKUP(Q51,ChatGPT!A:C,2,)</f>
        <v>Energia</v>
      </c>
      <c r="S51" s="9">
        <f>VLOOKUP(Q51,ChatGPT!A:C,3,)</f>
        <v>69</v>
      </c>
      <c r="T51" s="9" t="str">
        <f t="shared" si="4"/>
        <v>Entre 50 e 100 anos</v>
      </c>
    </row>
    <row r="52" spans="1:20" ht="12.75">
      <c r="A52" t="s">
        <v>111</v>
      </c>
      <c r="B52" s="8">
        <v>45317</v>
      </c>
      <c r="C52" s="7">
        <v>46.04</v>
      </c>
      <c r="D52" s="7">
        <v>-0.19</v>
      </c>
      <c r="E52" s="7">
        <v>-1.41</v>
      </c>
      <c r="F52">
        <v>-2</v>
      </c>
      <c r="G52">
        <v>-2</v>
      </c>
      <c r="H52">
        <v>7.43</v>
      </c>
      <c r="I52">
        <v>45.91</v>
      </c>
      <c r="J52">
        <v>46.42</v>
      </c>
      <c r="K52" t="s">
        <v>112</v>
      </c>
      <c r="L52" s="9">
        <f t="shared" si="0"/>
        <v>-1.9E-3</v>
      </c>
      <c r="M52" s="10">
        <f t="shared" si="1"/>
        <v>46.1276425207895</v>
      </c>
      <c r="N52" s="11">
        <f>VLOOKUP(A52,Total_de_acoes!A:B,2,)</f>
        <v>268544014</v>
      </c>
      <c r="O52" s="12">
        <f t="shared" si="2"/>
        <v>-23535874.329891067</v>
      </c>
      <c r="P52" s="14" t="str">
        <f t="shared" si="3"/>
        <v>Desceu</v>
      </c>
      <c r="Q52" s="9" t="str">
        <f>VLOOKUP(A52,Ticker!$A:$B,2,)</f>
        <v>Eletrobras</v>
      </c>
      <c r="R52" s="9" t="str">
        <f>VLOOKUP(Q52,ChatGPT!A:C,2,)</f>
        <v>Energia</v>
      </c>
      <c r="S52" s="9">
        <f>VLOOKUP(Q52,ChatGPT!A:C,3,)</f>
        <v>64</v>
      </c>
      <c r="T52" s="9" t="str">
        <f t="shared" si="4"/>
        <v>Entre 50 e 100 anos</v>
      </c>
    </row>
    <row r="53" spans="1:20" ht="12.75">
      <c r="A53" t="s">
        <v>113</v>
      </c>
      <c r="B53" s="8">
        <v>45317</v>
      </c>
      <c r="C53" s="7">
        <v>12.87</v>
      </c>
      <c r="D53" s="7">
        <v>-0.23</v>
      </c>
      <c r="E53" s="7">
        <v>1.42</v>
      </c>
      <c r="F53">
        <v>-5.44</v>
      </c>
      <c r="G53">
        <v>-5.44</v>
      </c>
      <c r="H53">
        <v>6.36</v>
      </c>
      <c r="I53">
        <v>12.84</v>
      </c>
      <c r="J53">
        <v>13.09</v>
      </c>
      <c r="K53" t="s">
        <v>114</v>
      </c>
      <c r="L53" s="9">
        <f t="shared" si="0"/>
        <v>-2.3E-3</v>
      </c>
      <c r="M53" s="10">
        <f t="shared" si="1"/>
        <v>12.899669239250274</v>
      </c>
      <c r="N53" s="11">
        <f>VLOOKUP(A53,Total_de_acoes!A:B,2,)</f>
        <v>1579130168</v>
      </c>
      <c r="O53" s="12">
        <f t="shared" si="2"/>
        <v>-46851590.76171875</v>
      </c>
      <c r="P53" s="14" t="str">
        <f t="shared" si="3"/>
        <v>Desceu</v>
      </c>
      <c r="Q53" s="9" t="str">
        <f>VLOOKUP(A53,Ticker!$A:$B,2,)</f>
        <v>Eneva</v>
      </c>
      <c r="R53" s="9" t="str">
        <f>VLOOKUP(Q53,ChatGPT!A:C,2,)</f>
        <v>Energia</v>
      </c>
      <c r="S53" s="9">
        <f>VLOOKUP(Q53,ChatGPT!A:C,3,)</f>
        <v>17</v>
      </c>
      <c r="T53" s="9" t="str">
        <f t="shared" si="4"/>
        <v>Menos que 50 anos</v>
      </c>
    </row>
    <row r="54" spans="1:20" ht="12.75">
      <c r="A54" t="s">
        <v>115</v>
      </c>
      <c r="B54" s="8">
        <v>45317</v>
      </c>
      <c r="C54" s="7">
        <v>33.17</v>
      </c>
      <c r="D54" s="7">
        <v>-0.24</v>
      </c>
      <c r="E54" s="7">
        <v>-0.93</v>
      </c>
      <c r="F54">
        <v>-10.130000000000001</v>
      </c>
      <c r="G54">
        <v>-10.130000000000001</v>
      </c>
      <c r="H54">
        <v>-11.84</v>
      </c>
      <c r="I54">
        <v>33.04</v>
      </c>
      <c r="J54">
        <v>33.5</v>
      </c>
      <c r="K54" t="s">
        <v>116</v>
      </c>
      <c r="L54" s="9">
        <f t="shared" si="0"/>
        <v>-2.3999999999999998E-3</v>
      </c>
      <c r="M54" s="10">
        <f t="shared" si="1"/>
        <v>33.249799518845229</v>
      </c>
      <c r="N54" s="11">
        <f>VLOOKUP(A54,Total_de_acoes!A:B,2,)</f>
        <v>1481593024</v>
      </c>
      <c r="O54" s="12">
        <f t="shared" si="2"/>
        <v>-118230410.43964578</v>
      </c>
      <c r="P54" s="14" t="str">
        <f t="shared" si="3"/>
        <v>Desceu</v>
      </c>
      <c r="Q54" s="9" t="str">
        <f>VLOOKUP(A54,Ticker!$A:$B,2,)</f>
        <v>WEG</v>
      </c>
      <c r="R54" s="9" t="str">
        <f>VLOOKUP(Q54,ChatGPT!A:C,2,)</f>
        <v>Automação</v>
      </c>
      <c r="S54" s="9">
        <f>VLOOKUP(Q54,ChatGPT!A:C,3,)</f>
        <v>59</v>
      </c>
      <c r="T54" s="9" t="str">
        <f t="shared" si="4"/>
        <v>Entre 50 e 100 anos</v>
      </c>
    </row>
    <row r="55" spans="1:20" ht="12.75">
      <c r="A55" t="s">
        <v>117</v>
      </c>
      <c r="B55" s="8">
        <v>45317</v>
      </c>
      <c r="C55" s="7">
        <v>19.3</v>
      </c>
      <c r="D55" s="7">
        <v>-0.25</v>
      </c>
      <c r="E55" s="7">
        <v>2.0099999999999998</v>
      </c>
      <c r="F55">
        <v>2.5499999999999998</v>
      </c>
      <c r="G55">
        <v>2.5499999999999998</v>
      </c>
      <c r="H55">
        <v>-10.11</v>
      </c>
      <c r="I55">
        <v>19.100000000000001</v>
      </c>
      <c r="J55">
        <v>19.510000000000002</v>
      </c>
      <c r="K55" t="s">
        <v>118</v>
      </c>
      <c r="L55" s="9">
        <f t="shared" si="0"/>
        <v>-2.5000000000000001E-3</v>
      </c>
      <c r="M55" s="10">
        <f t="shared" si="1"/>
        <v>19.348370927318296</v>
      </c>
      <c r="N55" s="11">
        <f>VLOOKUP(A55,Total_de_acoes!A:B,2,)</f>
        <v>195751130</v>
      </c>
      <c r="O55" s="12">
        <f t="shared" si="2"/>
        <v>-9468663.6817041729</v>
      </c>
      <c r="P55" s="14" t="str">
        <f t="shared" si="3"/>
        <v>Desceu</v>
      </c>
      <c r="Q55" s="9" t="str">
        <f>VLOOKUP(A55,Ticker!$A:$B,2,)</f>
        <v>SLC Agrícola</v>
      </c>
      <c r="R55" s="9" t="str">
        <f>VLOOKUP(Q55,ChatGPT!A:C,2,)</f>
        <v>Agronegócio</v>
      </c>
      <c r="S55" s="9">
        <f>VLOOKUP(Q55,ChatGPT!A:C,3,)</f>
        <v>46</v>
      </c>
      <c r="T55" s="9" t="str">
        <f t="shared" si="4"/>
        <v>Menos que 50 anos</v>
      </c>
    </row>
    <row r="56" spans="1:20" ht="12.75">
      <c r="A56" t="s">
        <v>119</v>
      </c>
      <c r="B56" s="8">
        <v>45317</v>
      </c>
      <c r="C56" s="7">
        <v>24.62</v>
      </c>
      <c r="D56" s="7">
        <v>-0.28000000000000003</v>
      </c>
      <c r="E56" s="7">
        <v>0.53</v>
      </c>
      <c r="F56">
        <v>-7.27</v>
      </c>
      <c r="G56">
        <v>-7.27</v>
      </c>
      <c r="H56">
        <v>39.82</v>
      </c>
      <c r="I56">
        <v>24.53</v>
      </c>
      <c r="J56">
        <v>24.92</v>
      </c>
      <c r="K56" t="s">
        <v>120</v>
      </c>
      <c r="L56" s="9">
        <f t="shared" si="0"/>
        <v>-2.8000000000000004E-3</v>
      </c>
      <c r="M56" s="10">
        <f t="shared" si="1"/>
        <v>24.689129562775772</v>
      </c>
      <c r="N56" s="11">
        <f>VLOOKUP(A56,Total_de_acoes!A:B,2,)</f>
        <v>532616595</v>
      </c>
      <c r="O56" s="12">
        <f t="shared" si="2"/>
        <v>-36819552.339469947</v>
      </c>
      <c r="P56" s="14" t="str">
        <f t="shared" si="3"/>
        <v>Desceu</v>
      </c>
      <c r="Q56" s="9" t="str">
        <f>VLOOKUP(A56,Ticker!$A:$B,2,)</f>
        <v>ALOS3</v>
      </c>
      <c r="R56" s="9" t="str">
        <f>VLOOKUP(Q56,ChatGPT!A:C,2,)</f>
        <v>Telecomunicações</v>
      </c>
      <c r="S56" s="9">
        <f>VLOOKUP(Q56,ChatGPT!A:C,3,)</f>
        <v>9</v>
      </c>
      <c r="T56" s="9" t="str">
        <f t="shared" si="4"/>
        <v>Menos que 50 anos</v>
      </c>
    </row>
    <row r="57" spans="1:20" ht="12.75">
      <c r="A57" t="s">
        <v>121</v>
      </c>
      <c r="B57" s="8">
        <v>45317</v>
      </c>
      <c r="C57" s="7">
        <v>13.27</v>
      </c>
      <c r="D57" s="7">
        <v>-0.3</v>
      </c>
      <c r="E57" s="7">
        <v>-1.78</v>
      </c>
      <c r="F57">
        <v>-6.42</v>
      </c>
      <c r="G57">
        <v>-6.42</v>
      </c>
      <c r="H57">
        <v>13.59</v>
      </c>
      <c r="I57">
        <v>13.23</v>
      </c>
      <c r="J57">
        <v>13.41</v>
      </c>
      <c r="K57" t="s">
        <v>122</v>
      </c>
      <c r="L57" s="9">
        <f t="shared" si="0"/>
        <v>-3.0000000000000001E-3</v>
      </c>
      <c r="M57" s="10">
        <f t="shared" si="1"/>
        <v>13.309929789368104</v>
      </c>
      <c r="N57" s="11">
        <f>VLOOKUP(A57,Total_de_acoes!A:B,2,)</f>
        <v>995335937</v>
      </c>
      <c r="O57" s="12">
        <f t="shared" si="2"/>
        <v>-39743554.314914532</v>
      </c>
      <c r="P57" s="14" t="str">
        <f t="shared" si="3"/>
        <v>Desceu</v>
      </c>
      <c r="Q57" s="9" t="str">
        <f>VLOOKUP(A57,Ticker!$A:$B,2,)</f>
        <v>Grupo CCR</v>
      </c>
      <c r="R57" s="9" t="str">
        <f>VLOOKUP(Q57,ChatGPT!A:C,2,)</f>
        <v>Infraestrutura</v>
      </c>
      <c r="S57" s="9">
        <f>VLOOKUP(Q57,ChatGPT!A:C,3,)</f>
        <v>23</v>
      </c>
      <c r="T57" s="9" t="str">
        <f t="shared" si="4"/>
        <v>Menos que 50 anos</v>
      </c>
    </row>
    <row r="58" spans="1:20" ht="12.75">
      <c r="A58" t="s">
        <v>123</v>
      </c>
      <c r="B58" s="8">
        <v>45317</v>
      </c>
      <c r="C58" s="7">
        <v>3.03</v>
      </c>
      <c r="D58" s="7">
        <v>-0.32</v>
      </c>
      <c r="E58" s="7">
        <v>-5.0199999999999996</v>
      </c>
      <c r="F58">
        <v>-13.18</v>
      </c>
      <c r="G58">
        <v>-13.18</v>
      </c>
      <c r="H58">
        <v>37.729999999999997</v>
      </c>
      <c r="I58">
        <v>2.97</v>
      </c>
      <c r="J58">
        <v>3.06</v>
      </c>
      <c r="K58" t="s">
        <v>124</v>
      </c>
      <c r="L58" s="9">
        <f t="shared" si="0"/>
        <v>-3.2000000000000002E-3</v>
      </c>
      <c r="M58" s="10">
        <f t="shared" si="1"/>
        <v>3.0397271268057784</v>
      </c>
      <c r="N58" s="11">
        <f>VLOOKUP(A58,Total_de_acoes!A:B,2,)</f>
        <v>1814920980</v>
      </c>
      <c r="O58" s="12">
        <f t="shared" si="2"/>
        <v>-17653966.514927939</v>
      </c>
      <c r="P58" s="14" t="str">
        <f t="shared" si="3"/>
        <v>Desceu</v>
      </c>
      <c r="Q58" s="9" t="str">
        <f>VLOOKUP(A58,Ticker!$A:$B,2,)</f>
        <v>Cogna</v>
      </c>
      <c r="R58" s="9" t="str">
        <f>VLOOKUP(Q58,ChatGPT!A:C,2,)</f>
        <v>Educação</v>
      </c>
      <c r="S58" s="9">
        <f>VLOOKUP(Q58,ChatGPT!A:C,3,)</f>
        <v>50</v>
      </c>
      <c r="T58" s="9" t="str">
        <f t="shared" si="4"/>
        <v>Entre 50 e 100 anos</v>
      </c>
    </row>
    <row r="59" spans="1:20" ht="12.75">
      <c r="A59" t="s">
        <v>125</v>
      </c>
      <c r="B59" s="8">
        <v>45317</v>
      </c>
      <c r="C59" s="7">
        <v>26.12</v>
      </c>
      <c r="D59" s="7">
        <v>-0.41</v>
      </c>
      <c r="E59" s="7">
        <v>-1.25</v>
      </c>
      <c r="F59">
        <v>-1.43</v>
      </c>
      <c r="G59">
        <v>-1.43</v>
      </c>
      <c r="H59">
        <v>22.81</v>
      </c>
      <c r="I59">
        <v>26.09</v>
      </c>
      <c r="J59">
        <v>26.4</v>
      </c>
      <c r="K59" t="s">
        <v>126</v>
      </c>
      <c r="L59" s="9">
        <f t="shared" si="0"/>
        <v>-4.0999999999999995E-3</v>
      </c>
      <c r="M59" s="10">
        <f t="shared" si="1"/>
        <v>26.227532884827795</v>
      </c>
      <c r="N59" s="11">
        <f>VLOOKUP(A59,Total_de_acoes!A:B,2,)</f>
        <v>395801044</v>
      </c>
      <c r="O59" s="12">
        <f t="shared" si="2"/>
        <v>-42561628.079172671</v>
      </c>
      <c r="P59" s="14" t="str">
        <f t="shared" si="3"/>
        <v>Desceu</v>
      </c>
      <c r="Q59" s="9" t="str">
        <f>VLOOKUP(A59,Ticker!$A:$B,2,)</f>
        <v>Transmissão Paulista</v>
      </c>
      <c r="R59" s="9" t="str">
        <f>VLOOKUP(Q59,ChatGPT!A:C,2,)</f>
        <v>Energia</v>
      </c>
      <c r="S59" s="9">
        <f>VLOOKUP(Q59,ChatGPT!A:C,3,)</f>
        <v>23</v>
      </c>
      <c r="T59" s="9" t="str">
        <f t="shared" si="4"/>
        <v>Menos que 50 anos</v>
      </c>
    </row>
    <row r="60" spans="1:20" ht="12.75">
      <c r="A60" t="s">
        <v>127</v>
      </c>
      <c r="B60" s="8">
        <v>45317</v>
      </c>
      <c r="C60" s="7">
        <v>41.04</v>
      </c>
      <c r="D60" s="7">
        <v>-0.46</v>
      </c>
      <c r="E60" s="7">
        <v>0.56000000000000005</v>
      </c>
      <c r="F60">
        <v>-9.4600000000000009</v>
      </c>
      <c r="G60">
        <v>-9.4600000000000009</v>
      </c>
      <c r="H60">
        <v>13.41</v>
      </c>
      <c r="I60">
        <v>40.92</v>
      </c>
      <c r="J60">
        <v>41.59</v>
      </c>
      <c r="K60" t="s">
        <v>128</v>
      </c>
      <c r="L60" s="9">
        <f t="shared" si="0"/>
        <v>-4.5999999999999999E-3</v>
      </c>
      <c r="M60" s="10">
        <f t="shared" si="1"/>
        <v>41.229656419529839</v>
      </c>
      <c r="N60" s="11">
        <f>VLOOKUP(A60,Total_de_acoes!A:B,2,)</f>
        <v>255236961</v>
      </c>
      <c r="O60" s="12">
        <f t="shared" si="2"/>
        <v>-48407328.154937305</v>
      </c>
      <c r="P60" s="14" t="str">
        <f t="shared" si="3"/>
        <v>Desceu</v>
      </c>
      <c r="Q60" s="9" t="str">
        <f>VLOOKUP(A60,Ticker!$A:$B,2,)</f>
        <v>Engie</v>
      </c>
      <c r="R60" s="9" t="str">
        <f>VLOOKUP(Q60,ChatGPT!A:C,2,)</f>
        <v>Energia</v>
      </c>
      <c r="S60" s="9">
        <f>VLOOKUP(Q60,ChatGPT!A:C,3,)</f>
        <v>25</v>
      </c>
      <c r="T60" s="9" t="str">
        <f t="shared" si="4"/>
        <v>Menos que 50 anos</v>
      </c>
    </row>
    <row r="61" spans="1:20" ht="12.75">
      <c r="A61" t="s">
        <v>129</v>
      </c>
      <c r="B61" s="8">
        <v>45317</v>
      </c>
      <c r="C61" s="7">
        <v>23.23</v>
      </c>
      <c r="D61" s="7">
        <v>-0.47</v>
      </c>
      <c r="E61" s="7">
        <v>2.4300000000000002</v>
      </c>
      <c r="F61">
        <v>2.0699999999999998</v>
      </c>
      <c r="G61">
        <v>2.0699999999999998</v>
      </c>
      <c r="H61">
        <v>50.65</v>
      </c>
      <c r="I61">
        <v>22.97</v>
      </c>
      <c r="J61">
        <v>23.4</v>
      </c>
      <c r="K61" t="s">
        <v>130</v>
      </c>
      <c r="L61" s="9">
        <f t="shared" si="0"/>
        <v>-4.6999999999999993E-3</v>
      </c>
      <c r="M61" s="10">
        <f t="shared" si="1"/>
        <v>23.339696573897317</v>
      </c>
      <c r="N61" s="11">
        <f>VLOOKUP(A61,Total_de_acoes!A:B,2,)</f>
        <v>1114412532</v>
      </c>
      <c r="O61" s="12">
        <f t="shared" si="2"/>
        <v>-122247236.66863392</v>
      </c>
      <c r="P61" s="14" t="str">
        <f t="shared" si="3"/>
        <v>Desceu</v>
      </c>
      <c r="Q61" s="9" t="str">
        <f>VLOOKUP(A61,Ticker!$A:$B,2,)</f>
        <v>Vibra Energia</v>
      </c>
      <c r="R61" s="9" t="str">
        <f>VLOOKUP(Q61,ChatGPT!A:C,2,)</f>
        <v>Energia</v>
      </c>
      <c r="S61" s="9">
        <f>VLOOKUP(Q61,ChatGPT!A:C,3,)</f>
        <v>8</v>
      </c>
      <c r="T61" s="9" t="str">
        <f t="shared" si="4"/>
        <v>Menos que 50 anos</v>
      </c>
    </row>
    <row r="62" spans="1:20" ht="12.75">
      <c r="A62" t="s">
        <v>131</v>
      </c>
      <c r="B62" s="8">
        <v>45317</v>
      </c>
      <c r="C62" s="7">
        <v>40.65</v>
      </c>
      <c r="D62" s="7">
        <v>-0.65</v>
      </c>
      <c r="E62" s="7">
        <v>5.45</v>
      </c>
      <c r="F62">
        <v>-8.24</v>
      </c>
      <c r="G62">
        <v>-8.24</v>
      </c>
      <c r="H62">
        <v>73.5</v>
      </c>
      <c r="I62">
        <v>40.090000000000003</v>
      </c>
      <c r="J62">
        <v>41.4</v>
      </c>
      <c r="K62" t="s">
        <v>132</v>
      </c>
      <c r="L62" s="9">
        <f t="shared" si="0"/>
        <v>-6.5000000000000006E-3</v>
      </c>
      <c r="M62" s="10">
        <f t="shared" si="1"/>
        <v>40.915953699043783</v>
      </c>
      <c r="N62" s="11">
        <f>VLOOKUP(A62,Total_de_acoes!A:B,2,)</f>
        <v>81838843</v>
      </c>
      <c r="O62" s="12">
        <f t="shared" si="2"/>
        <v>-21765343.021313515</v>
      </c>
      <c r="P62" s="14" t="str">
        <f t="shared" si="3"/>
        <v>Desceu</v>
      </c>
      <c r="Q62" s="9" t="str">
        <f>VLOOKUP(A62,Ticker!$A:$B,2,)</f>
        <v>IRB Brasil RE</v>
      </c>
      <c r="R62" s="9" t="str">
        <f>VLOOKUP(Q62,ChatGPT!A:C,2,)</f>
        <v>Seguros</v>
      </c>
      <c r="S62" s="9">
        <f>VLOOKUP(Q62,ChatGPT!A:C,3,)</f>
        <v>83</v>
      </c>
      <c r="T62" s="9" t="str">
        <f t="shared" si="4"/>
        <v>Entre 50 e 100 anos</v>
      </c>
    </row>
    <row r="63" spans="1:20" ht="12.75">
      <c r="A63" t="s">
        <v>133</v>
      </c>
      <c r="B63" s="8">
        <v>45317</v>
      </c>
      <c r="C63" s="7">
        <v>40.86</v>
      </c>
      <c r="D63" s="7">
        <v>-0.65</v>
      </c>
      <c r="E63" s="7">
        <v>-2.04</v>
      </c>
      <c r="F63">
        <v>-3.7</v>
      </c>
      <c r="G63">
        <v>-3.7</v>
      </c>
      <c r="H63">
        <v>-3.64</v>
      </c>
      <c r="I63">
        <v>40.86</v>
      </c>
      <c r="J63">
        <v>41.44</v>
      </c>
      <c r="K63" t="s">
        <v>134</v>
      </c>
      <c r="L63" s="9">
        <f t="shared" si="0"/>
        <v>-6.5000000000000006E-3</v>
      </c>
      <c r="M63" s="10">
        <f t="shared" si="1"/>
        <v>41.127327629592351</v>
      </c>
      <c r="N63" s="11">
        <f>VLOOKUP(A63,Total_de_acoes!A:B,2,)</f>
        <v>1980568384</v>
      </c>
      <c r="O63" s="12">
        <f t="shared" si="2"/>
        <v>-529460651.3402741</v>
      </c>
      <c r="P63" s="14" t="str">
        <f t="shared" si="3"/>
        <v>Desceu</v>
      </c>
      <c r="Q63" s="9" t="str">
        <f>VLOOKUP(A63,Ticker!$A:$B,2,)</f>
        <v>Eletrobras</v>
      </c>
      <c r="R63" s="9" t="str">
        <f>VLOOKUP(Q63,ChatGPT!A:C,2,)</f>
        <v>Energia</v>
      </c>
      <c r="S63" s="9">
        <f>VLOOKUP(Q63,ChatGPT!A:C,3,)</f>
        <v>64</v>
      </c>
      <c r="T63" s="9" t="str">
        <f t="shared" si="4"/>
        <v>Entre 50 e 100 anos</v>
      </c>
    </row>
    <row r="64" spans="1:20" ht="12.75">
      <c r="A64" t="s">
        <v>135</v>
      </c>
      <c r="B64" s="8">
        <v>45317</v>
      </c>
      <c r="C64" s="7">
        <v>3.4</v>
      </c>
      <c r="D64" s="7">
        <v>-0.87</v>
      </c>
      <c r="E64" s="7">
        <v>-4.2300000000000004</v>
      </c>
      <c r="F64">
        <v>-13.92</v>
      </c>
      <c r="G64">
        <v>-13.92</v>
      </c>
      <c r="H64">
        <v>-46.63</v>
      </c>
      <c r="I64">
        <v>3.35</v>
      </c>
      <c r="J64">
        <v>3.47</v>
      </c>
      <c r="K64" t="s">
        <v>136</v>
      </c>
      <c r="L64" s="9">
        <f t="shared" si="0"/>
        <v>-8.6999999999999994E-3</v>
      </c>
      <c r="M64" s="10">
        <f t="shared" si="1"/>
        <v>3.4298396045596693</v>
      </c>
      <c r="N64" s="11">
        <f>VLOOKUP(A64,Total_de_acoes!A:B,2,)</f>
        <v>309729428</v>
      </c>
      <c r="O64" s="12">
        <f t="shared" si="2"/>
        <v>-9242203.6520125903</v>
      </c>
      <c r="P64" s="14" t="str">
        <f t="shared" si="3"/>
        <v>Desceu</v>
      </c>
      <c r="Q64" s="9" t="str">
        <f>VLOOKUP(A64,Ticker!$A:$B,2,)</f>
        <v>Petz</v>
      </c>
      <c r="R64" s="9" t="str">
        <f>VLOOKUP(Q64,ChatGPT!A:C,2,)</f>
        <v>Varejo</v>
      </c>
      <c r="S64" s="9">
        <f>VLOOKUP(Q64,ChatGPT!A:C,3,)</f>
        <v>9</v>
      </c>
      <c r="T64" s="9" t="str">
        <f t="shared" si="4"/>
        <v>Menos que 50 anos</v>
      </c>
    </row>
    <row r="65" spans="1:20" ht="12.75">
      <c r="A65" t="s">
        <v>137</v>
      </c>
      <c r="B65" s="8">
        <v>45317</v>
      </c>
      <c r="C65" s="7">
        <v>15.91</v>
      </c>
      <c r="D65" s="7">
        <v>-0.93</v>
      </c>
      <c r="E65" s="7">
        <v>-2.39</v>
      </c>
      <c r="F65">
        <v>-14.92</v>
      </c>
      <c r="G65">
        <v>-14.92</v>
      </c>
      <c r="H65">
        <v>8.93</v>
      </c>
      <c r="I65">
        <v>15.85</v>
      </c>
      <c r="J65">
        <v>16.309999999999999</v>
      </c>
      <c r="K65" t="s">
        <v>138</v>
      </c>
      <c r="L65" s="9">
        <f t="shared" si="0"/>
        <v>-9.300000000000001E-3</v>
      </c>
      <c r="M65" s="10">
        <f t="shared" si="1"/>
        <v>16.059351973352175</v>
      </c>
      <c r="N65" s="11">
        <f>VLOOKUP(A65,Total_de_acoes!A:B,2,)</f>
        <v>91514307</v>
      </c>
      <c r="O65" s="12">
        <f t="shared" si="2"/>
        <v>-13667842.34040677</v>
      </c>
      <c r="P65" s="14" t="str">
        <f t="shared" si="3"/>
        <v>Desceu</v>
      </c>
      <c r="Q65" s="9" t="str">
        <f>VLOOKUP(A65,Ticker!$A:$B,2,)</f>
        <v>EZTEC</v>
      </c>
      <c r="R65" s="9" t="str">
        <f>VLOOKUP(Q65,ChatGPT!A:C,2,)</f>
        <v>Imobiliário</v>
      </c>
      <c r="S65" s="9">
        <f>VLOOKUP(Q65,ChatGPT!A:C,3,)</f>
        <v>42</v>
      </c>
      <c r="T65" s="9" t="str">
        <f t="shared" si="4"/>
        <v>Menos que 50 anos</v>
      </c>
    </row>
    <row r="66" spans="1:20" ht="12.75">
      <c r="A66" t="s">
        <v>139</v>
      </c>
      <c r="B66" s="8">
        <v>45317</v>
      </c>
      <c r="C66" s="7">
        <v>16.489999999999998</v>
      </c>
      <c r="D66" s="7">
        <v>-1.07</v>
      </c>
      <c r="E66" s="7">
        <v>1.04</v>
      </c>
      <c r="F66">
        <v>-8.59</v>
      </c>
      <c r="G66">
        <v>-8.59</v>
      </c>
      <c r="H66">
        <v>17.16</v>
      </c>
      <c r="I66">
        <v>16.399999999999999</v>
      </c>
      <c r="J66">
        <v>16.71</v>
      </c>
      <c r="K66" t="s">
        <v>82</v>
      </c>
      <c r="L66" s="9">
        <f t="shared" si="0"/>
        <v>-1.0700000000000001E-2</v>
      </c>
      <c r="M66" s="10">
        <f t="shared" si="1"/>
        <v>16.668351359547152</v>
      </c>
      <c r="N66" s="11">
        <f>VLOOKUP(A66,Total_de_acoes!A:B,2,)</f>
        <v>240822651</v>
      </c>
      <c r="O66" s="12">
        <f t="shared" si="2"/>
        <v>-42951047.215599783</v>
      </c>
      <c r="P66" s="14" t="str">
        <f t="shared" si="3"/>
        <v>Desceu</v>
      </c>
      <c r="Q66" s="9" t="str">
        <f>VLOOKUP(A66,Ticker!$A:$B,2,)</f>
        <v>Fleury</v>
      </c>
      <c r="R66" s="9" t="str">
        <f>VLOOKUP(Q66,ChatGPT!A:C,2,)</f>
        <v>Saúde</v>
      </c>
      <c r="S66" s="9">
        <f>VLOOKUP(Q66,ChatGPT!A:C,3,)</f>
        <v>95</v>
      </c>
      <c r="T66" s="9" t="str">
        <f t="shared" si="4"/>
        <v>Entre 50 e 100 anos</v>
      </c>
    </row>
    <row r="67" spans="1:20" ht="12.75">
      <c r="A67" t="s">
        <v>140</v>
      </c>
      <c r="B67" s="8">
        <v>45317</v>
      </c>
      <c r="C67" s="7">
        <v>6.95</v>
      </c>
      <c r="D67" s="7">
        <v>-1.27</v>
      </c>
      <c r="E67" s="7">
        <v>-0.43</v>
      </c>
      <c r="F67">
        <v>-6.71</v>
      </c>
      <c r="G67">
        <v>-6.71</v>
      </c>
      <c r="H67">
        <v>-30.01</v>
      </c>
      <c r="I67">
        <v>6.87</v>
      </c>
      <c r="J67">
        <v>7.14</v>
      </c>
      <c r="K67" t="s">
        <v>141</v>
      </c>
      <c r="L67" s="9">
        <f t="shared" ref="L67:L82" si="5">D67/100</f>
        <v>-1.2699999999999999E-2</v>
      </c>
      <c r="M67" s="10">
        <f t="shared" ref="M67:M82" si="6">C67/(L67+1)</f>
        <v>7.0394003848880793</v>
      </c>
      <c r="N67" s="11">
        <f>VLOOKUP(A67,Total_de_acoes!A:B,2,)</f>
        <v>496029967</v>
      </c>
      <c r="O67" s="12">
        <f t="shared" ref="O67:O82" si="7">(C67-M67)*N67</f>
        <v>-44345269.965821177</v>
      </c>
      <c r="P67" s="14" t="str">
        <f t="shared" ref="P67:P82" si="8">IF(O67&gt;0,"Subiu",IF(O67&lt;0,"Desceu","Estável"))</f>
        <v>Desceu</v>
      </c>
      <c r="Q67" s="9" t="str">
        <f>VLOOKUP(A67,Ticker!$A:$B,2,)</f>
        <v>Grupo Soma</v>
      </c>
      <c r="R67" s="9" t="str">
        <f>VLOOKUP(Q67,ChatGPT!A:C,2,)</f>
        <v>Moda</v>
      </c>
      <c r="S67" s="9">
        <f>VLOOKUP(Q67,ChatGPT!A:C,3,)</f>
        <v>17</v>
      </c>
      <c r="T67" s="9" t="str">
        <f t="shared" ref="T67:T82" si="9">IF(S67&gt;100,"Mais de 100 anos",IF(S67&lt;50,"Menos que 50 anos","Entre 50 e 100 anos"))</f>
        <v>Menos que 50 anos</v>
      </c>
    </row>
    <row r="68" spans="1:20" ht="12.75">
      <c r="A68" t="s">
        <v>142</v>
      </c>
      <c r="B68" s="8">
        <v>45317</v>
      </c>
      <c r="C68" s="7">
        <v>8.67</v>
      </c>
      <c r="D68" s="7">
        <v>-1.36</v>
      </c>
      <c r="E68" s="7">
        <v>4.08</v>
      </c>
      <c r="F68">
        <v>-14.33</v>
      </c>
      <c r="G68">
        <v>-14.33</v>
      </c>
      <c r="H68">
        <v>-34.520000000000003</v>
      </c>
      <c r="I68">
        <v>8.6199999999999992</v>
      </c>
      <c r="J68">
        <v>8.8000000000000007</v>
      </c>
      <c r="K68" t="s">
        <v>143</v>
      </c>
      <c r="L68" s="9">
        <f t="shared" si="5"/>
        <v>-1.3600000000000001E-2</v>
      </c>
      <c r="M68" s="10">
        <f t="shared" si="6"/>
        <v>8.7895377128953776</v>
      </c>
      <c r="N68" s="11">
        <f>VLOOKUP(A68,Total_de_acoes!A:B,2,)</f>
        <v>176733968</v>
      </c>
      <c r="O68" s="12">
        <f t="shared" si="7"/>
        <v>-21126374.325644854</v>
      </c>
      <c r="P68" s="14" t="str">
        <f t="shared" si="8"/>
        <v>Desceu</v>
      </c>
      <c r="Q68" s="9" t="str">
        <f>VLOOKUP(A68,Ticker!$A:$B,2,)</f>
        <v>Alpargatas</v>
      </c>
      <c r="R68" s="9" t="str">
        <f>VLOOKUP(Q68,ChatGPT!A:C,2,)</f>
        <v>Moda</v>
      </c>
      <c r="S68" s="9">
        <f>VLOOKUP(Q68,ChatGPT!A:C,3,)</f>
        <v>113</v>
      </c>
      <c r="T68" s="9" t="str">
        <f t="shared" si="9"/>
        <v>Mais de 100 anos</v>
      </c>
    </row>
    <row r="69" spans="1:20" ht="12.75">
      <c r="A69" t="s">
        <v>144</v>
      </c>
      <c r="B69" s="8">
        <v>45317</v>
      </c>
      <c r="C69" s="7">
        <v>22.84</v>
      </c>
      <c r="D69" s="7">
        <v>-1.38</v>
      </c>
      <c r="E69" s="7">
        <v>2.38</v>
      </c>
      <c r="F69">
        <v>-5.15</v>
      </c>
      <c r="G69">
        <v>-5.15</v>
      </c>
      <c r="H69">
        <v>60.09</v>
      </c>
      <c r="I69">
        <v>22.62</v>
      </c>
      <c r="J69">
        <v>23.34</v>
      </c>
      <c r="K69" t="s">
        <v>145</v>
      </c>
      <c r="L69" s="9">
        <f t="shared" si="5"/>
        <v>-1.38E-2</v>
      </c>
      <c r="M69" s="10">
        <f t="shared" si="6"/>
        <v>23.1596025147029</v>
      </c>
      <c r="N69" s="11">
        <f>VLOOKUP(A69,Total_de_acoes!A:B,2,)</f>
        <v>265784616</v>
      </c>
      <c r="O69" s="12">
        <f t="shared" si="7"/>
        <v>-84945431.642944753</v>
      </c>
      <c r="P69" s="14" t="str">
        <f t="shared" si="8"/>
        <v>Desceu</v>
      </c>
      <c r="Q69" s="9" t="str">
        <f>VLOOKUP(A69,Ticker!$A:$B,2,)</f>
        <v>Cyrela</v>
      </c>
      <c r="R69" s="9" t="str">
        <f>VLOOKUP(Q69,ChatGPT!A:C,2,)</f>
        <v>Construção</v>
      </c>
      <c r="S69" s="9">
        <f>VLOOKUP(Q69,ChatGPT!A:C,3,)</f>
        <v>58</v>
      </c>
      <c r="T69" s="9" t="str">
        <f t="shared" si="9"/>
        <v>Entre 50 e 100 anos</v>
      </c>
    </row>
    <row r="70" spans="1:20" ht="12.75">
      <c r="A70" t="s">
        <v>146</v>
      </c>
      <c r="B70" s="8">
        <v>45317</v>
      </c>
      <c r="C70" s="7">
        <v>22.4</v>
      </c>
      <c r="D70" s="7">
        <v>-1.4</v>
      </c>
      <c r="E70" s="7">
        <v>5.0199999999999996</v>
      </c>
      <c r="F70">
        <v>0.04</v>
      </c>
      <c r="G70">
        <v>0.04</v>
      </c>
      <c r="H70">
        <v>34.29</v>
      </c>
      <c r="I70">
        <v>22.26</v>
      </c>
      <c r="J70">
        <v>22.92</v>
      </c>
      <c r="K70" t="s">
        <v>147</v>
      </c>
      <c r="L70" s="9">
        <f t="shared" si="5"/>
        <v>-1.3999999999999999E-2</v>
      </c>
      <c r="M70" s="10">
        <f t="shared" si="6"/>
        <v>22.718052738336713</v>
      </c>
      <c r="N70" s="11">
        <f>VLOOKUP(A70,Total_de_acoes!A:B,2,)</f>
        <v>734632705</v>
      </c>
      <c r="O70" s="12">
        <f t="shared" si="7"/>
        <v>-233651943.49695757</v>
      </c>
      <c r="P70" s="14" t="str">
        <f t="shared" si="8"/>
        <v>Desceu</v>
      </c>
      <c r="Q70" s="9" t="str">
        <f>VLOOKUP(A70,Ticker!$A:$B,2,)</f>
        <v>Embraer</v>
      </c>
      <c r="R70" s="9" t="str">
        <f>VLOOKUP(Q70,ChatGPT!A:C,2,)</f>
        <v>Aeronáutica</v>
      </c>
      <c r="S70" s="9">
        <f>VLOOKUP(Q70,ChatGPT!A:C,3,)</f>
        <v>53</v>
      </c>
      <c r="T70" s="9" t="str">
        <f t="shared" si="9"/>
        <v>Entre 50 e 100 anos</v>
      </c>
    </row>
    <row r="71" spans="1:20" ht="12.75">
      <c r="A71" t="s">
        <v>148</v>
      </c>
      <c r="B71" s="8">
        <v>45317</v>
      </c>
      <c r="C71" s="7">
        <v>15.97</v>
      </c>
      <c r="D71" s="7">
        <v>-1.41</v>
      </c>
      <c r="E71" s="7">
        <v>-7.37</v>
      </c>
      <c r="F71">
        <v>-5.45</v>
      </c>
      <c r="G71">
        <v>-5.45</v>
      </c>
      <c r="H71">
        <v>23.51</v>
      </c>
      <c r="I71">
        <v>15.84</v>
      </c>
      <c r="J71">
        <v>16.43</v>
      </c>
      <c r="K71" t="s">
        <v>149</v>
      </c>
      <c r="L71" s="9">
        <f t="shared" si="5"/>
        <v>-1.41E-2</v>
      </c>
      <c r="M71" s="10">
        <f t="shared" si="6"/>
        <v>16.198397403387769</v>
      </c>
      <c r="N71" s="11">
        <f>VLOOKUP(A71,Total_de_acoes!A:B,2,)</f>
        <v>846244302</v>
      </c>
      <c r="O71" s="12">
        <f t="shared" si="7"/>
        <v>-193280001.20849475</v>
      </c>
      <c r="P71" s="14" t="str">
        <f t="shared" si="8"/>
        <v>Desceu</v>
      </c>
      <c r="Q71" s="9" t="str">
        <f>VLOOKUP(A71,Ticker!$A:$B,2,)</f>
        <v>Natura</v>
      </c>
      <c r="R71" s="9" t="str">
        <f>VLOOKUP(Q71,ChatGPT!A:C,2,)</f>
        <v>Cosméticos</v>
      </c>
      <c r="S71" s="9">
        <f>VLOOKUP(Q71,ChatGPT!A:C,3,)</f>
        <v>54</v>
      </c>
      <c r="T71" s="9" t="str">
        <f t="shared" si="9"/>
        <v>Entre 50 e 100 anos</v>
      </c>
    </row>
    <row r="72" spans="1:20" ht="12.75">
      <c r="A72" t="s">
        <v>150</v>
      </c>
      <c r="B72" s="8">
        <v>45317</v>
      </c>
      <c r="C72" s="7">
        <v>13.8</v>
      </c>
      <c r="D72" s="7">
        <v>-1.42</v>
      </c>
      <c r="E72" s="7">
        <v>-3.5</v>
      </c>
      <c r="F72">
        <v>2</v>
      </c>
      <c r="G72">
        <v>2</v>
      </c>
      <c r="H72">
        <v>-34.020000000000003</v>
      </c>
      <c r="I72">
        <v>13.63</v>
      </c>
      <c r="J72">
        <v>14</v>
      </c>
      <c r="K72" t="s">
        <v>151</v>
      </c>
      <c r="L72" s="9">
        <f t="shared" si="5"/>
        <v>-1.4199999999999999E-2</v>
      </c>
      <c r="M72" s="10">
        <f t="shared" si="6"/>
        <v>13.998782714546561</v>
      </c>
      <c r="N72" s="11">
        <f>VLOOKUP(A72,Total_de_acoes!A:B,2,)</f>
        <v>1349217892</v>
      </c>
      <c r="O72" s="12">
        <f t="shared" si="7"/>
        <v>-268201195.08654764</v>
      </c>
      <c r="P72" s="14" t="str">
        <f t="shared" si="8"/>
        <v>Desceu</v>
      </c>
      <c r="Q72" s="9" t="str">
        <f>VLOOKUP(A72,Ticker!$A:$B,2,)</f>
        <v>Assaí</v>
      </c>
      <c r="R72" s="9" t="str">
        <f>VLOOKUP(Q72,ChatGPT!A:C,2,)</f>
        <v>Varejo</v>
      </c>
      <c r="S72" s="9">
        <f>VLOOKUP(Q72,ChatGPT!A:C,3,)</f>
        <v>49</v>
      </c>
      <c r="T72" s="9" t="str">
        <f t="shared" si="9"/>
        <v>Menos que 50 anos</v>
      </c>
    </row>
    <row r="73" spans="1:20" ht="12.75">
      <c r="A73" t="s">
        <v>152</v>
      </c>
      <c r="B73" s="8">
        <v>45317</v>
      </c>
      <c r="C73" s="7">
        <v>13.22</v>
      </c>
      <c r="D73" s="7">
        <v>-1.56</v>
      </c>
      <c r="E73" s="7">
        <v>-4.13</v>
      </c>
      <c r="F73">
        <v>-8.58</v>
      </c>
      <c r="G73">
        <v>-8.58</v>
      </c>
      <c r="H73">
        <v>3.88</v>
      </c>
      <c r="I73">
        <v>13.18</v>
      </c>
      <c r="J73">
        <v>13.42</v>
      </c>
      <c r="K73" t="s">
        <v>153</v>
      </c>
      <c r="L73" s="9">
        <f t="shared" si="5"/>
        <v>-1.5600000000000001E-2</v>
      </c>
      <c r="M73" s="10">
        <f t="shared" si="6"/>
        <v>13.429500203169443</v>
      </c>
      <c r="N73" s="11">
        <f>VLOOKUP(A73,Total_de_acoes!A:B,2,)</f>
        <v>5602790110</v>
      </c>
      <c r="O73" s="12">
        <f t="shared" si="7"/>
        <v>-1173785666.3607426</v>
      </c>
      <c r="P73" s="14" t="str">
        <f t="shared" si="8"/>
        <v>Desceu</v>
      </c>
      <c r="Q73" s="9" t="str">
        <f>VLOOKUP(A73,Ticker!$A:$B,2,)</f>
        <v>B3</v>
      </c>
      <c r="R73" s="9" t="str">
        <f>VLOOKUP(Q73,ChatGPT!A:C,2,)</f>
        <v>Bolsa de Valores</v>
      </c>
      <c r="S73" s="9">
        <f>VLOOKUP(Q73,ChatGPT!A:C,3,)</f>
        <v>126</v>
      </c>
      <c r="T73" s="9" t="str">
        <f t="shared" si="9"/>
        <v>Mais de 100 anos</v>
      </c>
    </row>
    <row r="74" spans="1:20" ht="12.75">
      <c r="A74" t="s">
        <v>154</v>
      </c>
      <c r="B74" s="8">
        <v>45317</v>
      </c>
      <c r="C74" s="7">
        <v>31.08</v>
      </c>
      <c r="D74" s="7">
        <v>-1.61</v>
      </c>
      <c r="E74" s="7">
        <v>-5.27</v>
      </c>
      <c r="F74">
        <v>-13.06</v>
      </c>
      <c r="G74">
        <v>-13.06</v>
      </c>
      <c r="H74">
        <v>-27.52</v>
      </c>
      <c r="I74">
        <v>30.91</v>
      </c>
      <c r="J74">
        <v>31.72</v>
      </c>
      <c r="K74" t="s">
        <v>155</v>
      </c>
      <c r="L74" s="9">
        <f t="shared" si="5"/>
        <v>-1.61E-2</v>
      </c>
      <c r="M74" s="10">
        <f t="shared" si="6"/>
        <v>31.588576074804347</v>
      </c>
      <c r="N74" s="11">
        <f>VLOOKUP(A74,Total_de_acoes!A:B,2,)</f>
        <v>409490388</v>
      </c>
      <c r="O74" s="12">
        <f t="shared" si="7"/>
        <v>-208257014.19914994</v>
      </c>
      <c r="P74" s="14" t="str">
        <f t="shared" si="8"/>
        <v>Desceu</v>
      </c>
      <c r="Q74" s="9" t="str">
        <f>VLOOKUP(A74,Ticker!$A:$B,2,)</f>
        <v>Hypera</v>
      </c>
      <c r="R74" s="9" t="str">
        <f>VLOOKUP(Q74,ChatGPT!A:C,2,)</f>
        <v>Farmacêutica</v>
      </c>
      <c r="S74" s="9">
        <f>VLOOKUP(Q74,ChatGPT!A:C,3,)</f>
        <v>61</v>
      </c>
      <c r="T74" s="9" t="str">
        <f t="shared" si="9"/>
        <v>Entre 50 e 100 anos</v>
      </c>
    </row>
    <row r="75" spans="1:20" ht="12.75">
      <c r="A75" t="s">
        <v>156</v>
      </c>
      <c r="B75" s="8">
        <v>45317</v>
      </c>
      <c r="C75" s="7">
        <v>28.2</v>
      </c>
      <c r="D75" s="7">
        <v>-1.94</v>
      </c>
      <c r="E75" s="7">
        <v>0.36</v>
      </c>
      <c r="F75">
        <v>-3.79</v>
      </c>
      <c r="G75">
        <v>-3.79</v>
      </c>
      <c r="H75">
        <v>17.100000000000001</v>
      </c>
      <c r="I75">
        <v>28.13</v>
      </c>
      <c r="J75">
        <v>28.97</v>
      </c>
      <c r="K75" t="s">
        <v>157</v>
      </c>
      <c r="L75" s="9">
        <f t="shared" si="5"/>
        <v>-1.9400000000000001E-2</v>
      </c>
      <c r="M75" s="10">
        <f t="shared" si="6"/>
        <v>28.757903324495206</v>
      </c>
      <c r="N75" s="11">
        <f>VLOOKUP(A75,Total_de_acoes!A:B,2,)</f>
        <v>142377330</v>
      </c>
      <c r="O75" s="12">
        <f t="shared" si="7"/>
        <v>-79432785.73975119</v>
      </c>
      <c r="P75" s="14" t="str">
        <f t="shared" si="8"/>
        <v>Desceu</v>
      </c>
      <c r="Q75" s="9" t="str">
        <f>VLOOKUP(A75,Ticker!$A:$B,2,)</f>
        <v>São Martinho</v>
      </c>
      <c r="R75" s="9" t="str">
        <f>VLOOKUP(Q75,ChatGPT!A:C,2,)</f>
        <v>Açúcar e Álcool</v>
      </c>
      <c r="S75" s="9">
        <f>VLOOKUP(Q75,ChatGPT!A:C,3,)</f>
        <v>82</v>
      </c>
      <c r="T75" s="9" t="str">
        <f t="shared" si="9"/>
        <v>Entre 50 e 100 anos</v>
      </c>
    </row>
    <row r="76" spans="1:20" ht="12.75">
      <c r="A76" t="s">
        <v>158</v>
      </c>
      <c r="B76" s="8">
        <v>45317</v>
      </c>
      <c r="C76" s="7">
        <v>3.93</v>
      </c>
      <c r="D76" s="7">
        <v>-1.99</v>
      </c>
      <c r="E76" s="7">
        <v>-2.2400000000000002</v>
      </c>
      <c r="F76">
        <v>-11.69</v>
      </c>
      <c r="G76">
        <v>-11.69</v>
      </c>
      <c r="H76">
        <v>-11.49</v>
      </c>
      <c r="I76">
        <v>3.89</v>
      </c>
      <c r="J76">
        <v>4.0599999999999996</v>
      </c>
      <c r="K76" t="s">
        <v>159</v>
      </c>
      <c r="L76" s="9">
        <f t="shared" si="5"/>
        <v>-1.9900000000000001E-2</v>
      </c>
      <c r="M76" s="10">
        <f t="shared" si="6"/>
        <v>4.0097949188858282</v>
      </c>
      <c r="N76" s="11">
        <f>VLOOKUP(A76,Total_de_acoes!A:B,2,)</f>
        <v>4394332306</v>
      </c>
      <c r="O76" s="12">
        <f t="shared" si="7"/>
        <v>-350645389.91464359</v>
      </c>
      <c r="P76" s="14" t="str">
        <f t="shared" si="8"/>
        <v>Desceu</v>
      </c>
      <c r="Q76" s="9" t="str">
        <f>VLOOKUP(A76,Ticker!$A:$B,2,)</f>
        <v>Hapvida</v>
      </c>
      <c r="R76" s="9" t="str">
        <f>VLOOKUP(Q76,ChatGPT!A:C,2,)</f>
        <v>Saúde</v>
      </c>
      <c r="S76" s="9">
        <f>VLOOKUP(Q76,ChatGPT!A:C,3,)</f>
        <v>45</v>
      </c>
      <c r="T76" s="9" t="str">
        <f t="shared" si="9"/>
        <v>Menos que 50 anos</v>
      </c>
    </row>
    <row r="77" spans="1:20" ht="12.75">
      <c r="A77" t="s">
        <v>160</v>
      </c>
      <c r="B77" s="8">
        <v>45317</v>
      </c>
      <c r="C77" s="7">
        <v>15.78</v>
      </c>
      <c r="D77" s="7">
        <v>-2.29</v>
      </c>
      <c r="E77" s="7">
        <v>-5.62</v>
      </c>
      <c r="F77">
        <v>-9.41</v>
      </c>
      <c r="G77">
        <v>-9.41</v>
      </c>
      <c r="H77">
        <v>-24.94</v>
      </c>
      <c r="I77">
        <v>15.7</v>
      </c>
      <c r="J77">
        <v>16.23</v>
      </c>
      <c r="K77" t="s">
        <v>161</v>
      </c>
      <c r="L77" s="9">
        <f t="shared" si="5"/>
        <v>-2.29E-2</v>
      </c>
      <c r="M77" s="10">
        <f t="shared" si="6"/>
        <v>16.149831132944428</v>
      </c>
      <c r="N77" s="11">
        <f>VLOOKUP(A77,Total_de_acoes!A:B,2,)</f>
        <v>951329770</v>
      </c>
      <c r="O77" s="12">
        <f t="shared" si="7"/>
        <v>-351831366.6428625</v>
      </c>
      <c r="P77" s="14" t="str">
        <f t="shared" si="8"/>
        <v>Desceu</v>
      </c>
      <c r="Q77" s="9" t="str">
        <f>VLOOKUP(A77,Ticker!$A:$B,2,)</f>
        <v>Lojas Renner</v>
      </c>
      <c r="R77" s="9" t="str">
        <f>VLOOKUP(Q77,ChatGPT!A:C,2,)</f>
        <v>Varejo</v>
      </c>
      <c r="S77" s="9">
        <f>VLOOKUP(Q77,ChatGPT!A:C,3,)</f>
        <v>54</v>
      </c>
      <c r="T77" s="9" t="str">
        <f t="shared" si="9"/>
        <v>Entre 50 e 100 anos</v>
      </c>
    </row>
    <row r="78" spans="1:20" ht="12.75">
      <c r="A78" t="s">
        <v>162</v>
      </c>
      <c r="B78" s="8">
        <v>45317</v>
      </c>
      <c r="C78" s="7">
        <v>10.71</v>
      </c>
      <c r="D78" s="7">
        <v>-2.4500000000000002</v>
      </c>
      <c r="E78" s="7">
        <v>-9.4700000000000006</v>
      </c>
      <c r="F78">
        <v>-13.98</v>
      </c>
      <c r="G78">
        <v>-13.98</v>
      </c>
      <c r="H78">
        <v>-32.72</v>
      </c>
      <c r="I78">
        <v>10.7</v>
      </c>
      <c r="J78">
        <v>11.08</v>
      </c>
      <c r="K78" t="s">
        <v>163</v>
      </c>
      <c r="L78" s="9">
        <f t="shared" si="5"/>
        <v>-2.4500000000000001E-2</v>
      </c>
      <c r="M78" s="10">
        <f t="shared" si="6"/>
        <v>10.978985135827781</v>
      </c>
      <c r="N78" s="11">
        <f>VLOOKUP(A78,Total_de_acoes!A:B,2,)</f>
        <v>533990587</v>
      </c>
      <c r="O78" s="12">
        <f t="shared" si="7"/>
        <v>-143635530.57495093</v>
      </c>
      <c r="P78" s="14" t="str">
        <f t="shared" si="8"/>
        <v>Desceu</v>
      </c>
      <c r="Q78" s="9" t="str">
        <f>VLOOKUP(A78,Ticker!$A:$B,2,)</f>
        <v>Carrefour Brasil</v>
      </c>
      <c r="R78" s="9" t="str">
        <f>VLOOKUP(Q78,ChatGPT!A:C,2,)</f>
        <v>Varejo</v>
      </c>
      <c r="S78" s="9">
        <f>VLOOKUP(Q78,ChatGPT!A:C,3,)</f>
        <v>37</v>
      </c>
      <c r="T78" s="9" t="str">
        <f t="shared" si="9"/>
        <v>Menos que 50 anos</v>
      </c>
    </row>
    <row r="79" spans="1:20" ht="12.75">
      <c r="A79" t="s">
        <v>164</v>
      </c>
      <c r="B79" s="8">
        <v>45317</v>
      </c>
      <c r="C79" s="7">
        <v>8.6999999999999993</v>
      </c>
      <c r="D79" s="7">
        <v>-2.46</v>
      </c>
      <c r="E79" s="7">
        <v>-6.95</v>
      </c>
      <c r="F79">
        <v>-23.55</v>
      </c>
      <c r="G79">
        <v>-23.55</v>
      </c>
      <c r="H79">
        <v>-85.74</v>
      </c>
      <c r="I79">
        <v>8.67</v>
      </c>
      <c r="J79">
        <v>8.9499999999999993</v>
      </c>
      <c r="K79" t="s">
        <v>165</v>
      </c>
      <c r="L79" s="9">
        <f t="shared" si="5"/>
        <v>-2.46E-2</v>
      </c>
      <c r="M79" s="10">
        <f t="shared" si="6"/>
        <v>8.9194176748000817</v>
      </c>
      <c r="N79" s="11">
        <f>VLOOKUP(A79,Total_de_acoes!A:B,2,)</f>
        <v>94843047</v>
      </c>
      <c r="O79" s="12">
        <f t="shared" si="7"/>
        <v>-20810240.843694936</v>
      </c>
      <c r="P79" s="14" t="str">
        <f t="shared" si="8"/>
        <v>Desceu</v>
      </c>
      <c r="Q79" s="9" t="str">
        <f>VLOOKUP(A79,Ticker!$A:$B,2,)</f>
        <v>Casas Bahia</v>
      </c>
      <c r="R79" s="9" t="str">
        <f>VLOOKUP(Q79,ChatGPT!A:C,2,)</f>
        <v>Varejo</v>
      </c>
      <c r="S79" s="9">
        <f>VLOOKUP(Q79,ChatGPT!A:C,3,)</f>
        <v>95</v>
      </c>
      <c r="T79" s="9" t="str">
        <f t="shared" si="9"/>
        <v>Entre 50 e 100 anos</v>
      </c>
    </row>
    <row r="80" spans="1:20" ht="12.75">
      <c r="A80" t="s">
        <v>166</v>
      </c>
      <c r="B80" s="8">
        <v>45317</v>
      </c>
      <c r="C80" s="7">
        <v>56.24</v>
      </c>
      <c r="D80" s="7">
        <v>-3.63</v>
      </c>
      <c r="E80" s="7">
        <v>-6.41</v>
      </c>
      <c r="F80">
        <v>-11.57</v>
      </c>
      <c r="G80">
        <v>-11.57</v>
      </c>
      <c r="H80">
        <v>-2.77</v>
      </c>
      <c r="I80">
        <v>56.04</v>
      </c>
      <c r="J80">
        <v>58.9</v>
      </c>
      <c r="K80" t="s">
        <v>167</v>
      </c>
      <c r="L80" s="9">
        <f t="shared" si="5"/>
        <v>-3.6299999999999999E-2</v>
      </c>
      <c r="M80" s="10">
        <f t="shared" si="6"/>
        <v>58.358410293659851</v>
      </c>
      <c r="N80" s="11">
        <f>VLOOKUP(A80,Total_de_acoes!A:B,2,)</f>
        <v>853202347</v>
      </c>
      <c r="O80" s="12">
        <f t="shared" si="7"/>
        <v>-1807432634.4595425</v>
      </c>
      <c r="P80" s="14" t="str">
        <f t="shared" si="8"/>
        <v>Desceu</v>
      </c>
      <c r="Q80" s="9" t="str">
        <f>VLOOKUP(A80,Ticker!$A:$B,2,)</f>
        <v>Localiza</v>
      </c>
      <c r="R80" s="9" t="str">
        <f>VLOOKUP(Q80,ChatGPT!A:C,2,)</f>
        <v>Aluguel de Carros</v>
      </c>
      <c r="S80" s="9">
        <f>VLOOKUP(Q80,ChatGPT!A:C,3,)</f>
        <v>49</v>
      </c>
      <c r="T80" s="9" t="str">
        <f t="shared" si="9"/>
        <v>Menos que 50 anos</v>
      </c>
    </row>
    <row r="81" spans="1:20" ht="12.75">
      <c r="A81" t="s">
        <v>168</v>
      </c>
      <c r="B81" s="8">
        <v>45317</v>
      </c>
      <c r="C81" s="7">
        <v>3.07</v>
      </c>
      <c r="D81" s="7">
        <v>-4.3600000000000003</v>
      </c>
      <c r="E81" s="7">
        <v>-5.54</v>
      </c>
      <c r="F81">
        <v>-12.29</v>
      </c>
      <c r="G81">
        <v>-12.29</v>
      </c>
      <c r="H81">
        <v>-36.83</v>
      </c>
      <c r="I81">
        <v>3.05</v>
      </c>
      <c r="J81">
        <v>3.23</v>
      </c>
      <c r="K81" t="s">
        <v>169</v>
      </c>
      <c r="L81" s="9">
        <f t="shared" si="5"/>
        <v>-4.36E-2</v>
      </c>
      <c r="M81" s="10">
        <f t="shared" si="6"/>
        <v>3.2099539941447093</v>
      </c>
      <c r="N81" s="11">
        <f>VLOOKUP(A81,Total_de_acoes!A:B,2,)</f>
        <v>525582771</v>
      </c>
      <c r="O81" s="12">
        <f t="shared" si="7"/>
        <v>-73557408.055094168</v>
      </c>
      <c r="P81" s="14" t="str">
        <f t="shared" si="8"/>
        <v>Desceu</v>
      </c>
      <c r="Q81" s="9" t="str">
        <f>VLOOKUP(A81,Ticker!$A:$B,2,)</f>
        <v>CVC</v>
      </c>
      <c r="R81" s="9" t="str">
        <f>VLOOKUP(Q81,ChatGPT!A:C,2,)</f>
        <v>Turismo</v>
      </c>
      <c r="S81" s="9">
        <f>VLOOKUP(Q81,ChatGPT!A:C,3,)</f>
        <v>50</v>
      </c>
      <c r="T81" s="9" t="str">
        <f t="shared" si="9"/>
        <v>Entre 50 e 100 anos</v>
      </c>
    </row>
    <row r="82" spans="1:20" ht="12.75">
      <c r="A82" t="s">
        <v>170</v>
      </c>
      <c r="B82" s="8">
        <v>45317</v>
      </c>
      <c r="C82" s="7">
        <v>5.92</v>
      </c>
      <c r="D82" s="7">
        <v>-8.07</v>
      </c>
      <c r="E82" s="7">
        <v>-15.91</v>
      </c>
      <c r="F82">
        <v>-34</v>
      </c>
      <c r="G82">
        <v>-34</v>
      </c>
      <c r="H82">
        <v>-25.44</v>
      </c>
      <c r="I82">
        <v>5.51</v>
      </c>
      <c r="J82">
        <v>6.02</v>
      </c>
      <c r="K82" t="s">
        <v>171</v>
      </c>
      <c r="L82" s="9">
        <f t="shared" si="5"/>
        <v>-8.0700000000000008E-2</v>
      </c>
      <c r="M82" s="10">
        <f t="shared" si="6"/>
        <v>6.4396823670183831</v>
      </c>
      <c r="N82" s="11">
        <f>VLOOKUP(A82,Total_de_acoes!A:B,2,)</f>
        <v>198184909</v>
      </c>
      <c r="O82" s="12">
        <f t="shared" si="7"/>
        <v>-102993202.61644287</v>
      </c>
      <c r="P82" s="14" t="str">
        <f t="shared" si="8"/>
        <v>Desceu</v>
      </c>
      <c r="Q82" s="9" t="str">
        <f>VLOOKUP(A82,Ticker!$A:$B,2,)</f>
        <v>GOL</v>
      </c>
      <c r="R82" s="9" t="str">
        <f>VLOOKUP(Q82,ChatGPT!A:C,2,)</f>
        <v>Aviação</v>
      </c>
      <c r="S82" s="9">
        <f>VLOOKUP(Q82,ChatGPT!A:C,3,)</f>
        <v>20</v>
      </c>
      <c r="T82" s="9" t="str">
        <f t="shared" si="9"/>
        <v>Menos que 50 anos</v>
      </c>
    </row>
    <row r="83" spans="1:20" ht="12.75"/>
    <row r="84" spans="1:20" ht="12.75"/>
    <row r="85" spans="1:20" ht="12.75"/>
    <row r="86" spans="1:20" ht="12.75"/>
    <row r="87" spans="1:20" ht="12.75"/>
    <row r="88" spans="1:20" ht="12.75"/>
    <row r="89" spans="1:20" ht="12.75"/>
    <row r="90" spans="1:20" ht="12.75"/>
    <row r="91" spans="1:20" ht="12.75"/>
    <row r="92" spans="1:20" ht="12.75"/>
    <row r="93" spans="1:20" ht="12.75"/>
    <row r="94" spans="1:20" ht="12.75"/>
    <row r="95" spans="1:20" ht="12.75"/>
    <row r="96" spans="1:20" ht="12.75"/>
    <row r="97" ht="12.75"/>
    <row r="98" ht="12.75"/>
    <row r="99" ht="12.75"/>
    <row r="100" ht="12.75"/>
    <row r="101" ht="12.75"/>
    <row r="102" ht="12.75"/>
    <row r="103" ht="12.75"/>
    <row r="104" ht="12.75"/>
    <row r="105" ht="12.75"/>
    <row r="106" ht="12.75"/>
    <row r="107" ht="12.75"/>
    <row r="108" ht="12.75"/>
    <row r="109" ht="12.75"/>
    <row r="110" ht="12.75"/>
    <row r="111" ht="12.75"/>
    <row r="112" ht="12.75"/>
    <row r="113" ht="12.75"/>
    <row r="114" ht="12.75"/>
    <row r="115" ht="12.75"/>
    <row r="116" ht="12.75"/>
    <row r="117" ht="12.75"/>
    <row r="118" ht="12.75"/>
    <row r="119" ht="12.75"/>
    <row r="120" ht="12.75"/>
    <row r="121" ht="12.75"/>
    <row r="122" ht="12.75"/>
    <row r="123" ht="12.75"/>
    <row r="124" ht="12.75"/>
    <row r="125" ht="12.75"/>
    <row r="126" ht="12.75"/>
    <row r="127" ht="12.75"/>
    <row r="128" ht="12.75"/>
    <row r="129" ht="12.75"/>
    <row r="130" ht="12.75"/>
    <row r="131" ht="12.75"/>
    <row r="132" ht="12.75"/>
    <row r="133" ht="12.75"/>
    <row r="134" ht="12.75"/>
    <row r="135" ht="12.75"/>
    <row r="136" ht="12.75"/>
    <row r="137" ht="12.75"/>
    <row r="138" ht="12.75"/>
    <row r="139" ht="12.75"/>
    <row r="140" ht="12.75"/>
    <row r="141" ht="12.75"/>
    <row r="142" ht="12.75"/>
    <row r="143" ht="12.75"/>
    <row r="144" ht="12.75"/>
    <row r="145" ht="12.75"/>
    <row r="146" ht="12.75"/>
    <row r="147" ht="12.75"/>
    <row r="148" ht="12.75"/>
    <row r="149" ht="12.75"/>
    <row r="150" ht="12.75"/>
    <row r="151" ht="12.75"/>
    <row r="152" ht="12.75"/>
    <row r="153" ht="12.75"/>
    <row r="154" ht="12.75"/>
    <row r="155" ht="12.75"/>
    <row r="156" ht="12.75"/>
    <row r="157" ht="12.75"/>
    <row r="158" ht="12.75"/>
    <row r="159" ht="12.75"/>
    <row r="160" ht="12.75"/>
    <row r="161" ht="12.75"/>
    <row r="162" ht="12.75"/>
    <row r="163" ht="12.75"/>
    <row r="164" ht="12.75"/>
    <row r="165" ht="12.75"/>
    <row r="166" ht="12.75"/>
    <row r="167" ht="12.75"/>
    <row r="168" ht="12.75"/>
    <row r="169" ht="12.75"/>
    <row r="170" ht="12.75"/>
    <row r="171" ht="12.75"/>
    <row r="172" ht="12.75"/>
    <row r="173" ht="12.75"/>
    <row r="174" ht="12.75"/>
    <row r="175" ht="12.75"/>
    <row r="176" ht="12.75"/>
    <row r="177" ht="12.75"/>
    <row r="178" ht="12.75"/>
    <row r="179" ht="12.75"/>
    <row r="180" ht="12.75"/>
    <row r="181" ht="12.75"/>
    <row r="182" ht="12.75"/>
    <row r="183" ht="12.75"/>
    <row r="184" ht="12.75"/>
    <row r="185" ht="12.75"/>
    <row r="186" ht="12.75"/>
    <row r="187" ht="12.75"/>
    <row r="188" ht="12.75"/>
    <row r="189" ht="12.75"/>
    <row r="190" ht="12.75"/>
    <row r="191" ht="12.75"/>
    <row r="192" ht="12.75"/>
    <row r="193" ht="12.75"/>
    <row r="194" ht="12.75"/>
    <row r="195" ht="12.75"/>
    <row r="196" ht="12.75"/>
    <row r="197" ht="12.75"/>
    <row r="198" ht="12.75"/>
    <row r="199" ht="12.75"/>
    <row r="200" ht="12.75"/>
    <row r="201" ht="12.75"/>
    <row r="202" ht="12.75"/>
    <row r="203" ht="12.75"/>
    <row r="204" ht="12.75"/>
    <row r="205" ht="12.75"/>
    <row r="206" ht="12.75"/>
    <row r="207" ht="12.75"/>
    <row r="208" ht="12.75"/>
    <row r="209" ht="12.75"/>
    <row r="210" ht="12.75"/>
    <row r="211" ht="12.75"/>
    <row r="212" ht="12.75"/>
    <row r="213" ht="12.75"/>
    <row r="214" ht="12.75"/>
    <row r="215" ht="12.75"/>
    <row r="216" ht="12.75"/>
    <row r="217" ht="12.75"/>
    <row r="218" ht="12.75"/>
    <row r="219" ht="12.75"/>
    <row r="220" ht="12.75"/>
    <row r="221" ht="12.75"/>
    <row r="222" ht="12.75"/>
    <row r="223" ht="12.75"/>
    <row r="224" ht="12.75"/>
    <row r="225" ht="12.75"/>
    <row r="226" ht="12.75"/>
    <row r="227" ht="12.75"/>
    <row r="228" ht="12.75"/>
    <row r="229" ht="12.75"/>
    <row r="230" ht="12.75"/>
    <row r="231" ht="12.75"/>
    <row r="232" ht="12.75"/>
    <row r="233" ht="12.75"/>
    <row r="234" ht="12.75"/>
    <row r="235" ht="12.75"/>
    <row r="236" ht="12.75"/>
    <row r="237" ht="12.75"/>
    <row r="238" ht="12.75"/>
    <row r="239" ht="12.75"/>
    <row r="240" ht="12.75"/>
    <row r="241" ht="12.75"/>
    <row r="242" ht="12.75"/>
    <row r="243" ht="12.75"/>
    <row r="244" ht="12.75"/>
    <row r="245" ht="12.75"/>
    <row r="246" ht="12.75"/>
    <row r="247" ht="12.75"/>
    <row r="248" ht="12.75"/>
    <row r="249" ht="12.75"/>
    <row r="250" ht="12.75"/>
    <row r="251" ht="12.75"/>
    <row r="252" ht="12.75"/>
    <row r="253" ht="12.75"/>
    <row r="254" ht="12.75"/>
    <row r="255" ht="12.75"/>
    <row r="256" ht="12.75"/>
    <row r="257" ht="12.75"/>
    <row r="258" ht="12.75"/>
    <row r="259" ht="12.75"/>
    <row r="260" ht="12.75"/>
    <row r="261" ht="12.75"/>
    <row r="262" ht="12.75"/>
    <row r="263" ht="12.75"/>
    <row r="264" ht="12.75"/>
    <row r="265" ht="12.75"/>
    <row r="266" ht="12.75"/>
    <row r="267" ht="12.75"/>
    <row r="268" ht="12.75"/>
    <row r="269" ht="12.75"/>
    <row r="270" ht="12.75"/>
    <row r="271" ht="12.75"/>
    <row r="272" ht="12.75"/>
    <row r="273" ht="12.75"/>
    <row r="274" ht="12.75"/>
    <row r="275" ht="12.75"/>
    <row r="276" ht="12.75"/>
    <row r="277" ht="12.75"/>
    <row r="278" ht="12.75"/>
    <row r="279" ht="12.75"/>
    <row r="280" ht="12.75"/>
    <row r="281" ht="12.75"/>
    <row r="282" ht="12.75"/>
    <row r="283" ht="12.75"/>
    <row r="284" ht="12.75"/>
    <row r="285" ht="12.75"/>
    <row r="286" ht="12.75"/>
    <row r="287" ht="12.75"/>
    <row r="288" ht="12.75"/>
    <row r="289" ht="12.75"/>
    <row r="290" ht="12.75"/>
    <row r="291" ht="12.75"/>
    <row r="292" ht="12.75"/>
    <row r="293" ht="12.75"/>
    <row r="294" ht="12.75"/>
    <row r="295" ht="12.75"/>
    <row r="296" ht="12.75"/>
    <row r="297" ht="12.75"/>
    <row r="298" ht="12.75"/>
    <row r="299" ht="12.75"/>
    <row r="300" ht="12.75"/>
    <row r="301" ht="12.75"/>
    <row r="302" ht="12.75"/>
    <row r="303" ht="12.75"/>
    <row r="304" ht="12.75"/>
    <row r="305" ht="12.75"/>
    <row r="306" ht="12.75"/>
    <row r="307" ht="12.75"/>
    <row r="308" ht="12.75"/>
    <row r="309" ht="12.75"/>
    <row r="310" ht="12.75"/>
    <row r="311" ht="12.75"/>
    <row r="312" ht="12.75"/>
    <row r="313" ht="12.75"/>
    <row r="314" ht="12.75"/>
    <row r="315" ht="12.75"/>
    <row r="316" ht="12.75"/>
    <row r="317" ht="12.75"/>
    <row r="318" ht="12.75"/>
    <row r="319" ht="12.75"/>
    <row r="320" ht="12.75"/>
    <row r="321" ht="12.75"/>
    <row r="322" ht="12.75"/>
    <row r="323" ht="12.75"/>
    <row r="324" ht="12.75"/>
    <row r="325" ht="12.75"/>
    <row r="326" ht="12.75"/>
    <row r="327" ht="12.75"/>
    <row r="328" ht="12.75"/>
    <row r="329" ht="12.75"/>
    <row r="330" ht="12.75"/>
    <row r="331" ht="12.75"/>
    <row r="332" ht="12.75"/>
    <row r="333" ht="12.75"/>
    <row r="334" ht="12.75"/>
    <row r="335" ht="12.75"/>
    <row r="336" ht="12.75"/>
    <row r="337" ht="12.75"/>
    <row r="338" ht="12.75"/>
    <row r="339" ht="12.75"/>
    <row r="340" ht="12.75"/>
    <row r="341" ht="12.75"/>
    <row r="342" ht="12.75"/>
    <row r="343" ht="12.75"/>
    <row r="344" ht="12.75"/>
    <row r="345" ht="12.75"/>
    <row r="346" ht="12.75"/>
    <row r="347" ht="12.75"/>
    <row r="348" ht="12.75"/>
    <row r="349" ht="12.75"/>
    <row r="350" ht="12.75"/>
    <row r="351" ht="12.75"/>
    <row r="352" ht="12.75"/>
    <row r="353" ht="12.75"/>
    <row r="354" ht="12.75"/>
    <row r="355" ht="12.75"/>
    <row r="356" ht="12.75"/>
    <row r="357" ht="12.75"/>
    <row r="358" ht="12.75"/>
    <row r="359" ht="12.75"/>
    <row r="360" ht="12.75"/>
    <row r="361" ht="12.75"/>
    <row r="362" ht="12.75"/>
    <row r="363" ht="12.75"/>
    <row r="364" ht="12.75"/>
    <row r="365" ht="12.75"/>
    <row r="366" ht="12.75"/>
    <row r="367" ht="12.75"/>
    <row r="368" ht="12.75"/>
    <row r="369" ht="12.75"/>
    <row r="370" ht="12.75"/>
    <row r="371" ht="12.75"/>
    <row r="372" ht="12.75"/>
    <row r="373" ht="12.75"/>
    <row r="374" ht="12.75"/>
    <row r="375" ht="12.75"/>
    <row r="376" ht="12.75"/>
    <row r="377" ht="12.75"/>
    <row r="378" ht="12.75"/>
    <row r="379" ht="12.75"/>
    <row r="380" ht="12.75"/>
    <row r="381" ht="12.75"/>
    <row r="382" ht="12.75"/>
    <row r="383" ht="12.75"/>
    <row r="384" ht="12.75"/>
    <row r="385" ht="12.75"/>
    <row r="386" ht="12.75"/>
    <row r="387" ht="12.75"/>
    <row r="388" ht="12.75"/>
    <row r="389" ht="12.75"/>
    <row r="390" ht="12.75"/>
    <row r="391" ht="12.75"/>
    <row r="392" ht="12.75"/>
    <row r="393" ht="12.75"/>
    <row r="394" ht="12.75"/>
    <row r="395" ht="12.75"/>
    <row r="396" ht="12.75"/>
    <row r="397" ht="12.75"/>
    <row r="398" ht="12.75"/>
    <row r="399" ht="12.75"/>
    <row r="400" ht="12.75"/>
    <row r="401" ht="12.75"/>
    <row r="402" ht="12.75"/>
    <row r="403" ht="12.75"/>
    <row r="404" ht="12.75"/>
    <row r="405" ht="12.75"/>
    <row r="406" ht="12.75"/>
    <row r="407" ht="12.75"/>
    <row r="408" ht="12.75"/>
    <row r="409" ht="12.75"/>
    <row r="410" ht="12.75"/>
    <row r="411" ht="12.75"/>
    <row r="412" ht="12.75"/>
    <row r="413" ht="12.75"/>
    <row r="414" ht="12.75"/>
    <row r="415" ht="12.75"/>
    <row r="416" ht="12.75"/>
    <row r="417" ht="12.75"/>
    <row r="418" ht="12.75"/>
    <row r="419" ht="12.75"/>
    <row r="420" ht="12.75"/>
    <row r="421" ht="12.75"/>
    <row r="422" ht="12.75"/>
    <row r="423" ht="12.75"/>
    <row r="424" ht="12.75"/>
    <row r="425" ht="12.75"/>
    <row r="426" ht="12.75"/>
    <row r="427" ht="12.75"/>
    <row r="428" ht="12.75"/>
    <row r="429" ht="12.75"/>
    <row r="430" ht="12.75"/>
    <row r="431" ht="12.75"/>
    <row r="432" ht="12.75"/>
    <row r="433" ht="12.75"/>
    <row r="434" ht="12.75"/>
    <row r="435" ht="12.75"/>
    <row r="436" ht="12.75"/>
    <row r="437" ht="12.75"/>
    <row r="438" ht="12.75"/>
    <row r="439" ht="12.75"/>
    <row r="440" ht="12.75"/>
    <row r="441" ht="12.75"/>
    <row r="442" ht="12.75"/>
    <row r="443" ht="12.75"/>
    <row r="444" ht="12.75"/>
    <row r="445" ht="12.75"/>
    <row r="446" ht="12.75"/>
    <row r="447" ht="12.75"/>
    <row r="448" ht="12.75"/>
    <row r="449" ht="12.75"/>
    <row r="450" ht="12.75"/>
    <row r="451" ht="12.75"/>
    <row r="452" ht="12.75"/>
    <row r="453" ht="12.75"/>
    <row r="454" ht="12.75"/>
    <row r="455" ht="12.75"/>
    <row r="456" ht="12.75"/>
    <row r="457" ht="12.75"/>
    <row r="458" ht="12.75"/>
    <row r="459" ht="12.75"/>
    <row r="460" ht="12.75"/>
    <row r="461" ht="12.75"/>
    <row r="462" ht="12.75"/>
    <row r="463" ht="12.75"/>
    <row r="464" ht="12.75"/>
    <row r="465" ht="12.75"/>
    <row r="466" ht="12.75"/>
    <row r="467" ht="12.75"/>
    <row r="468" ht="12.75"/>
    <row r="469" ht="12.75"/>
    <row r="470" ht="12.75"/>
    <row r="471" ht="12.75"/>
    <row r="472" ht="12.75"/>
    <row r="473" ht="12.75"/>
    <row r="474" ht="12.75"/>
    <row r="475" ht="12.75"/>
    <row r="476" ht="12.75"/>
    <row r="477" ht="12.75"/>
    <row r="478" ht="12.75"/>
    <row r="479" ht="12.75"/>
    <row r="480" ht="12.75"/>
    <row r="481" ht="12.75"/>
    <row r="482" ht="12.75"/>
    <row r="483" ht="12.75"/>
    <row r="484" ht="12.75"/>
    <row r="485" ht="12.75"/>
    <row r="486" ht="12.75"/>
    <row r="487" ht="12.75"/>
    <row r="488" ht="12.75"/>
    <row r="489" ht="12.75"/>
    <row r="490" ht="12.75"/>
    <row r="491" ht="12.75"/>
    <row r="492" ht="12.75"/>
    <row r="493" ht="12.75"/>
    <row r="494" ht="12.75"/>
    <row r="495" ht="12.75"/>
    <row r="496" ht="12.75"/>
    <row r="497" ht="12.75"/>
    <row r="498" ht="12.75"/>
    <row r="499" ht="12.75"/>
    <row r="500" ht="12.75"/>
    <row r="501" ht="12.75"/>
    <row r="502" ht="12.75"/>
    <row r="503" ht="12.75"/>
    <row r="504" ht="12.75"/>
    <row r="505" ht="12.75"/>
    <row r="506" ht="12.75"/>
    <row r="507" ht="12.75"/>
    <row r="508" ht="12.75"/>
    <row r="509" ht="12.75"/>
    <row r="510" ht="12.75"/>
    <row r="511" ht="12.75"/>
    <row r="512" ht="12.75"/>
    <row r="513" ht="12.75"/>
    <row r="514" ht="12.75"/>
    <row r="515" ht="12.75"/>
    <row r="516" ht="12.75"/>
    <row r="517" ht="12.75"/>
    <row r="518" ht="12.75"/>
    <row r="519" ht="12.75"/>
    <row r="520" ht="12.75"/>
    <row r="521" ht="12.75"/>
    <row r="522" ht="12.75"/>
    <row r="523" ht="12.75"/>
    <row r="524" ht="12.75"/>
    <row r="525" ht="12.75"/>
    <row r="526" ht="12.75"/>
    <row r="527" ht="12.75"/>
    <row r="528" ht="12.75"/>
    <row r="529" ht="12.75"/>
    <row r="530" ht="12.75"/>
    <row r="531" ht="12.75"/>
    <row r="532" ht="12.75"/>
    <row r="533" ht="12.75"/>
    <row r="534" ht="12.75"/>
    <row r="535" ht="12.75"/>
    <row r="536" ht="12.75"/>
    <row r="537" ht="12.75"/>
    <row r="538" ht="12.75"/>
    <row r="539" ht="12.75"/>
    <row r="540" ht="12.75"/>
    <row r="541" ht="12.75"/>
    <row r="542" ht="12.75"/>
    <row r="543" ht="12.75"/>
    <row r="544" ht="12.75"/>
    <row r="545" ht="12.75"/>
    <row r="546" ht="12.75"/>
    <row r="547" ht="12.75"/>
    <row r="548" ht="12.75"/>
    <row r="549" ht="12.75"/>
    <row r="550" ht="12.75"/>
    <row r="551" ht="12.75"/>
    <row r="552" ht="12.75"/>
    <row r="553" ht="12.75"/>
    <row r="554" ht="12.75"/>
    <row r="555" ht="12.75"/>
    <row r="556" ht="12.75"/>
    <row r="557" ht="12.75"/>
    <row r="558" ht="12.75"/>
    <row r="559" ht="12.75"/>
    <row r="560" ht="12.75"/>
    <row r="561" ht="12.75"/>
    <row r="562" ht="12.75"/>
    <row r="563" ht="12.75"/>
    <row r="564" ht="12.75"/>
    <row r="565" ht="12.75"/>
    <row r="566" ht="12.75"/>
    <row r="567" ht="12.75"/>
    <row r="568" ht="12.75"/>
    <row r="569" ht="12.75"/>
    <row r="570" ht="12.75"/>
    <row r="571" ht="12.75"/>
    <row r="572" ht="12.75"/>
    <row r="573" ht="12.75"/>
    <row r="574" ht="12.75"/>
    <row r="575" ht="12.75"/>
    <row r="576" ht="12.75"/>
    <row r="577" ht="12.75"/>
    <row r="578" ht="12.75"/>
    <row r="579" ht="12.75"/>
    <row r="580" ht="12.75"/>
    <row r="581" ht="12.75"/>
    <row r="582" ht="12.75"/>
    <row r="583" ht="12.75"/>
    <row r="584" ht="12.75"/>
    <row r="585" ht="12.75"/>
    <row r="586" ht="12.75"/>
    <row r="587" ht="12.75"/>
    <row r="588" ht="12.75"/>
    <row r="589" ht="12.75"/>
    <row r="590" ht="12.75"/>
    <row r="591" ht="12.75"/>
    <row r="592" ht="12.75"/>
    <row r="593" ht="12.75"/>
    <row r="594" ht="12.75"/>
    <row r="595" ht="12.75"/>
    <row r="596" ht="12.75"/>
    <row r="597" ht="12.75"/>
    <row r="598" ht="12.75"/>
    <row r="599" ht="12.75"/>
    <row r="600" ht="12.75"/>
    <row r="601" ht="12.75"/>
    <row r="602" ht="12.75"/>
    <row r="603" ht="12.75"/>
    <row r="604" ht="12.75"/>
    <row r="605" ht="12.75"/>
    <row r="606" ht="12.75"/>
    <row r="607" ht="12.75"/>
    <row r="608" ht="12.75"/>
    <row r="609" ht="12.75"/>
    <row r="610" ht="12.75"/>
    <row r="611" ht="12.75"/>
    <row r="612" ht="12.75"/>
    <row r="613" ht="12.75"/>
    <row r="614" ht="12.75"/>
    <row r="615" ht="12.75"/>
    <row r="616" ht="12.75"/>
    <row r="617" ht="12.75"/>
    <row r="618" ht="12.75"/>
    <row r="619" ht="12.75"/>
    <row r="620" ht="12.75"/>
    <row r="621" ht="12.75"/>
    <row r="622" ht="12.75"/>
    <row r="623" ht="12.75"/>
    <row r="624" ht="12.75"/>
    <row r="625" ht="12.75"/>
    <row r="626" ht="12.75"/>
    <row r="627" ht="12.75"/>
    <row r="628" ht="12.75"/>
    <row r="629" ht="12.75"/>
    <row r="630" ht="12.75"/>
    <row r="631" ht="12.75"/>
    <row r="632" ht="12.75"/>
    <row r="633" ht="12.75"/>
    <row r="634" ht="12.75"/>
    <row r="635" ht="12.75"/>
    <row r="636" ht="12.75"/>
    <row r="637" ht="12.75"/>
    <row r="638" ht="12.75"/>
    <row r="639" ht="12.75"/>
    <row r="640" ht="12.75"/>
    <row r="641" ht="12.75"/>
    <row r="642" ht="12.75"/>
    <row r="643" ht="12.75"/>
    <row r="644" ht="12.75"/>
    <row r="645" ht="12.75"/>
    <row r="646" ht="12.75"/>
    <row r="647" ht="12.75"/>
    <row r="648" ht="12.75"/>
    <row r="649" ht="12.75"/>
    <row r="650" ht="12.75"/>
    <row r="651" ht="12.75"/>
    <row r="652" ht="12.75"/>
    <row r="653" ht="12.75"/>
    <row r="654" ht="12.75"/>
    <row r="655" ht="12.75"/>
    <row r="656" ht="12.75"/>
    <row r="657" ht="12.75"/>
    <row r="658" ht="12.75"/>
    <row r="659" ht="12.75"/>
    <row r="660" ht="12.75"/>
    <row r="661" ht="12.75"/>
    <row r="662" ht="12.75"/>
    <row r="663" ht="12.75"/>
    <row r="664" ht="12.75"/>
    <row r="665" ht="12.75"/>
    <row r="666" ht="12.75"/>
    <row r="667" ht="12.75"/>
    <row r="668" ht="12.75"/>
    <row r="669" ht="12.75"/>
    <row r="670" ht="12.75"/>
    <row r="671" ht="12.75"/>
    <row r="672" ht="12.75"/>
    <row r="673" ht="12.75"/>
    <row r="674" ht="12.75"/>
    <row r="675" ht="12.75"/>
    <row r="676" ht="12.75"/>
    <row r="677" ht="12.75"/>
    <row r="678" ht="12.75"/>
    <row r="679" ht="12.75"/>
    <row r="680" ht="12.75"/>
    <row r="681" ht="12.75"/>
    <row r="682" ht="12.75"/>
    <row r="683" ht="12.75"/>
    <row r="684" ht="12.75"/>
    <row r="685" ht="12.75"/>
    <row r="686" ht="12.75"/>
    <row r="687" ht="12.75"/>
    <row r="688" ht="12.75"/>
    <row r="689" ht="12.75"/>
    <row r="690" ht="12.75"/>
    <row r="691" ht="12.75"/>
    <row r="692" ht="12.75"/>
    <row r="693" ht="12.75"/>
    <row r="694" ht="12.75"/>
    <row r="695" ht="12.75"/>
    <row r="696" ht="12.75"/>
    <row r="697" ht="12.75"/>
    <row r="698" ht="12.75"/>
    <row r="699" ht="12.75"/>
    <row r="700" ht="12.75"/>
    <row r="701" ht="12.75"/>
    <row r="702" ht="12.75"/>
    <row r="703" ht="12.75"/>
    <row r="704" ht="12.75"/>
    <row r="705" ht="12.75"/>
    <row r="706" ht="12.75"/>
    <row r="707" ht="12.75"/>
    <row r="708" ht="12.75"/>
    <row r="709" ht="12.75"/>
    <row r="710" ht="12.75"/>
    <row r="711" ht="12.75"/>
    <row r="712" ht="12.75"/>
    <row r="713" ht="12.75"/>
    <row r="714" ht="12.75"/>
    <row r="715" ht="12.75"/>
    <row r="716" ht="12.75"/>
    <row r="717" ht="12.75"/>
    <row r="718" ht="12.75"/>
    <row r="719" ht="12.75"/>
    <row r="720" ht="12.75"/>
    <row r="721" ht="12.75"/>
    <row r="722" ht="12.75"/>
    <row r="723" ht="12.75"/>
    <row r="724" ht="12.75"/>
    <row r="725" ht="12.75"/>
    <row r="726" ht="12.75"/>
    <row r="727" ht="12.75"/>
    <row r="728" ht="12.75"/>
    <row r="729" ht="12.75"/>
    <row r="730" ht="12.75"/>
    <row r="731" ht="12.75"/>
    <row r="732" ht="12.75"/>
    <row r="733" ht="12.75"/>
    <row r="734" ht="12.75"/>
    <row r="735" ht="12.75"/>
    <row r="736" ht="12.75"/>
    <row r="737" ht="12.75"/>
    <row r="738" ht="12.75"/>
    <row r="739" ht="12.75"/>
    <row r="740" ht="12.75"/>
    <row r="741" ht="12.75"/>
    <row r="742" ht="12.75"/>
    <row r="743" ht="12.75"/>
    <row r="744" ht="12.75"/>
    <row r="745" ht="12.75"/>
    <row r="746" ht="12.75"/>
    <row r="747" ht="12.75"/>
    <row r="748" ht="12.75"/>
    <row r="749" ht="12.75"/>
    <row r="750" ht="12.75"/>
    <row r="751" ht="12.75"/>
    <row r="752" ht="12.75"/>
    <row r="753" ht="12.75"/>
    <row r="754" ht="12.75"/>
    <row r="755" ht="12.75"/>
    <row r="756" ht="12.75"/>
    <row r="757" ht="12.75"/>
    <row r="758" ht="12.75"/>
    <row r="759" ht="12.75"/>
    <row r="760" ht="12.75"/>
    <row r="761" ht="12.75"/>
    <row r="762" ht="12.75"/>
    <row r="763" ht="12.75"/>
    <row r="764" ht="12.75"/>
    <row r="765" ht="12.75"/>
    <row r="766" ht="12.75"/>
    <row r="767" ht="12.75"/>
    <row r="768" ht="12.75"/>
    <row r="769" ht="12.75"/>
    <row r="770" ht="12.75"/>
    <row r="771" ht="12.75"/>
    <row r="772" ht="12.75"/>
    <row r="773" ht="12.75"/>
    <row r="774" ht="12.75"/>
    <row r="775" ht="12.75"/>
    <row r="776" ht="12.75"/>
    <row r="777" ht="12.75"/>
    <row r="778" ht="12.75"/>
    <row r="779" ht="12.75"/>
    <row r="780" ht="12.75"/>
    <row r="781" ht="12.75"/>
    <row r="782" ht="12.75"/>
    <row r="783" ht="12.75"/>
    <row r="784" ht="12.75"/>
    <row r="785" ht="12.75"/>
    <row r="786" ht="12.75"/>
    <row r="787" ht="12.75"/>
    <row r="788" ht="12.75"/>
    <row r="789" ht="12.75"/>
    <row r="790" ht="12.75"/>
    <row r="791" ht="12.75"/>
    <row r="792" ht="12.75"/>
    <row r="793" ht="12.75"/>
    <row r="794" ht="12.75"/>
    <row r="795" ht="12.75"/>
    <row r="796" ht="12.75"/>
    <row r="797" ht="12.75"/>
    <row r="798" ht="12.75"/>
    <row r="799" ht="12.75"/>
    <row r="800" ht="12.75"/>
    <row r="801" ht="12.75"/>
    <row r="802" ht="12.75"/>
    <row r="803" ht="12.75"/>
    <row r="804" ht="12.75"/>
    <row r="805" ht="12.75"/>
    <row r="806" ht="12.75"/>
    <row r="807" ht="12.75"/>
    <row r="808" ht="12.75"/>
    <row r="809" ht="12.75"/>
    <row r="810" ht="12.75"/>
    <row r="811" ht="12.75"/>
    <row r="812" ht="12.75"/>
    <row r="813" ht="12.75"/>
    <row r="814" ht="12.75"/>
    <row r="815" ht="12.75"/>
    <row r="816" ht="12.75"/>
    <row r="817" ht="12.75"/>
    <row r="818" ht="12.75"/>
    <row r="819" ht="12.75"/>
    <row r="820" ht="12.75"/>
    <row r="821" ht="12.75"/>
    <row r="822" ht="12.75"/>
    <row r="823" ht="12.75"/>
    <row r="824" ht="12.75"/>
    <row r="825" ht="12.75"/>
    <row r="826" ht="12.75"/>
    <row r="827" ht="12.75"/>
    <row r="828" ht="12.75"/>
    <row r="829" ht="12.75"/>
    <row r="830" ht="12.75"/>
    <row r="831" ht="12.75"/>
    <row r="832" ht="12.75"/>
    <row r="833" ht="12.75"/>
    <row r="834" ht="12.75"/>
    <row r="835" ht="12.75"/>
    <row r="836" ht="12.75"/>
    <row r="837" ht="12.75"/>
    <row r="838" ht="12.75"/>
    <row r="839" ht="12.75"/>
    <row r="840" ht="12.75"/>
    <row r="841" ht="12.75"/>
    <row r="842" ht="12.75"/>
    <row r="843" ht="12.75"/>
    <row r="844" ht="12.75"/>
    <row r="845" ht="12.75"/>
    <row r="846" ht="12.75"/>
    <row r="847" ht="12.75"/>
    <row r="848" ht="12.75"/>
    <row r="849" ht="12.75"/>
    <row r="850" ht="12.75"/>
    <row r="851" ht="12.75"/>
    <row r="852" ht="12.75"/>
    <row r="853" ht="12.75"/>
    <row r="854" ht="12.75"/>
    <row r="855" ht="12.75"/>
    <row r="856" ht="12.75"/>
    <row r="857" ht="12.75"/>
    <row r="858" ht="12.75"/>
    <row r="859" ht="12.75"/>
    <row r="860" ht="12.75"/>
    <row r="861" ht="12.75"/>
    <row r="862" ht="12.75"/>
    <row r="863" ht="12.75"/>
    <row r="864" ht="12.75"/>
    <row r="865" ht="12.75"/>
    <row r="866" ht="12.75"/>
    <row r="867" ht="12.75"/>
    <row r="868" ht="12.75"/>
    <row r="869" ht="12.75"/>
    <row r="870" ht="12.75"/>
    <row r="871" ht="12.75"/>
    <row r="872" ht="12.75"/>
    <row r="873" ht="12.75"/>
    <row r="874" ht="12.75"/>
    <row r="875" ht="12.75"/>
    <row r="876" ht="12.75"/>
    <row r="877" ht="12.75"/>
    <row r="878" ht="12.75"/>
    <row r="879" ht="12.75"/>
    <row r="880" ht="12.75"/>
    <row r="881" ht="12.75"/>
    <row r="882" ht="12.75"/>
    <row r="883" ht="12.75"/>
    <row r="884" ht="12.75"/>
    <row r="885" ht="12.75"/>
    <row r="886" ht="12.75"/>
    <row r="887" ht="12.75"/>
    <row r="888" ht="12.75"/>
    <row r="889" ht="12.75"/>
    <row r="890" ht="12.75"/>
    <row r="891" ht="12.75"/>
    <row r="892" ht="12.75"/>
    <row r="893" ht="12.75"/>
    <row r="894" ht="12.75"/>
    <row r="895" ht="12.75"/>
    <row r="896" ht="12.75"/>
    <row r="897" ht="12.75"/>
    <row r="898" ht="12.75"/>
    <row r="899" ht="12.75"/>
    <row r="900" ht="12.75"/>
    <row r="901" ht="12.75"/>
    <row r="902" ht="12.75"/>
    <row r="903" ht="12.75"/>
    <row r="904" ht="12.75"/>
    <row r="905" ht="12.75"/>
    <row r="906" ht="12.75"/>
    <row r="907" ht="12.75"/>
    <row r="908" ht="12.75"/>
    <row r="909" ht="12.75"/>
    <row r="910" ht="12.75"/>
    <row r="911" ht="12.75"/>
    <row r="912" ht="12.75"/>
    <row r="913" ht="12.75"/>
    <row r="914" ht="12.75"/>
    <row r="915" ht="12.75"/>
    <row r="916" ht="12.75"/>
    <row r="917" ht="12.75"/>
    <row r="918" ht="12.75"/>
    <row r="919" ht="12.75"/>
    <row r="920" ht="12.75"/>
    <row r="921" ht="12.75"/>
    <row r="922" ht="12.75"/>
    <row r="923" ht="12.75"/>
    <row r="924" ht="12.75"/>
    <row r="925" ht="12.75"/>
    <row r="926" ht="12.75"/>
    <row r="927" ht="12.75"/>
    <row r="928" ht="12.75"/>
    <row r="929" ht="12.75"/>
    <row r="930" ht="12.75"/>
    <row r="931" ht="12.75"/>
    <row r="932" ht="12.75"/>
    <row r="933" ht="12.75"/>
    <row r="934" ht="12.75"/>
    <row r="935" ht="12.75"/>
    <row r="936" ht="12.75"/>
    <row r="937" ht="12.75"/>
    <row r="938" ht="12.75"/>
    <row r="939" ht="12.75"/>
    <row r="940" ht="12.75"/>
    <row r="941" ht="12.75"/>
    <row r="942" ht="12.75"/>
    <row r="943" ht="12.75"/>
    <row r="944" ht="12.75"/>
    <row r="945" ht="12.75"/>
    <row r="946" ht="12.75"/>
    <row r="947" ht="12.75"/>
    <row r="948" ht="12.75"/>
    <row r="949" ht="12.75"/>
    <row r="950" ht="12.75"/>
    <row r="951" ht="12.75"/>
    <row r="952" ht="12.75"/>
    <row r="953" ht="12.75"/>
    <row r="954" ht="12.75"/>
    <row r="955" ht="12.75"/>
    <row r="956" ht="12.75"/>
    <row r="957" ht="12.75"/>
    <row r="958" ht="12.75"/>
    <row r="959" ht="12.75"/>
    <row r="960" ht="12.75"/>
    <row r="961" ht="12.75"/>
    <row r="962" ht="12.75"/>
    <row r="963" ht="12.75"/>
    <row r="964" ht="12.75"/>
    <row r="965" ht="12.75"/>
    <row r="966" ht="12.75"/>
    <row r="967" ht="12.75"/>
    <row r="968" ht="12.75"/>
    <row r="969" ht="12.75"/>
    <row r="970" ht="12.75"/>
    <row r="971" ht="12.75"/>
    <row r="972" ht="12.75"/>
    <row r="973" ht="12.75"/>
    <row r="974" ht="12.75"/>
    <row r="975" ht="12.75"/>
    <row r="976" ht="12.75"/>
    <row r="977" ht="12.75"/>
    <row r="978" ht="12.75"/>
    <row r="979" ht="12.75"/>
    <row r="980" ht="12.75"/>
    <row r="981" ht="12.75"/>
    <row r="982" ht="12.75"/>
    <row r="983" ht="12.75"/>
    <row r="984" ht="12.75"/>
    <row r="985" ht="12.75"/>
    <row r="986" ht="12.75"/>
    <row r="987" ht="12.75"/>
    <row r="988" ht="12.75"/>
    <row r="989" ht="12.75"/>
    <row r="990" ht="12.75"/>
    <row r="991" ht="12.75"/>
    <row r="992" ht="12.75"/>
    <row r="993" ht="12.75"/>
    <row r="994" ht="12.75"/>
    <row r="995" ht="12.75"/>
    <row r="996" ht="12.75"/>
    <row r="997" ht="12.75"/>
    <row r="998" ht="12.75"/>
    <row r="999" ht="12.75"/>
    <row r="1000" ht="12.75"/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1000"/>
  <sheetViews>
    <sheetView workbookViewId="0"/>
  </sheetViews>
  <sheetFormatPr defaultColWidth="12.5703125" defaultRowHeight="15.75" customHeight="1"/>
  <cols>
    <col min="1" max="1" width="19.42578125" customWidth="1"/>
    <col min="2" max="2" width="20.5703125" bestFit="1" customWidth="1"/>
  </cols>
  <sheetData>
    <row r="1" spans="1:4">
      <c r="A1" s="1" t="s">
        <v>172</v>
      </c>
      <c r="B1" s="1" t="s">
        <v>173</v>
      </c>
    </row>
    <row r="2" spans="1:4">
      <c r="A2" s="2" t="s">
        <v>37</v>
      </c>
      <c r="B2" s="17">
        <v>235665566</v>
      </c>
    </row>
    <row r="3" spans="1:4">
      <c r="A3" s="2" t="s">
        <v>119</v>
      </c>
      <c r="B3" s="17">
        <v>532616595</v>
      </c>
    </row>
    <row r="4" spans="1:4">
      <c r="A4" s="2" t="s">
        <v>142</v>
      </c>
      <c r="B4" s="17">
        <v>176733968</v>
      </c>
    </row>
    <row r="5" spans="1:4">
      <c r="A5" s="2" t="s">
        <v>101</v>
      </c>
      <c r="B5" s="17">
        <v>4394245879</v>
      </c>
    </row>
    <row r="6" spans="1:4">
      <c r="A6" s="2" t="s">
        <v>49</v>
      </c>
      <c r="B6" s="17">
        <v>62305891</v>
      </c>
    </row>
    <row r="7" spans="1:4">
      <c r="A7" s="2" t="s">
        <v>150</v>
      </c>
      <c r="B7" s="17">
        <v>1349217892</v>
      </c>
    </row>
    <row r="8" spans="1:4">
      <c r="A8" s="2" t="s">
        <v>35</v>
      </c>
      <c r="B8" s="17">
        <v>327593725</v>
      </c>
    </row>
    <row r="9" spans="1:4">
      <c r="A9" s="2" t="s">
        <v>152</v>
      </c>
      <c r="B9" s="17">
        <v>5602790110</v>
      </c>
    </row>
    <row r="10" spans="1:4">
      <c r="A10" s="2" t="s">
        <v>103</v>
      </c>
      <c r="B10" s="17">
        <v>671750768</v>
      </c>
    </row>
    <row r="11" spans="1:4">
      <c r="A11" s="2" t="s">
        <v>89</v>
      </c>
      <c r="B11" s="17">
        <v>1500728902</v>
      </c>
    </row>
    <row r="12" spans="1:4">
      <c r="A12" s="2" t="s">
        <v>51</v>
      </c>
      <c r="B12" s="17">
        <v>5146576868</v>
      </c>
    </row>
    <row r="13" spans="1:4">
      <c r="A13" s="2" t="s">
        <v>69</v>
      </c>
      <c r="B13" s="17">
        <v>251003438</v>
      </c>
      <c r="D13" s="13"/>
    </row>
    <row r="14" spans="1:4">
      <c r="A14" s="2" t="s">
        <v>77</v>
      </c>
      <c r="B14" s="17">
        <v>1420949112</v>
      </c>
    </row>
    <row r="15" spans="1:4">
      <c r="A15" s="2" t="s">
        <v>33</v>
      </c>
      <c r="B15" s="17">
        <v>265877867</v>
      </c>
    </row>
    <row r="16" spans="1:4">
      <c r="A16" s="2" t="s">
        <v>57</v>
      </c>
      <c r="B16" s="17">
        <v>1677525446</v>
      </c>
    </row>
    <row r="17" spans="1:2">
      <c r="A17" s="2" t="s">
        <v>174</v>
      </c>
      <c r="B17" s="17">
        <v>1150645866</v>
      </c>
    </row>
    <row r="18" spans="1:2">
      <c r="A18" s="2" t="s">
        <v>162</v>
      </c>
      <c r="B18" s="17">
        <v>533990587</v>
      </c>
    </row>
    <row r="19" spans="1:2">
      <c r="A19" s="2" t="s">
        <v>164</v>
      </c>
      <c r="B19" s="17">
        <v>94843047</v>
      </c>
    </row>
    <row r="20" spans="1:2">
      <c r="A20" s="2" t="s">
        <v>121</v>
      </c>
      <c r="B20" s="17">
        <v>995335937</v>
      </c>
    </row>
    <row r="21" spans="1:2">
      <c r="A21" s="2" t="s">
        <v>109</v>
      </c>
      <c r="B21" s="17">
        <v>1437415777</v>
      </c>
    </row>
    <row r="22" spans="1:2">
      <c r="A22" s="2" t="s">
        <v>63</v>
      </c>
      <c r="B22" s="17">
        <v>1095462329</v>
      </c>
    </row>
    <row r="23" spans="1:2">
      <c r="A23" s="2" t="s">
        <v>123</v>
      </c>
      <c r="B23" s="17">
        <v>1814920980</v>
      </c>
    </row>
    <row r="24" spans="1:2">
      <c r="A24" s="2" t="s">
        <v>95</v>
      </c>
      <c r="B24" s="17">
        <v>1679335290</v>
      </c>
    </row>
    <row r="25" spans="1:2">
      <c r="A25" s="2" t="s">
        <v>83</v>
      </c>
      <c r="B25" s="17">
        <v>1168097881</v>
      </c>
    </row>
    <row r="26" spans="1:2">
      <c r="A26" s="2" t="s">
        <v>19</v>
      </c>
      <c r="B26" s="17">
        <v>187732538</v>
      </c>
    </row>
    <row r="27" spans="1:2">
      <c r="A27" s="2" t="s">
        <v>13</v>
      </c>
      <c r="B27" s="17">
        <v>1110559345</v>
      </c>
    </row>
    <row r="28" spans="1:2">
      <c r="A28" s="2" t="s">
        <v>168</v>
      </c>
      <c r="B28" s="17">
        <v>525582771</v>
      </c>
    </row>
    <row r="29" spans="1:2">
      <c r="A29" s="2" t="s">
        <v>144</v>
      </c>
      <c r="B29" s="17">
        <v>265784616</v>
      </c>
    </row>
    <row r="30" spans="1:2">
      <c r="A30" s="2" t="s">
        <v>65</v>
      </c>
      <c r="B30" s="17">
        <v>302768240</v>
      </c>
    </row>
    <row r="31" spans="1:2">
      <c r="A31" s="2" t="s">
        <v>133</v>
      </c>
      <c r="B31" s="17">
        <v>1980568384</v>
      </c>
    </row>
    <row r="32" spans="1:2">
      <c r="A32" s="2" t="s">
        <v>111</v>
      </c>
      <c r="B32" s="17">
        <v>268544014</v>
      </c>
    </row>
    <row r="33" spans="1:2">
      <c r="A33" s="2" t="s">
        <v>146</v>
      </c>
      <c r="B33" s="17">
        <v>734632705</v>
      </c>
    </row>
    <row r="34" spans="1:2">
      <c r="A34" s="2" t="s">
        <v>175</v>
      </c>
      <c r="B34" s="17">
        <v>290386402</v>
      </c>
    </row>
    <row r="35" spans="1:2">
      <c r="A35" s="2" t="s">
        <v>113</v>
      </c>
      <c r="B35" s="17">
        <v>1579130168</v>
      </c>
    </row>
    <row r="36" spans="1:2">
      <c r="A36" s="2" t="s">
        <v>127</v>
      </c>
      <c r="B36" s="17">
        <v>255236961</v>
      </c>
    </row>
    <row r="37" spans="1:2">
      <c r="A37" s="2" t="s">
        <v>39</v>
      </c>
      <c r="B37" s="17">
        <v>1095587251</v>
      </c>
    </row>
    <row r="38" spans="1:2">
      <c r="A38" s="2" t="s">
        <v>137</v>
      </c>
      <c r="B38" s="17">
        <v>91514307</v>
      </c>
    </row>
    <row r="39" spans="1:2">
      <c r="A39" s="2" t="s">
        <v>139</v>
      </c>
      <c r="B39" s="17">
        <v>240822651</v>
      </c>
    </row>
    <row r="40" spans="1:2">
      <c r="A40" s="2" t="s">
        <v>91</v>
      </c>
      <c r="B40" s="17">
        <v>1118525506</v>
      </c>
    </row>
    <row r="41" spans="1:2">
      <c r="A41" s="2" t="s">
        <v>81</v>
      </c>
      <c r="B41" s="17">
        <v>660411219</v>
      </c>
    </row>
    <row r="42" spans="1:2">
      <c r="A42" s="2" t="s">
        <v>170</v>
      </c>
      <c r="B42" s="17">
        <v>198184909</v>
      </c>
    </row>
    <row r="43" spans="1:2">
      <c r="A43" s="2" t="s">
        <v>148</v>
      </c>
      <c r="B43" s="17">
        <v>846244302</v>
      </c>
    </row>
    <row r="44" spans="1:2">
      <c r="A44" s="2" t="s">
        <v>140</v>
      </c>
      <c r="B44" s="17">
        <v>496029967</v>
      </c>
    </row>
    <row r="45" spans="1:2">
      <c r="A45" s="2" t="s">
        <v>158</v>
      </c>
      <c r="B45" s="17">
        <v>4394332306</v>
      </c>
    </row>
    <row r="46" spans="1:2">
      <c r="A46" s="2" t="s">
        <v>154</v>
      </c>
      <c r="B46" s="17">
        <v>409490388</v>
      </c>
    </row>
    <row r="47" spans="1:2">
      <c r="A47" s="2" t="s">
        <v>176</v>
      </c>
      <c r="B47" s="17">
        <v>217622138</v>
      </c>
    </row>
    <row r="48" spans="1:2">
      <c r="A48" s="2" t="s">
        <v>131</v>
      </c>
      <c r="B48" s="17">
        <v>81838843</v>
      </c>
    </row>
    <row r="49" spans="1:2">
      <c r="A49" s="2" t="s">
        <v>75</v>
      </c>
      <c r="B49" s="17">
        <v>5372783971</v>
      </c>
    </row>
    <row r="50" spans="1:2">
      <c r="A50" s="2" t="s">
        <v>29</v>
      </c>
      <c r="B50" s="17">
        <v>4801593832</v>
      </c>
    </row>
    <row r="51" spans="1:2">
      <c r="A51" s="2" t="s">
        <v>85</v>
      </c>
      <c r="B51" s="17">
        <v>1134986472</v>
      </c>
    </row>
    <row r="52" spans="1:2">
      <c r="A52" s="2" t="s">
        <v>177</v>
      </c>
      <c r="B52" s="17">
        <v>706747385</v>
      </c>
    </row>
    <row r="53" spans="1:2">
      <c r="A53" s="2" t="s">
        <v>166</v>
      </c>
      <c r="B53" s="17">
        <v>853202347</v>
      </c>
    </row>
    <row r="54" spans="1:2">
      <c r="A54" s="2" t="s">
        <v>160</v>
      </c>
      <c r="B54" s="17">
        <v>951329770</v>
      </c>
    </row>
    <row r="55" spans="1:2">
      <c r="A55" s="2" t="s">
        <v>71</v>
      </c>
      <c r="B55" s="17">
        <v>393173139</v>
      </c>
    </row>
    <row r="56" spans="1:2">
      <c r="A56" s="2" t="s">
        <v>87</v>
      </c>
      <c r="B56" s="17">
        <v>2867627068</v>
      </c>
    </row>
    <row r="57" spans="1:2">
      <c r="A57" s="2" t="s">
        <v>99</v>
      </c>
      <c r="B57" s="17">
        <v>331799687</v>
      </c>
    </row>
    <row r="58" spans="1:2">
      <c r="A58" s="2" t="s">
        <v>53</v>
      </c>
      <c r="B58" s="17">
        <v>261036182</v>
      </c>
    </row>
    <row r="59" spans="1:2">
      <c r="A59" s="2" t="s">
        <v>47</v>
      </c>
      <c r="B59" s="17">
        <v>376187582</v>
      </c>
    </row>
    <row r="60" spans="1:2">
      <c r="A60" s="2" t="s">
        <v>27</v>
      </c>
      <c r="B60" s="17">
        <v>268505432</v>
      </c>
    </row>
    <row r="61" spans="1:2">
      <c r="A61" s="2" t="s">
        <v>55</v>
      </c>
      <c r="B61" s="17">
        <v>159430826</v>
      </c>
    </row>
    <row r="62" spans="1:2">
      <c r="A62" s="2" t="s">
        <v>15</v>
      </c>
      <c r="B62" s="17">
        <v>2379877655</v>
      </c>
    </row>
    <row r="63" spans="1:2">
      <c r="A63" s="2" t="s">
        <v>23</v>
      </c>
      <c r="B63" s="17">
        <v>4566445852</v>
      </c>
    </row>
    <row r="64" spans="1:2">
      <c r="A64" s="2" t="s">
        <v>73</v>
      </c>
      <c r="B64" s="17">
        <v>275005663</v>
      </c>
    </row>
    <row r="65" spans="1:2">
      <c r="A65" s="2" t="s">
        <v>21</v>
      </c>
      <c r="B65" s="17">
        <v>800010734</v>
      </c>
    </row>
    <row r="66" spans="1:2">
      <c r="A66" s="2" t="s">
        <v>135</v>
      </c>
      <c r="B66" s="17">
        <v>309729428</v>
      </c>
    </row>
    <row r="67" spans="1:2">
      <c r="A67" s="2" t="s">
        <v>79</v>
      </c>
      <c r="B67" s="17">
        <v>1275798515</v>
      </c>
    </row>
    <row r="68" spans="1:2">
      <c r="A68" s="2" t="s">
        <v>93</v>
      </c>
      <c r="B68" s="17">
        <v>1193047233</v>
      </c>
    </row>
    <row r="69" spans="1:2">
      <c r="A69" s="2" t="s">
        <v>31</v>
      </c>
      <c r="B69" s="17">
        <v>1168230366</v>
      </c>
    </row>
    <row r="70" spans="1:2">
      <c r="A70" s="2" t="s">
        <v>61</v>
      </c>
      <c r="B70" s="17">
        <v>1218352541</v>
      </c>
    </row>
    <row r="71" spans="1:2">
      <c r="A71" s="2" t="s">
        <v>105</v>
      </c>
      <c r="B71" s="17">
        <v>340001799</v>
      </c>
    </row>
    <row r="72" spans="1:2">
      <c r="A72" s="2" t="s">
        <v>178</v>
      </c>
      <c r="B72" s="17">
        <v>342918449</v>
      </c>
    </row>
    <row r="73" spans="1:2">
      <c r="A73" s="2" t="s">
        <v>156</v>
      </c>
      <c r="B73" s="17">
        <v>142377330</v>
      </c>
    </row>
    <row r="74" spans="1:2">
      <c r="A74" s="2" t="s">
        <v>41</v>
      </c>
      <c r="B74" s="17">
        <v>600865451</v>
      </c>
    </row>
    <row r="75" spans="1:2">
      <c r="A75" s="2" t="s">
        <v>117</v>
      </c>
      <c r="B75" s="17">
        <v>195751130</v>
      </c>
    </row>
    <row r="76" spans="1:2">
      <c r="A76" s="2" t="s">
        <v>17</v>
      </c>
      <c r="B76" s="17">
        <v>683452836</v>
      </c>
    </row>
    <row r="77" spans="1:2">
      <c r="A77" s="2" t="s">
        <v>179</v>
      </c>
      <c r="B77" s="17">
        <v>218568234</v>
      </c>
    </row>
    <row r="78" spans="1:2">
      <c r="A78" s="2" t="s">
        <v>59</v>
      </c>
      <c r="B78" s="17">
        <v>423091712</v>
      </c>
    </row>
    <row r="79" spans="1:2">
      <c r="A79" s="2" t="s">
        <v>67</v>
      </c>
      <c r="B79" s="17">
        <v>807896814</v>
      </c>
    </row>
    <row r="80" spans="1:2">
      <c r="A80" s="2" t="s">
        <v>107</v>
      </c>
      <c r="B80" s="17">
        <v>514122351</v>
      </c>
    </row>
    <row r="81" spans="1:2">
      <c r="A81" s="2" t="s">
        <v>125</v>
      </c>
      <c r="B81" s="17">
        <v>395801044</v>
      </c>
    </row>
    <row r="82" spans="1:2">
      <c r="A82" s="2" t="s">
        <v>45</v>
      </c>
      <c r="B82" s="17">
        <v>1086411192</v>
      </c>
    </row>
    <row r="83" spans="1:2">
      <c r="A83" s="2" t="s">
        <v>11</v>
      </c>
      <c r="B83" s="17">
        <v>515117391</v>
      </c>
    </row>
    <row r="84" spans="1:2">
      <c r="A84" s="2" t="s">
        <v>25</v>
      </c>
      <c r="B84" s="17">
        <v>4196924316</v>
      </c>
    </row>
    <row r="85" spans="1:2">
      <c r="A85" s="2" t="s">
        <v>97</v>
      </c>
      <c r="B85" s="17">
        <v>421383330</v>
      </c>
    </row>
    <row r="86" spans="1:2">
      <c r="A86" s="2" t="s">
        <v>129</v>
      </c>
      <c r="B86" s="17">
        <v>1114412532</v>
      </c>
    </row>
    <row r="87" spans="1:2">
      <c r="A87" s="2" t="s">
        <v>115</v>
      </c>
      <c r="B87" s="17">
        <v>1481593024</v>
      </c>
    </row>
    <row r="88" spans="1:2">
      <c r="A88" s="2" t="s">
        <v>43</v>
      </c>
      <c r="B88" s="17">
        <v>289347914</v>
      </c>
    </row>
    <row r="89" spans="1:2">
      <c r="A89" s="2" t="s">
        <v>180</v>
      </c>
      <c r="B89" s="17">
        <v>96372098181</v>
      </c>
    </row>
    <row r="90" spans="1:2">
      <c r="A90" s="2" t="s">
        <v>181</v>
      </c>
      <c r="B90" s="17">
        <v>17047850.7866643</v>
      </c>
    </row>
    <row r="91" spans="1:2">
      <c r="A91" s="3"/>
      <c r="B91" s="3"/>
    </row>
    <row r="92" spans="1:2">
      <c r="A92" s="3"/>
      <c r="B92" s="3"/>
    </row>
    <row r="93" spans="1:2">
      <c r="A93" s="3"/>
      <c r="B93" s="3"/>
    </row>
    <row r="94" spans="1:2">
      <c r="A94" s="3"/>
      <c r="B94" s="3"/>
    </row>
    <row r="95" spans="1:2">
      <c r="A95" s="3"/>
      <c r="B95" s="3"/>
    </row>
    <row r="96" spans="1:2">
      <c r="A96" s="3"/>
      <c r="B96" s="3"/>
    </row>
    <row r="97" spans="1:2">
      <c r="A97" s="3"/>
      <c r="B97" s="3"/>
    </row>
    <row r="98" spans="1:2">
      <c r="A98" s="3"/>
      <c r="B98" s="3"/>
    </row>
    <row r="99" spans="1:2">
      <c r="A99" s="3"/>
      <c r="B99" s="3"/>
    </row>
    <row r="100" spans="1:2">
      <c r="A100" s="3"/>
      <c r="B100" s="3"/>
    </row>
    <row r="101" spans="1:2">
      <c r="A101" s="3"/>
      <c r="B101" s="3"/>
    </row>
    <row r="102" spans="1:2">
      <c r="A102" s="3"/>
      <c r="B102" s="3"/>
    </row>
    <row r="103" spans="1:2">
      <c r="A103" s="3"/>
      <c r="B103" s="3"/>
    </row>
    <row r="104" spans="1:2">
      <c r="A104" s="3"/>
      <c r="B104" s="3"/>
    </row>
    <row r="105" spans="1:2">
      <c r="A105" s="3"/>
      <c r="B105" s="3"/>
    </row>
    <row r="106" spans="1:2">
      <c r="A106" s="3"/>
      <c r="B106" s="3"/>
    </row>
    <row r="107" spans="1:2">
      <c r="A107" s="3"/>
      <c r="B107" s="3"/>
    </row>
    <row r="108" spans="1:2">
      <c r="A108" s="3"/>
      <c r="B108" s="3"/>
    </row>
    <row r="109" spans="1:2">
      <c r="A109" s="3"/>
      <c r="B109" s="3"/>
    </row>
    <row r="110" spans="1:2">
      <c r="A110" s="3"/>
      <c r="B110" s="3"/>
    </row>
    <row r="111" spans="1:2">
      <c r="A111" s="3"/>
      <c r="B111" s="3"/>
    </row>
    <row r="112" spans="1:2">
      <c r="A112" s="3"/>
      <c r="B112" s="3"/>
    </row>
    <row r="113" spans="1:2">
      <c r="A113" s="3"/>
      <c r="B113" s="3"/>
    </row>
    <row r="114" spans="1:2">
      <c r="A114" s="3"/>
      <c r="B114" s="3"/>
    </row>
    <row r="115" spans="1:2">
      <c r="A115" s="3"/>
      <c r="B115" s="3"/>
    </row>
    <row r="116" spans="1:2">
      <c r="A116" s="3"/>
      <c r="B116" s="3"/>
    </row>
    <row r="117" spans="1:2">
      <c r="A117" s="3"/>
      <c r="B117" s="3"/>
    </row>
    <row r="118" spans="1:2">
      <c r="A118" s="3"/>
      <c r="B118" s="3"/>
    </row>
    <row r="119" spans="1:2">
      <c r="A119" s="3"/>
      <c r="B119" s="3"/>
    </row>
    <row r="120" spans="1:2">
      <c r="A120" s="3"/>
      <c r="B120" s="3"/>
    </row>
    <row r="121" spans="1:2">
      <c r="A121" s="3"/>
      <c r="B121" s="3"/>
    </row>
    <row r="122" spans="1:2">
      <c r="A122" s="3"/>
      <c r="B122" s="3"/>
    </row>
    <row r="123" spans="1:2">
      <c r="A123" s="3"/>
      <c r="B123" s="3"/>
    </row>
    <row r="124" spans="1:2">
      <c r="A124" s="3"/>
      <c r="B124" s="3"/>
    </row>
    <row r="125" spans="1:2">
      <c r="A125" s="3"/>
      <c r="B125" s="3"/>
    </row>
    <row r="126" spans="1:2">
      <c r="A126" s="3"/>
      <c r="B126" s="3"/>
    </row>
    <row r="127" spans="1:2">
      <c r="A127" s="3"/>
      <c r="B127" s="3"/>
    </row>
    <row r="128" spans="1:2">
      <c r="A128" s="3"/>
      <c r="B128" s="3"/>
    </row>
    <row r="129" spans="1:2">
      <c r="A129" s="3"/>
      <c r="B129" s="3"/>
    </row>
    <row r="130" spans="1:2">
      <c r="A130" s="3"/>
      <c r="B130" s="3"/>
    </row>
    <row r="131" spans="1:2">
      <c r="A131" s="3"/>
      <c r="B131" s="3"/>
    </row>
    <row r="132" spans="1:2">
      <c r="A132" s="3"/>
      <c r="B132" s="3"/>
    </row>
    <row r="133" spans="1:2">
      <c r="A133" s="3"/>
      <c r="B133" s="3"/>
    </row>
    <row r="134" spans="1:2">
      <c r="A134" s="3"/>
      <c r="B134" s="3"/>
    </row>
    <row r="135" spans="1:2">
      <c r="A135" s="3"/>
      <c r="B135" s="3"/>
    </row>
    <row r="136" spans="1:2">
      <c r="A136" s="3"/>
      <c r="B136" s="3"/>
    </row>
    <row r="137" spans="1:2">
      <c r="A137" s="3"/>
      <c r="B137" s="3"/>
    </row>
    <row r="138" spans="1:2">
      <c r="A138" s="3"/>
      <c r="B138" s="3"/>
    </row>
    <row r="139" spans="1:2">
      <c r="A139" s="3"/>
      <c r="B139" s="3"/>
    </row>
    <row r="140" spans="1:2">
      <c r="A140" s="3"/>
      <c r="B140" s="3"/>
    </row>
    <row r="141" spans="1:2">
      <c r="A141" s="3"/>
      <c r="B141" s="3"/>
    </row>
    <row r="142" spans="1:2">
      <c r="A142" s="3"/>
      <c r="B142" s="3"/>
    </row>
    <row r="143" spans="1:2">
      <c r="A143" s="3"/>
      <c r="B143" s="3"/>
    </row>
    <row r="144" spans="1:2">
      <c r="A144" s="3"/>
      <c r="B144" s="3"/>
    </row>
    <row r="145" spans="1:2">
      <c r="A145" s="3"/>
      <c r="B145" s="3"/>
    </row>
    <row r="146" spans="1:2">
      <c r="A146" s="3"/>
      <c r="B146" s="3"/>
    </row>
    <row r="147" spans="1:2">
      <c r="A147" s="3"/>
      <c r="B147" s="3"/>
    </row>
    <row r="148" spans="1:2">
      <c r="A148" s="3"/>
      <c r="B148" s="3"/>
    </row>
    <row r="149" spans="1:2">
      <c r="A149" s="3"/>
      <c r="B149" s="3"/>
    </row>
    <row r="150" spans="1:2">
      <c r="A150" s="3"/>
      <c r="B150" s="3"/>
    </row>
    <row r="151" spans="1:2">
      <c r="A151" s="3"/>
      <c r="B151" s="3"/>
    </row>
    <row r="152" spans="1:2">
      <c r="A152" s="3"/>
      <c r="B152" s="3"/>
    </row>
    <row r="153" spans="1:2">
      <c r="A153" s="3"/>
      <c r="B153" s="3"/>
    </row>
    <row r="154" spans="1:2">
      <c r="A154" s="3"/>
      <c r="B154" s="3"/>
    </row>
    <row r="155" spans="1:2">
      <c r="A155" s="3"/>
      <c r="B155" s="3"/>
    </row>
    <row r="156" spans="1:2">
      <c r="A156" s="3"/>
      <c r="B156" s="3"/>
    </row>
    <row r="157" spans="1:2">
      <c r="A157" s="3"/>
      <c r="B157" s="3"/>
    </row>
    <row r="158" spans="1:2">
      <c r="A158" s="3"/>
      <c r="B158" s="3"/>
    </row>
    <row r="159" spans="1:2">
      <c r="A159" s="3"/>
      <c r="B159" s="3"/>
    </row>
    <row r="160" spans="1:2">
      <c r="A160" s="3"/>
      <c r="B160" s="3"/>
    </row>
    <row r="161" spans="1:2">
      <c r="A161" s="3"/>
      <c r="B161" s="3"/>
    </row>
    <row r="162" spans="1:2">
      <c r="A162" s="3"/>
      <c r="B162" s="3"/>
    </row>
    <row r="163" spans="1:2">
      <c r="A163" s="3"/>
      <c r="B163" s="3"/>
    </row>
    <row r="164" spans="1:2">
      <c r="A164" s="3"/>
      <c r="B164" s="3"/>
    </row>
    <row r="165" spans="1:2">
      <c r="A165" s="3"/>
      <c r="B165" s="3"/>
    </row>
    <row r="166" spans="1:2">
      <c r="A166" s="3"/>
      <c r="B166" s="3"/>
    </row>
    <row r="167" spans="1:2">
      <c r="A167" s="3"/>
      <c r="B167" s="3"/>
    </row>
    <row r="168" spans="1:2">
      <c r="A168" s="3"/>
      <c r="B168" s="3"/>
    </row>
    <row r="169" spans="1:2">
      <c r="A169" s="3"/>
      <c r="B169" s="3"/>
    </row>
    <row r="170" spans="1:2">
      <c r="A170" s="3"/>
      <c r="B170" s="3"/>
    </row>
    <row r="171" spans="1:2">
      <c r="A171" s="3"/>
      <c r="B171" s="3"/>
    </row>
    <row r="172" spans="1:2">
      <c r="A172" s="3"/>
      <c r="B172" s="3"/>
    </row>
    <row r="173" spans="1:2">
      <c r="A173" s="3"/>
      <c r="B173" s="3"/>
    </row>
    <row r="174" spans="1:2">
      <c r="A174" s="3"/>
      <c r="B174" s="3"/>
    </row>
    <row r="175" spans="1:2">
      <c r="A175" s="3"/>
      <c r="B175" s="3"/>
    </row>
    <row r="176" spans="1:2">
      <c r="A176" s="3"/>
      <c r="B176" s="3"/>
    </row>
    <row r="177" spans="1:2">
      <c r="A177" s="3"/>
      <c r="B177" s="3"/>
    </row>
    <row r="178" spans="1:2">
      <c r="A178" s="3"/>
      <c r="B178" s="3"/>
    </row>
    <row r="179" spans="1:2">
      <c r="A179" s="3"/>
      <c r="B179" s="3"/>
    </row>
    <row r="180" spans="1:2">
      <c r="A180" s="3"/>
      <c r="B180" s="3"/>
    </row>
    <row r="181" spans="1:2">
      <c r="A181" s="3"/>
      <c r="B181" s="3"/>
    </row>
    <row r="182" spans="1:2">
      <c r="A182" s="3"/>
      <c r="B182" s="3"/>
    </row>
    <row r="183" spans="1:2">
      <c r="A183" s="3"/>
      <c r="B183" s="3"/>
    </row>
    <row r="184" spans="1:2">
      <c r="A184" s="3"/>
      <c r="B184" s="3"/>
    </row>
    <row r="185" spans="1:2">
      <c r="A185" s="3"/>
      <c r="B185" s="3"/>
    </row>
    <row r="186" spans="1:2">
      <c r="A186" s="3"/>
      <c r="B186" s="3"/>
    </row>
    <row r="187" spans="1:2">
      <c r="A187" s="3"/>
      <c r="B187" s="3"/>
    </row>
    <row r="188" spans="1:2">
      <c r="A188" s="3"/>
      <c r="B188" s="3"/>
    </row>
    <row r="189" spans="1:2">
      <c r="A189" s="3"/>
      <c r="B189" s="3"/>
    </row>
    <row r="190" spans="1:2">
      <c r="A190" s="3"/>
      <c r="B190" s="3"/>
    </row>
    <row r="191" spans="1:2">
      <c r="A191" s="3"/>
      <c r="B191" s="3"/>
    </row>
    <row r="192" spans="1:2">
      <c r="A192" s="3"/>
      <c r="B192" s="3"/>
    </row>
    <row r="193" spans="1:2">
      <c r="A193" s="3"/>
      <c r="B193" s="3"/>
    </row>
    <row r="194" spans="1:2">
      <c r="A194" s="3"/>
      <c r="B194" s="3"/>
    </row>
    <row r="195" spans="1:2">
      <c r="A195" s="3"/>
      <c r="B195" s="3"/>
    </row>
    <row r="196" spans="1:2">
      <c r="A196" s="3"/>
      <c r="B196" s="3"/>
    </row>
    <row r="197" spans="1:2">
      <c r="A197" s="3"/>
      <c r="B197" s="3"/>
    </row>
    <row r="198" spans="1:2">
      <c r="A198" s="3"/>
      <c r="B198" s="3"/>
    </row>
    <row r="199" spans="1:2">
      <c r="A199" s="3"/>
      <c r="B199" s="3"/>
    </row>
    <row r="200" spans="1:2">
      <c r="A200" s="3"/>
      <c r="B200" s="3"/>
    </row>
    <row r="201" spans="1:2">
      <c r="A201" s="3"/>
      <c r="B201" s="3"/>
    </row>
    <row r="202" spans="1:2">
      <c r="A202" s="3"/>
      <c r="B202" s="3"/>
    </row>
    <row r="203" spans="1:2">
      <c r="A203" s="3"/>
      <c r="B203" s="3"/>
    </row>
    <row r="204" spans="1:2">
      <c r="A204" s="3"/>
      <c r="B204" s="3"/>
    </row>
    <row r="205" spans="1:2">
      <c r="A205" s="3"/>
      <c r="B205" s="3"/>
    </row>
    <row r="206" spans="1:2">
      <c r="A206" s="3"/>
      <c r="B206" s="3"/>
    </row>
    <row r="207" spans="1:2">
      <c r="A207" s="3"/>
      <c r="B207" s="3"/>
    </row>
    <row r="208" spans="1:2">
      <c r="A208" s="3"/>
      <c r="B208" s="3"/>
    </row>
    <row r="209" spans="1:2">
      <c r="A209" s="3"/>
      <c r="B209" s="3"/>
    </row>
    <row r="210" spans="1:2">
      <c r="A210" s="3"/>
      <c r="B210" s="3"/>
    </row>
    <row r="211" spans="1:2">
      <c r="A211" s="3"/>
      <c r="B211" s="3"/>
    </row>
    <row r="212" spans="1:2">
      <c r="A212" s="3"/>
      <c r="B212" s="3"/>
    </row>
    <row r="213" spans="1:2">
      <c r="A213" s="3"/>
      <c r="B213" s="3"/>
    </row>
    <row r="214" spans="1:2">
      <c r="A214" s="3"/>
      <c r="B214" s="3"/>
    </row>
    <row r="215" spans="1:2">
      <c r="A215" s="3"/>
      <c r="B215" s="3"/>
    </row>
    <row r="216" spans="1:2">
      <c r="A216" s="3"/>
      <c r="B216" s="3"/>
    </row>
    <row r="217" spans="1:2">
      <c r="A217" s="3"/>
      <c r="B217" s="3"/>
    </row>
    <row r="218" spans="1:2">
      <c r="A218" s="3"/>
      <c r="B218" s="3"/>
    </row>
    <row r="219" spans="1:2">
      <c r="A219" s="3"/>
      <c r="B219" s="3"/>
    </row>
    <row r="220" spans="1:2">
      <c r="A220" s="3"/>
      <c r="B220" s="3"/>
    </row>
    <row r="221" spans="1:2">
      <c r="A221" s="3"/>
      <c r="B221" s="3"/>
    </row>
    <row r="222" spans="1:2">
      <c r="A222" s="3"/>
      <c r="B222" s="3"/>
    </row>
    <row r="223" spans="1:2">
      <c r="A223" s="3"/>
      <c r="B223" s="3"/>
    </row>
    <row r="224" spans="1:2">
      <c r="A224" s="3"/>
      <c r="B224" s="3"/>
    </row>
    <row r="225" spans="1:2">
      <c r="A225" s="3"/>
      <c r="B225" s="3"/>
    </row>
    <row r="226" spans="1:2">
      <c r="A226" s="3"/>
      <c r="B226" s="3"/>
    </row>
    <row r="227" spans="1:2">
      <c r="A227" s="3"/>
      <c r="B227" s="3"/>
    </row>
    <row r="228" spans="1:2">
      <c r="A228" s="3"/>
      <c r="B228" s="3"/>
    </row>
    <row r="229" spans="1:2">
      <c r="A229" s="3"/>
      <c r="B229" s="3"/>
    </row>
    <row r="230" spans="1:2">
      <c r="A230" s="3"/>
      <c r="B230" s="3"/>
    </row>
    <row r="231" spans="1:2">
      <c r="A231" s="3"/>
      <c r="B231" s="3"/>
    </row>
    <row r="232" spans="1:2">
      <c r="A232" s="3"/>
      <c r="B232" s="3"/>
    </row>
    <row r="233" spans="1:2">
      <c r="A233" s="3"/>
      <c r="B233" s="3"/>
    </row>
    <row r="234" spans="1:2">
      <c r="A234" s="3"/>
      <c r="B234" s="3"/>
    </row>
    <row r="235" spans="1:2">
      <c r="A235" s="3"/>
      <c r="B235" s="3"/>
    </row>
    <row r="236" spans="1:2">
      <c r="A236" s="3"/>
      <c r="B236" s="3"/>
    </row>
    <row r="237" spans="1:2">
      <c r="A237" s="3"/>
      <c r="B237" s="3"/>
    </row>
    <row r="238" spans="1:2">
      <c r="A238" s="3"/>
      <c r="B238" s="3"/>
    </row>
    <row r="239" spans="1:2">
      <c r="A239" s="3"/>
      <c r="B239" s="3"/>
    </row>
    <row r="240" spans="1:2">
      <c r="A240" s="3"/>
      <c r="B240" s="3"/>
    </row>
    <row r="241" spans="1:2">
      <c r="A241" s="3"/>
      <c r="B241" s="3"/>
    </row>
    <row r="242" spans="1:2">
      <c r="A242" s="3"/>
      <c r="B242" s="3"/>
    </row>
    <row r="243" spans="1:2">
      <c r="A243" s="3"/>
      <c r="B243" s="3"/>
    </row>
    <row r="244" spans="1:2">
      <c r="A244" s="3"/>
      <c r="B244" s="3"/>
    </row>
    <row r="245" spans="1:2">
      <c r="A245" s="3"/>
      <c r="B245" s="3"/>
    </row>
    <row r="246" spans="1:2">
      <c r="A246" s="3"/>
      <c r="B246" s="3"/>
    </row>
    <row r="247" spans="1:2">
      <c r="A247" s="3"/>
      <c r="B247" s="3"/>
    </row>
    <row r="248" spans="1:2">
      <c r="A248" s="3"/>
      <c r="B248" s="3"/>
    </row>
    <row r="249" spans="1:2">
      <c r="A249" s="3"/>
      <c r="B249" s="3"/>
    </row>
    <row r="250" spans="1:2">
      <c r="A250" s="3"/>
      <c r="B250" s="3"/>
    </row>
    <row r="251" spans="1:2">
      <c r="A251" s="3"/>
      <c r="B251" s="3"/>
    </row>
    <row r="252" spans="1:2">
      <c r="A252" s="3"/>
      <c r="B252" s="3"/>
    </row>
    <row r="253" spans="1:2">
      <c r="A253" s="3"/>
      <c r="B253" s="3"/>
    </row>
    <row r="254" spans="1:2">
      <c r="A254" s="3"/>
      <c r="B254" s="3"/>
    </row>
    <row r="255" spans="1:2">
      <c r="A255" s="3"/>
      <c r="B255" s="3"/>
    </row>
    <row r="256" spans="1:2">
      <c r="A256" s="3"/>
      <c r="B256" s="3"/>
    </row>
    <row r="257" spans="1:2">
      <c r="A257" s="3"/>
      <c r="B257" s="3"/>
    </row>
    <row r="258" spans="1:2">
      <c r="A258" s="3"/>
      <c r="B258" s="3"/>
    </row>
    <row r="259" spans="1:2">
      <c r="A259" s="3"/>
      <c r="B259" s="3"/>
    </row>
    <row r="260" spans="1:2">
      <c r="A260" s="3"/>
      <c r="B260" s="3"/>
    </row>
    <row r="261" spans="1:2">
      <c r="A261" s="3"/>
      <c r="B261" s="3"/>
    </row>
    <row r="262" spans="1:2">
      <c r="A262" s="3"/>
      <c r="B262" s="3"/>
    </row>
    <row r="263" spans="1:2">
      <c r="A263" s="3"/>
      <c r="B263" s="3"/>
    </row>
    <row r="264" spans="1:2">
      <c r="A264" s="3"/>
      <c r="B264" s="3"/>
    </row>
    <row r="265" spans="1:2">
      <c r="A265" s="3"/>
      <c r="B265" s="3"/>
    </row>
    <row r="266" spans="1:2">
      <c r="A266" s="3"/>
      <c r="B266" s="3"/>
    </row>
    <row r="267" spans="1:2">
      <c r="A267" s="3"/>
      <c r="B267" s="3"/>
    </row>
    <row r="268" spans="1:2">
      <c r="A268" s="3"/>
      <c r="B268" s="3"/>
    </row>
    <row r="269" spans="1:2">
      <c r="A269" s="3"/>
      <c r="B269" s="3"/>
    </row>
    <row r="270" spans="1:2">
      <c r="A270" s="3"/>
      <c r="B270" s="3"/>
    </row>
    <row r="271" spans="1:2">
      <c r="A271" s="3"/>
      <c r="B271" s="3"/>
    </row>
    <row r="272" spans="1:2">
      <c r="A272" s="3"/>
      <c r="B272" s="3"/>
    </row>
    <row r="273" spans="1:2">
      <c r="A273" s="3"/>
      <c r="B273" s="3"/>
    </row>
    <row r="274" spans="1:2">
      <c r="A274" s="3"/>
      <c r="B274" s="3"/>
    </row>
    <row r="275" spans="1:2">
      <c r="A275" s="3"/>
      <c r="B275" s="3"/>
    </row>
    <row r="276" spans="1:2">
      <c r="A276" s="3"/>
      <c r="B276" s="3"/>
    </row>
    <row r="277" spans="1:2">
      <c r="A277" s="3"/>
      <c r="B277" s="3"/>
    </row>
    <row r="278" spans="1:2">
      <c r="A278" s="3"/>
      <c r="B278" s="3"/>
    </row>
    <row r="279" spans="1:2">
      <c r="A279" s="3"/>
      <c r="B279" s="3"/>
    </row>
    <row r="280" spans="1:2">
      <c r="A280" s="3"/>
      <c r="B280" s="3"/>
    </row>
    <row r="281" spans="1:2">
      <c r="A281" s="3"/>
      <c r="B281" s="3"/>
    </row>
    <row r="282" spans="1:2">
      <c r="A282" s="3"/>
      <c r="B282" s="3"/>
    </row>
    <row r="283" spans="1:2">
      <c r="A283" s="3"/>
      <c r="B283" s="3"/>
    </row>
    <row r="284" spans="1:2">
      <c r="A284" s="3"/>
      <c r="B284" s="3"/>
    </row>
    <row r="285" spans="1:2">
      <c r="A285" s="3"/>
      <c r="B285" s="3"/>
    </row>
    <row r="286" spans="1:2">
      <c r="A286" s="3"/>
      <c r="B286" s="3"/>
    </row>
    <row r="287" spans="1:2">
      <c r="A287" s="3"/>
      <c r="B287" s="3"/>
    </row>
    <row r="288" spans="1:2">
      <c r="A288" s="3"/>
      <c r="B288" s="3"/>
    </row>
    <row r="289" spans="1:2">
      <c r="A289" s="3"/>
      <c r="B289" s="3"/>
    </row>
    <row r="290" spans="1:2">
      <c r="A290" s="3"/>
      <c r="B290" s="3"/>
    </row>
    <row r="291" spans="1:2">
      <c r="A291" s="3"/>
      <c r="B291" s="3"/>
    </row>
    <row r="292" spans="1:2">
      <c r="A292" s="3"/>
      <c r="B292" s="3"/>
    </row>
    <row r="293" spans="1:2">
      <c r="A293" s="3"/>
      <c r="B293" s="3"/>
    </row>
    <row r="294" spans="1:2">
      <c r="A294" s="3"/>
      <c r="B294" s="3"/>
    </row>
    <row r="295" spans="1:2">
      <c r="A295" s="3"/>
      <c r="B295" s="3"/>
    </row>
    <row r="296" spans="1:2">
      <c r="A296" s="3"/>
      <c r="B296" s="3"/>
    </row>
    <row r="297" spans="1:2">
      <c r="A297" s="3"/>
      <c r="B297" s="3"/>
    </row>
    <row r="298" spans="1:2">
      <c r="A298" s="3"/>
      <c r="B298" s="3"/>
    </row>
    <row r="299" spans="1:2">
      <c r="A299" s="3"/>
      <c r="B299" s="3"/>
    </row>
    <row r="300" spans="1:2">
      <c r="A300" s="3"/>
      <c r="B300" s="3"/>
    </row>
    <row r="301" spans="1:2">
      <c r="A301" s="3"/>
      <c r="B301" s="3"/>
    </row>
    <row r="302" spans="1:2">
      <c r="A302" s="3"/>
      <c r="B302" s="3"/>
    </row>
    <row r="303" spans="1:2">
      <c r="A303" s="3"/>
      <c r="B303" s="3"/>
    </row>
    <row r="304" spans="1:2">
      <c r="A304" s="3"/>
      <c r="B304" s="3"/>
    </row>
    <row r="305" spans="1:2">
      <c r="A305" s="3"/>
      <c r="B305" s="3"/>
    </row>
    <row r="306" spans="1:2">
      <c r="A306" s="3"/>
      <c r="B306" s="3"/>
    </row>
    <row r="307" spans="1:2">
      <c r="A307" s="3"/>
      <c r="B307" s="3"/>
    </row>
    <row r="308" spans="1:2">
      <c r="A308" s="3"/>
      <c r="B308" s="3"/>
    </row>
    <row r="309" spans="1:2">
      <c r="A309" s="3"/>
      <c r="B309" s="3"/>
    </row>
    <row r="310" spans="1:2">
      <c r="A310" s="3"/>
      <c r="B310" s="3"/>
    </row>
    <row r="311" spans="1:2">
      <c r="A311" s="3"/>
      <c r="B311" s="3"/>
    </row>
    <row r="312" spans="1:2">
      <c r="A312" s="3"/>
      <c r="B312" s="3"/>
    </row>
    <row r="313" spans="1:2">
      <c r="A313" s="3"/>
      <c r="B313" s="3"/>
    </row>
    <row r="314" spans="1:2">
      <c r="A314" s="3"/>
      <c r="B314" s="3"/>
    </row>
    <row r="315" spans="1:2">
      <c r="A315" s="3"/>
      <c r="B315" s="3"/>
    </row>
    <row r="316" spans="1:2">
      <c r="A316" s="3"/>
      <c r="B316" s="3"/>
    </row>
    <row r="317" spans="1:2">
      <c r="A317" s="3"/>
      <c r="B317" s="3"/>
    </row>
    <row r="318" spans="1:2">
      <c r="A318" s="3"/>
      <c r="B318" s="3"/>
    </row>
    <row r="319" spans="1:2">
      <c r="A319" s="3"/>
      <c r="B319" s="3"/>
    </row>
    <row r="320" spans="1:2">
      <c r="A320" s="3"/>
      <c r="B320" s="3"/>
    </row>
    <row r="321" spans="1:2">
      <c r="A321" s="3"/>
      <c r="B321" s="3"/>
    </row>
    <row r="322" spans="1:2">
      <c r="A322" s="3"/>
      <c r="B322" s="3"/>
    </row>
    <row r="323" spans="1:2">
      <c r="A323" s="3"/>
      <c r="B323" s="3"/>
    </row>
    <row r="324" spans="1:2">
      <c r="A324" s="3"/>
      <c r="B324" s="3"/>
    </row>
    <row r="325" spans="1:2">
      <c r="A325" s="3"/>
      <c r="B325" s="3"/>
    </row>
    <row r="326" spans="1:2">
      <c r="A326" s="3"/>
      <c r="B326" s="3"/>
    </row>
    <row r="327" spans="1:2">
      <c r="A327" s="3"/>
      <c r="B327" s="3"/>
    </row>
    <row r="328" spans="1:2">
      <c r="A328" s="3"/>
      <c r="B328" s="3"/>
    </row>
    <row r="329" spans="1:2">
      <c r="A329" s="3"/>
      <c r="B329" s="3"/>
    </row>
    <row r="330" spans="1:2">
      <c r="A330" s="3"/>
      <c r="B330" s="3"/>
    </row>
    <row r="331" spans="1:2">
      <c r="A331" s="3"/>
      <c r="B331" s="3"/>
    </row>
    <row r="332" spans="1:2">
      <c r="A332" s="3"/>
      <c r="B332" s="3"/>
    </row>
    <row r="333" spans="1:2">
      <c r="A333" s="3"/>
      <c r="B333" s="3"/>
    </row>
    <row r="334" spans="1:2">
      <c r="A334" s="3"/>
      <c r="B334" s="3"/>
    </row>
    <row r="335" spans="1:2">
      <c r="A335" s="3"/>
      <c r="B335" s="3"/>
    </row>
    <row r="336" spans="1:2">
      <c r="A336" s="3"/>
      <c r="B336" s="3"/>
    </row>
    <row r="337" spans="1:2">
      <c r="A337" s="3"/>
      <c r="B337" s="3"/>
    </row>
    <row r="338" spans="1:2">
      <c r="A338" s="3"/>
      <c r="B338" s="3"/>
    </row>
    <row r="339" spans="1:2">
      <c r="A339" s="3"/>
      <c r="B339" s="3"/>
    </row>
    <row r="340" spans="1:2">
      <c r="A340" s="3"/>
      <c r="B340" s="3"/>
    </row>
    <row r="341" spans="1:2">
      <c r="A341" s="3"/>
      <c r="B341" s="3"/>
    </row>
    <row r="342" spans="1:2">
      <c r="A342" s="3"/>
      <c r="B342" s="3"/>
    </row>
    <row r="343" spans="1:2">
      <c r="A343" s="3"/>
      <c r="B343" s="3"/>
    </row>
    <row r="344" spans="1:2">
      <c r="A344" s="3"/>
      <c r="B344" s="3"/>
    </row>
    <row r="345" spans="1:2">
      <c r="A345" s="3"/>
      <c r="B345" s="3"/>
    </row>
    <row r="346" spans="1:2">
      <c r="A346" s="3"/>
      <c r="B346" s="3"/>
    </row>
    <row r="347" spans="1:2">
      <c r="A347" s="3"/>
      <c r="B347" s="3"/>
    </row>
    <row r="348" spans="1:2">
      <c r="A348" s="3"/>
      <c r="B348" s="3"/>
    </row>
    <row r="349" spans="1:2">
      <c r="A349" s="3"/>
      <c r="B349" s="3"/>
    </row>
    <row r="350" spans="1:2">
      <c r="A350" s="3"/>
      <c r="B350" s="3"/>
    </row>
    <row r="351" spans="1:2">
      <c r="A351" s="3"/>
      <c r="B351" s="3"/>
    </row>
    <row r="352" spans="1:2">
      <c r="A352" s="3"/>
      <c r="B352" s="3"/>
    </row>
    <row r="353" spans="1:2">
      <c r="A353" s="3"/>
      <c r="B353" s="3"/>
    </row>
    <row r="354" spans="1:2">
      <c r="A354" s="3"/>
      <c r="B354" s="3"/>
    </row>
    <row r="355" spans="1:2">
      <c r="A355" s="3"/>
      <c r="B355" s="3"/>
    </row>
    <row r="356" spans="1:2">
      <c r="A356" s="3"/>
      <c r="B356" s="3"/>
    </row>
    <row r="357" spans="1:2">
      <c r="A357" s="3"/>
      <c r="B357" s="3"/>
    </row>
    <row r="358" spans="1:2">
      <c r="A358" s="3"/>
      <c r="B358" s="3"/>
    </row>
    <row r="359" spans="1:2">
      <c r="A359" s="3"/>
      <c r="B359" s="3"/>
    </row>
    <row r="360" spans="1:2">
      <c r="A360" s="3"/>
      <c r="B360" s="3"/>
    </row>
    <row r="361" spans="1:2">
      <c r="A361" s="3"/>
      <c r="B361" s="3"/>
    </row>
    <row r="362" spans="1:2">
      <c r="A362" s="3"/>
      <c r="B362" s="3"/>
    </row>
    <row r="363" spans="1:2">
      <c r="A363" s="3"/>
      <c r="B363" s="3"/>
    </row>
    <row r="364" spans="1:2">
      <c r="A364" s="3"/>
      <c r="B364" s="3"/>
    </row>
    <row r="365" spans="1:2">
      <c r="A365" s="3"/>
      <c r="B365" s="3"/>
    </row>
    <row r="366" spans="1:2">
      <c r="A366" s="3"/>
      <c r="B366" s="3"/>
    </row>
    <row r="367" spans="1:2">
      <c r="A367" s="3"/>
      <c r="B367" s="3"/>
    </row>
    <row r="368" spans="1:2">
      <c r="A368" s="3"/>
      <c r="B368" s="3"/>
    </row>
    <row r="369" spans="1:2">
      <c r="A369" s="3"/>
      <c r="B369" s="3"/>
    </row>
    <row r="370" spans="1:2">
      <c r="A370" s="3"/>
      <c r="B370" s="3"/>
    </row>
    <row r="371" spans="1:2">
      <c r="A371" s="3"/>
      <c r="B371" s="3"/>
    </row>
    <row r="372" spans="1:2">
      <c r="A372" s="3"/>
      <c r="B372" s="3"/>
    </row>
    <row r="373" spans="1:2">
      <c r="A373" s="3"/>
      <c r="B373" s="3"/>
    </row>
    <row r="374" spans="1:2">
      <c r="A374" s="3"/>
      <c r="B374" s="3"/>
    </row>
    <row r="375" spans="1:2">
      <c r="A375" s="3"/>
      <c r="B375" s="3"/>
    </row>
    <row r="376" spans="1:2">
      <c r="A376" s="3"/>
      <c r="B376" s="3"/>
    </row>
    <row r="377" spans="1:2">
      <c r="A377" s="3"/>
      <c r="B377" s="3"/>
    </row>
    <row r="378" spans="1:2">
      <c r="A378" s="3"/>
      <c r="B378" s="3"/>
    </row>
    <row r="379" spans="1:2">
      <c r="A379" s="3"/>
      <c r="B379" s="3"/>
    </row>
    <row r="380" spans="1:2">
      <c r="A380" s="3"/>
      <c r="B380" s="3"/>
    </row>
    <row r="381" spans="1:2">
      <c r="A381" s="3"/>
      <c r="B381" s="3"/>
    </row>
    <row r="382" spans="1:2">
      <c r="A382" s="3"/>
      <c r="B382" s="3"/>
    </row>
    <row r="383" spans="1:2">
      <c r="A383" s="3"/>
      <c r="B383" s="3"/>
    </row>
    <row r="384" spans="1:2">
      <c r="A384" s="3"/>
      <c r="B384" s="3"/>
    </row>
    <row r="385" spans="1:2">
      <c r="A385" s="3"/>
      <c r="B385" s="3"/>
    </row>
    <row r="386" spans="1:2">
      <c r="A386" s="3"/>
      <c r="B386" s="3"/>
    </row>
    <row r="387" spans="1:2">
      <c r="A387" s="3"/>
      <c r="B387" s="3"/>
    </row>
    <row r="388" spans="1:2">
      <c r="A388" s="3"/>
      <c r="B388" s="3"/>
    </row>
    <row r="389" spans="1:2">
      <c r="A389" s="3"/>
      <c r="B389" s="3"/>
    </row>
    <row r="390" spans="1:2">
      <c r="A390" s="3"/>
      <c r="B390" s="3"/>
    </row>
    <row r="391" spans="1:2">
      <c r="A391" s="3"/>
      <c r="B391" s="3"/>
    </row>
    <row r="392" spans="1:2">
      <c r="A392" s="3"/>
      <c r="B392" s="3"/>
    </row>
    <row r="393" spans="1:2">
      <c r="A393" s="3"/>
      <c r="B393" s="3"/>
    </row>
    <row r="394" spans="1:2">
      <c r="A394" s="3"/>
      <c r="B394" s="3"/>
    </row>
    <row r="395" spans="1:2">
      <c r="A395" s="3"/>
      <c r="B395" s="3"/>
    </row>
    <row r="396" spans="1:2">
      <c r="A396" s="3"/>
      <c r="B396" s="3"/>
    </row>
    <row r="397" spans="1:2">
      <c r="A397" s="3"/>
      <c r="B397" s="3"/>
    </row>
    <row r="398" spans="1:2">
      <c r="A398" s="3"/>
      <c r="B398" s="3"/>
    </row>
    <row r="399" spans="1:2">
      <c r="A399" s="3"/>
      <c r="B399" s="3"/>
    </row>
    <row r="400" spans="1:2">
      <c r="A400" s="3"/>
      <c r="B400" s="3"/>
    </row>
    <row r="401" spans="1:2">
      <c r="A401" s="3"/>
      <c r="B401" s="3"/>
    </row>
    <row r="402" spans="1:2">
      <c r="A402" s="3"/>
      <c r="B402" s="3"/>
    </row>
    <row r="403" spans="1:2">
      <c r="A403" s="3"/>
      <c r="B403" s="3"/>
    </row>
    <row r="404" spans="1:2">
      <c r="A404" s="3"/>
      <c r="B404" s="3"/>
    </row>
    <row r="405" spans="1:2">
      <c r="A405" s="3"/>
      <c r="B405" s="3"/>
    </row>
    <row r="406" spans="1:2">
      <c r="A406" s="3"/>
      <c r="B406" s="3"/>
    </row>
    <row r="407" spans="1:2">
      <c r="A407" s="3"/>
      <c r="B407" s="3"/>
    </row>
    <row r="408" spans="1:2">
      <c r="A408" s="3"/>
      <c r="B408" s="3"/>
    </row>
    <row r="409" spans="1:2">
      <c r="A409" s="3"/>
      <c r="B409" s="3"/>
    </row>
    <row r="410" spans="1:2">
      <c r="A410" s="3"/>
      <c r="B410" s="3"/>
    </row>
    <row r="411" spans="1:2">
      <c r="A411" s="3"/>
      <c r="B411" s="3"/>
    </row>
    <row r="412" spans="1:2">
      <c r="A412" s="3"/>
      <c r="B412" s="3"/>
    </row>
    <row r="413" spans="1:2">
      <c r="A413" s="3"/>
      <c r="B413" s="3"/>
    </row>
    <row r="414" spans="1:2">
      <c r="A414" s="3"/>
      <c r="B414" s="3"/>
    </row>
    <row r="415" spans="1:2">
      <c r="A415" s="3"/>
      <c r="B415" s="3"/>
    </row>
    <row r="416" spans="1:2">
      <c r="A416" s="3"/>
      <c r="B416" s="3"/>
    </row>
    <row r="417" spans="1:2">
      <c r="A417" s="3"/>
      <c r="B417" s="3"/>
    </row>
    <row r="418" spans="1:2">
      <c r="A418" s="3"/>
      <c r="B418" s="3"/>
    </row>
    <row r="419" spans="1:2">
      <c r="A419" s="3"/>
      <c r="B419" s="3"/>
    </row>
    <row r="420" spans="1:2">
      <c r="A420" s="3"/>
      <c r="B420" s="3"/>
    </row>
    <row r="421" spans="1:2">
      <c r="A421" s="3"/>
      <c r="B421" s="3"/>
    </row>
    <row r="422" spans="1:2">
      <c r="A422" s="3"/>
      <c r="B422" s="3"/>
    </row>
    <row r="423" spans="1:2">
      <c r="A423" s="3"/>
      <c r="B423" s="3"/>
    </row>
    <row r="424" spans="1:2">
      <c r="A424" s="3"/>
      <c r="B424" s="3"/>
    </row>
    <row r="425" spans="1:2">
      <c r="A425" s="3"/>
      <c r="B425" s="3"/>
    </row>
    <row r="426" spans="1:2">
      <c r="A426" s="3"/>
      <c r="B426" s="3"/>
    </row>
    <row r="427" spans="1:2">
      <c r="A427" s="3"/>
      <c r="B427" s="3"/>
    </row>
    <row r="428" spans="1:2">
      <c r="A428" s="3"/>
      <c r="B428" s="3"/>
    </row>
    <row r="429" spans="1:2">
      <c r="A429" s="3"/>
      <c r="B429" s="3"/>
    </row>
    <row r="430" spans="1:2">
      <c r="A430" s="3"/>
      <c r="B430" s="3"/>
    </row>
    <row r="431" spans="1:2">
      <c r="A431" s="3"/>
      <c r="B431" s="3"/>
    </row>
    <row r="432" spans="1:2">
      <c r="A432" s="3"/>
      <c r="B432" s="3"/>
    </row>
    <row r="433" spans="1:2">
      <c r="A433" s="3"/>
      <c r="B433" s="3"/>
    </row>
    <row r="434" spans="1:2">
      <c r="A434" s="3"/>
      <c r="B434" s="3"/>
    </row>
    <row r="435" spans="1:2">
      <c r="A435" s="3"/>
      <c r="B435" s="3"/>
    </row>
    <row r="436" spans="1:2">
      <c r="A436" s="3"/>
      <c r="B436" s="3"/>
    </row>
    <row r="437" spans="1:2">
      <c r="A437" s="3"/>
      <c r="B437" s="3"/>
    </row>
    <row r="438" spans="1:2">
      <c r="A438" s="3"/>
      <c r="B438" s="3"/>
    </row>
    <row r="439" spans="1:2">
      <c r="A439" s="3"/>
      <c r="B439" s="3"/>
    </row>
    <row r="440" spans="1:2">
      <c r="A440" s="3"/>
      <c r="B440" s="3"/>
    </row>
    <row r="441" spans="1:2">
      <c r="A441" s="3"/>
      <c r="B441" s="3"/>
    </row>
    <row r="442" spans="1:2">
      <c r="A442" s="3"/>
      <c r="B442" s="3"/>
    </row>
    <row r="443" spans="1:2">
      <c r="A443" s="3"/>
      <c r="B443" s="3"/>
    </row>
    <row r="444" spans="1:2">
      <c r="A444" s="3"/>
      <c r="B444" s="3"/>
    </row>
    <row r="445" spans="1:2">
      <c r="A445" s="3"/>
      <c r="B445" s="3"/>
    </row>
    <row r="446" spans="1:2">
      <c r="A446" s="3"/>
      <c r="B446" s="3"/>
    </row>
    <row r="447" spans="1:2">
      <c r="A447" s="3"/>
      <c r="B447" s="3"/>
    </row>
    <row r="448" spans="1:2">
      <c r="A448" s="3"/>
      <c r="B448" s="3"/>
    </row>
    <row r="449" spans="1:2">
      <c r="A449" s="3"/>
      <c r="B449" s="3"/>
    </row>
    <row r="450" spans="1:2">
      <c r="A450" s="3"/>
      <c r="B450" s="3"/>
    </row>
    <row r="451" spans="1:2">
      <c r="A451" s="3"/>
      <c r="B451" s="3"/>
    </row>
    <row r="452" spans="1:2">
      <c r="A452" s="3"/>
      <c r="B452" s="3"/>
    </row>
    <row r="453" spans="1:2">
      <c r="A453" s="3"/>
      <c r="B453" s="3"/>
    </row>
    <row r="454" spans="1:2">
      <c r="A454" s="3"/>
      <c r="B454" s="3"/>
    </row>
    <row r="455" spans="1:2">
      <c r="A455" s="3"/>
      <c r="B455" s="3"/>
    </row>
    <row r="456" spans="1:2">
      <c r="A456" s="3"/>
      <c r="B456" s="3"/>
    </row>
    <row r="457" spans="1:2">
      <c r="A457" s="3"/>
      <c r="B457" s="3"/>
    </row>
    <row r="458" spans="1:2">
      <c r="A458" s="3"/>
      <c r="B458" s="3"/>
    </row>
    <row r="459" spans="1:2">
      <c r="A459" s="3"/>
      <c r="B459" s="3"/>
    </row>
    <row r="460" spans="1:2">
      <c r="A460" s="3"/>
      <c r="B460" s="3"/>
    </row>
    <row r="461" spans="1:2">
      <c r="A461" s="3"/>
      <c r="B461" s="3"/>
    </row>
    <row r="462" spans="1:2">
      <c r="A462" s="3"/>
      <c r="B462" s="3"/>
    </row>
    <row r="463" spans="1:2">
      <c r="A463" s="3"/>
      <c r="B463" s="3"/>
    </row>
    <row r="464" spans="1:2">
      <c r="A464" s="3"/>
      <c r="B464" s="3"/>
    </row>
    <row r="465" spans="1:2">
      <c r="A465" s="3"/>
      <c r="B465" s="3"/>
    </row>
    <row r="466" spans="1:2">
      <c r="A466" s="3"/>
      <c r="B466" s="3"/>
    </row>
    <row r="467" spans="1:2">
      <c r="A467" s="3"/>
      <c r="B467" s="3"/>
    </row>
    <row r="468" spans="1:2">
      <c r="A468" s="3"/>
      <c r="B468" s="3"/>
    </row>
    <row r="469" spans="1:2">
      <c r="A469" s="3"/>
      <c r="B469" s="3"/>
    </row>
    <row r="470" spans="1:2">
      <c r="A470" s="3"/>
      <c r="B470" s="3"/>
    </row>
    <row r="471" spans="1:2">
      <c r="A471" s="3"/>
      <c r="B471" s="3"/>
    </row>
    <row r="472" spans="1:2">
      <c r="A472" s="3"/>
      <c r="B472" s="3"/>
    </row>
    <row r="473" spans="1:2">
      <c r="A473" s="3"/>
      <c r="B473" s="3"/>
    </row>
    <row r="474" spans="1:2">
      <c r="A474" s="3"/>
      <c r="B474" s="3"/>
    </row>
    <row r="475" spans="1:2">
      <c r="A475" s="3"/>
      <c r="B475" s="3"/>
    </row>
    <row r="476" spans="1:2">
      <c r="A476" s="3"/>
      <c r="B476" s="3"/>
    </row>
    <row r="477" spans="1:2">
      <c r="A477" s="3"/>
      <c r="B477" s="3"/>
    </row>
    <row r="478" spans="1:2">
      <c r="A478" s="3"/>
      <c r="B478" s="3"/>
    </row>
    <row r="479" spans="1:2">
      <c r="A479" s="3"/>
      <c r="B479" s="3"/>
    </row>
    <row r="480" spans="1:2">
      <c r="A480" s="3"/>
      <c r="B480" s="3"/>
    </row>
    <row r="481" spans="1:2">
      <c r="A481" s="3"/>
      <c r="B481" s="3"/>
    </row>
    <row r="482" spans="1:2">
      <c r="A482" s="3"/>
      <c r="B482" s="3"/>
    </row>
    <row r="483" spans="1:2">
      <c r="A483" s="3"/>
      <c r="B483" s="3"/>
    </row>
    <row r="484" spans="1:2">
      <c r="A484" s="3"/>
      <c r="B484" s="3"/>
    </row>
    <row r="485" spans="1:2">
      <c r="A485" s="3"/>
      <c r="B485" s="3"/>
    </row>
    <row r="486" spans="1:2">
      <c r="A486" s="3"/>
      <c r="B486" s="3"/>
    </row>
    <row r="487" spans="1:2">
      <c r="A487" s="3"/>
      <c r="B487" s="3"/>
    </row>
    <row r="488" spans="1:2">
      <c r="A488" s="3"/>
      <c r="B488" s="3"/>
    </row>
    <row r="489" spans="1:2">
      <c r="A489" s="3"/>
      <c r="B489" s="3"/>
    </row>
    <row r="490" spans="1:2">
      <c r="A490" s="3"/>
      <c r="B490" s="3"/>
    </row>
    <row r="491" spans="1:2">
      <c r="A491" s="3"/>
      <c r="B491" s="3"/>
    </row>
    <row r="492" spans="1:2">
      <c r="A492" s="3"/>
      <c r="B492" s="3"/>
    </row>
    <row r="493" spans="1:2">
      <c r="A493" s="3"/>
      <c r="B493" s="3"/>
    </row>
    <row r="494" spans="1:2">
      <c r="A494" s="3"/>
      <c r="B494" s="3"/>
    </row>
    <row r="495" spans="1:2">
      <c r="A495" s="3"/>
      <c r="B495" s="3"/>
    </row>
    <row r="496" spans="1:2">
      <c r="A496" s="3"/>
      <c r="B496" s="3"/>
    </row>
    <row r="497" spans="1:2">
      <c r="A497" s="3"/>
      <c r="B497" s="3"/>
    </row>
    <row r="498" spans="1:2">
      <c r="A498" s="3"/>
      <c r="B498" s="3"/>
    </row>
    <row r="499" spans="1:2">
      <c r="A499" s="3"/>
      <c r="B499" s="3"/>
    </row>
    <row r="500" spans="1:2">
      <c r="A500" s="3"/>
      <c r="B500" s="3"/>
    </row>
    <row r="501" spans="1:2">
      <c r="A501" s="3"/>
      <c r="B501" s="3"/>
    </row>
    <row r="502" spans="1:2">
      <c r="A502" s="3"/>
      <c r="B502" s="3"/>
    </row>
    <row r="503" spans="1:2">
      <c r="A503" s="3"/>
      <c r="B503" s="3"/>
    </row>
    <row r="504" spans="1:2">
      <c r="A504" s="3"/>
      <c r="B504" s="3"/>
    </row>
    <row r="505" spans="1:2">
      <c r="A505" s="3"/>
      <c r="B505" s="3"/>
    </row>
    <row r="506" spans="1:2">
      <c r="A506" s="3"/>
      <c r="B506" s="3"/>
    </row>
    <row r="507" spans="1:2">
      <c r="A507" s="3"/>
      <c r="B507" s="3"/>
    </row>
    <row r="508" spans="1:2">
      <c r="A508" s="3"/>
      <c r="B508" s="3"/>
    </row>
    <row r="509" spans="1:2">
      <c r="A509" s="3"/>
      <c r="B509" s="3"/>
    </row>
    <row r="510" spans="1:2">
      <c r="A510" s="3"/>
      <c r="B510" s="3"/>
    </row>
    <row r="511" spans="1:2">
      <c r="A511" s="3"/>
      <c r="B511" s="3"/>
    </row>
    <row r="512" spans="1:2">
      <c r="A512" s="3"/>
      <c r="B512" s="3"/>
    </row>
    <row r="513" spans="1:2">
      <c r="A513" s="3"/>
      <c r="B513" s="3"/>
    </row>
    <row r="514" spans="1:2">
      <c r="A514" s="3"/>
      <c r="B514" s="3"/>
    </row>
    <row r="515" spans="1:2">
      <c r="A515" s="3"/>
      <c r="B515" s="3"/>
    </row>
    <row r="516" spans="1:2">
      <c r="A516" s="3"/>
      <c r="B516" s="3"/>
    </row>
    <row r="517" spans="1:2">
      <c r="A517" s="3"/>
      <c r="B517" s="3"/>
    </row>
    <row r="518" spans="1:2">
      <c r="A518" s="3"/>
      <c r="B518" s="3"/>
    </row>
    <row r="519" spans="1:2">
      <c r="A519" s="3"/>
      <c r="B519" s="3"/>
    </row>
    <row r="520" spans="1:2">
      <c r="A520" s="3"/>
      <c r="B520" s="3"/>
    </row>
    <row r="521" spans="1:2">
      <c r="A521" s="3"/>
      <c r="B521" s="3"/>
    </row>
    <row r="522" spans="1:2">
      <c r="A522" s="3"/>
      <c r="B522" s="3"/>
    </row>
    <row r="523" spans="1:2">
      <c r="A523" s="3"/>
      <c r="B523" s="3"/>
    </row>
    <row r="524" spans="1:2">
      <c r="A524" s="3"/>
      <c r="B524" s="3"/>
    </row>
    <row r="525" spans="1:2">
      <c r="A525" s="3"/>
      <c r="B525" s="3"/>
    </row>
    <row r="526" spans="1:2">
      <c r="A526" s="3"/>
      <c r="B526" s="3"/>
    </row>
    <row r="527" spans="1:2">
      <c r="A527" s="3"/>
      <c r="B527" s="3"/>
    </row>
    <row r="528" spans="1:2">
      <c r="A528" s="3"/>
      <c r="B528" s="3"/>
    </row>
    <row r="529" spans="1:2">
      <c r="A529" s="3"/>
      <c r="B529" s="3"/>
    </row>
    <row r="530" spans="1:2">
      <c r="A530" s="3"/>
      <c r="B530" s="3"/>
    </row>
    <row r="531" spans="1:2">
      <c r="A531" s="3"/>
      <c r="B531" s="3"/>
    </row>
    <row r="532" spans="1:2">
      <c r="A532" s="3"/>
      <c r="B532" s="3"/>
    </row>
    <row r="533" spans="1:2">
      <c r="A533" s="3"/>
      <c r="B533" s="3"/>
    </row>
    <row r="534" spans="1:2">
      <c r="A534" s="3"/>
      <c r="B534" s="3"/>
    </row>
    <row r="535" spans="1:2">
      <c r="A535" s="3"/>
      <c r="B535" s="3"/>
    </row>
    <row r="536" spans="1:2">
      <c r="A536" s="3"/>
      <c r="B536" s="3"/>
    </row>
    <row r="537" spans="1:2">
      <c r="A537" s="3"/>
      <c r="B537" s="3"/>
    </row>
    <row r="538" spans="1:2">
      <c r="A538" s="3"/>
      <c r="B538" s="3"/>
    </row>
    <row r="539" spans="1:2">
      <c r="A539" s="3"/>
      <c r="B539" s="3"/>
    </row>
    <row r="540" spans="1:2">
      <c r="A540" s="3"/>
      <c r="B540" s="3"/>
    </row>
    <row r="541" spans="1:2">
      <c r="A541" s="3"/>
      <c r="B541" s="3"/>
    </row>
    <row r="542" spans="1:2">
      <c r="A542" s="3"/>
      <c r="B542" s="3"/>
    </row>
    <row r="543" spans="1:2">
      <c r="A543" s="3"/>
      <c r="B543" s="3"/>
    </row>
    <row r="544" spans="1:2">
      <c r="A544" s="3"/>
      <c r="B544" s="3"/>
    </row>
    <row r="545" spans="1:2">
      <c r="A545" s="3"/>
      <c r="B545" s="3"/>
    </row>
    <row r="546" spans="1:2">
      <c r="A546" s="3"/>
      <c r="B546" s="3"/>
    </row>
    <row r="547" spans="1:2">
      <c r="A547" s="3"/>
      <c r="B547" s="3"/>
    </row>
    <row r="548" spans="1:2">
      <c r="A548" s="3"/>
      <c r="B548" s="3"/>
    </row>
    <row r="549" spans="1:2">
      <c r="A549" s="3"/>
      <c r="B549" s="3"/>
    </row>
    <row r="550" spans="1:2">
      <c r="A550" s="3"/>
      <c r="B550" s="3"/>
    </row>
    <row r="551" spans="1:2">
      <c r="A551" s="3"/>
      <c r="B551" s="3"/>
    </row>
    <row r="552" spans="1:2">
      <c r="A552" s="3"/>
      <c r="B552" s="3"/>
    </row>
    <row r="553" spans="1:2">
      <c r="A553" s="3"/>
      <c r="B553" s="3"/>
    </row>
    <row r="554" spans="1:2">
      <c r="A554" s="3"/>
      <c r="B554" s="3"/>
    </row>
    <row r="555" spans="1:2">
      <c r="A555" s="3"/>
      <c r="B555" s="3"/>
    </row>
    <row r="556" spans="1:2">
      <c r="A556" s="3"/>
      <c r="B556" s="3"/>
    </row>
    <row r="557" spans="1:2">
      <c r="A557" s="3"/>
      <c r="B557" s="3"/>
    </row>
    <row r="558" spans="1:2">
      <c r="A558" s="3"/>
      <c r="B558" s="3"/>
    </row>
    <row r="559" spans="1:2">
      <c r="A559" s="3"/>
      <c r="B559" s="3"/>
    </row>
    <row r="560" spans="1:2">
      <c r="A560" s="3"/>
      <c r="B560" s="3"/>
    </row>
    <row r="561" spans="1:2">
      <c r="A561" s="3"/>
      <c r="B561" s="3"/>
    </row>
    <row r="562" spans="1:2">
      <c r="A562" s="3"/>
      <c r="B562" s="3"/>
    </row>
    <row r="563" spans="1:2">
      <c r="A563" s="3"/>
      <c r="B563" s="3"/>
    </row>
    <row r="564" spans="1:2">
      <c r="A564" s="3"/>
      <c r="B564" s="3"/>
    </row>
    <row r="565" spans="1:2">
      <c r="A565" s="3"/>
      <c r="B565" s="3"/>
    </row>
    <row r="566" spans="1:2">
      <c r="A566" s="3"/>
      <c r="B566" s="3"/>
    </row>
    <row r="567" spans="1:2">
      <c r="A567" s="3"/>
      <c r="B567" s="3"/>
    </row>
    <row r="568" spans="1:2">
      <c r="A568" s="3"/>
      <c r="B568" s="3"/>
    </row>
    <row r="569" spans="1:2">
      <c r="A569" s="3"/>
      <c r="B569" s="3"/>
    </row>
    <row r="570" spans="1:2">
      <c r="A570" s="3"/>
      <c r="B570" s="3"/>
    </row>
    <row r="571" spans="1:2">
      <c r="A571" s="3"/>
      <c r="B571" s="3"/>
    </row>
    <row r="572" spans="1:2">
      <c r="A572" s="3"/>
      <c r="B572" s="3"/>
    </row>
    <row r="573" spans="1:2">
      <c r="A573" s="3"/>
      <c r="B573" s="3"/>
    </row>
    <row r="574" spans="1:2">
      <c r="A574" s="3"/>
      <c r="B574" s="3"/>
    </row>
    <row r="575" spans="1:2">
      <c r="A575" s="3"/>
      <c r="B575" s="3"/>
    </row>
    <row r="576" spans="1:2">
      <c r="A576" s="3"/>
      <c r="B576" s="3"/>
    </row>
    <row r="577" spans="1:2">
      <c r="A577" s="3"/>
      <c r="B577" s="3"/>
    </row>
    <row r="578" spans="1:2">
      <c r="A578" s="3"/>
      <c r="B578" s="3"/>
    </row>
    <row r="579" spans="1:2">
      <c r="A579" s="3"/>
      <c r="B579" s="3"/>
    </row>
    <row r="580" spans="1:2">
      <c r="A580" s="3"/>
      <c r="B580" s="3"/>
    </row>
    <row r="581" spans="1:2">
      <c r="A581" s="3"/>
      <c r="B581" s="3"/>
    </row>
    <row r="582" spans="1:2">
      <c r="A582" s="3"/>
      <c r="B582" s="3"/>
    </row>
    <row r="583" spans="1:2">
      <c r="A583" s="3"/>
      <c r="B583" s="3"/>
    </row>
    <row r="584" spans="1:2">
      <c r="A584" s="3"/>
      <c r="B584" s="3"/>
    </row>
    <row r="585" spans="1:2">
      <c r="A585" s="3"/>
      <c r="B585" s="3"/>
    </row>
    <row r="586" spans="1:2">
      <c r="A586" s="3"/>
      <c r="B586" s="3"/>
    </row>
    <row r="587" spans="1:2">
      <c r="A587" s="3"/>
      <c r="B587" s="3"/>
    </row>
    <row r="588" spans="1:2">
      <c r="A588" s="3"/>
      <c r="B588" s="3"/>
    </row>
    <row r="589" spans="1:2">
      <c r="A589" s="3"/>
      <c r="B589" s="3"/>
    </row>
    <row r="590" spans="1:2">
      <c r="A590" s="3"/>
      <c r="B590" s="3"/>
    </row>
    <row r="591" spans="1:2">
      <c r="A591" s="3"/>
      <c r="B591" s="3"/>
    </row>
    <row r="592" spans="1:2">
      <c r="A592" s="3"/>
      <c r="B592" s="3"/>
    </row>
    <row r="593" spans="1:2">
      <c r="A593" s="3"/>
      <c r="B593" s="3"/>
    </row>
    <row r="594" spans="1:2">
      <c r="A594" s="3"/>
      <c r="B594" s="3"/>
    </row>
    <row r="595" spans="1:2">
      <c r="A595" s="3"/>
      <c r="B595" s="3"/>
    </row>
    <row r="596" spans="1:2">
      <c r="A596" s="3"/>
      <c r="B596" s="3"/>
    </row>
    <row r="597" spans="1:2">
      <c r="A597" s="3"/>
      <c r="B597" s="3"/>
    </row>
    <row r="598" spans="1:2">
      <c r="A598" s="3"/>
      <c r="B598" s="3"/>
    </row>
    <row r="599" spans="1:2">
      <c r="A599" s="3"/>
      <c r="B599" s="3"/>
    </row>
    <row r="600" spans="1:2">
      <c r="A600" s="3"/>
      <c r="B600" s="3"/>
    </row>
    <row r="601" spans="1:2">
      <c r="A601" s="3"/>
      <c r="B601" s="3"/>
    </row>
    <row r="602" spans="1:2">
      <c r="A602" s="3"/>
      <c r="B602" s="3"/>
    </row>
    <row r="603" spans="1:2">
      <c r="A603" s="3"/>
      <c r="B603" s="3"/>
    </row>
    <row r="604" spans="1:2">
      <c r="A604" s="3"/>
      <c r="B604" s="3"/>
    </row>
    <row r="605" spans="1:2">
      <c r="A605" s="3"/>
      <c r="B605" s="3"/>
    </row>
    <row r="606" spans="1:2">
      <c r="A606" s="3"/>
      <c r="B606" s="3"/>
    </row>
    <row r="607" spans="1:2">
      <c r="A607" s="3"/>
      <c r="B607" s="3"/>
    </row>
    <row r="608" spans="1:2">
      <c r="A608" s="3"/>
      <c r="B608" s="3"/>
    </row>
    <row r="609" spans="1:2">
      <c r="A609" s="3"/>
      <c r="B609" s="3"/>
    </row>
    <row r="610" spans="1:2">
      <c r="A610" s="3"/>
      <c r="B610" s="3"/>
    </row>
    <row r="611" spans="1:2">
      <c r="A611" s="3"/>
      <c r="B611" s="3"/>
    </row>
    <row r="612" spans="1:2">
      <c r="A612" s="3"/>
      <c r="B612" s="3"/>
    </row>
    <row r="613" spans="1:2">
      <c r="A613" s="3"/>
      <c r="B613" s="3"/>
    </row>
    <row r="614" spans="1:2">
      <c r="A614" s="3"/>
      <c r="B614" s="3"/>
    </row>
    <row r="615" spans="1:2">
      <c r="A615" s="3"/>
      <c r="B615" s="3"/>
    </row>
    <row r="616" spans="1:2">
      <c r="A616" s="3"/>
      <c r="B616" s="3"/>
    </row>
    <row r="617" spans="1:2">
      <c r="A617" s="3"/>
      <c r="B617" s="3"/>
    </row>
    <row r="618" spans="1:2">
      <c r="A618" s="3"/>
      <c r="B618" s="3"/>
    </row>
    <row r="619" spans="1:2">
      <c r="A619" s="3"/>
      <c r="B619" s="3"/>
    </row>
    <row r="620" spans="1:2">
      <c r="A620" s="3"/>
      <c r="B620" s="3"/>
    </row>
    <row r="621" spans="1:2">
      <c r="A621" s="3"/>
      <c r="B621" s="3"/>
    </row>
    <row r="622" spans="1:2">
      <c r="A622" s="3"/>
      <c r="B622" s="3"/>
    </row>
    <row r="623" spans="1:2">
      <c r="A623" s="3"/>
      <c r="B623" s="3"/>
    </row>
    <row r="624" spans="1:2">
      <c r="A624" s="3"/>
      <c r="B624" s="3"/>
    </row>
    <row r="625" spans="1:2">
      <c r="A625" s="3"/>
      <c r="B625" s="3"/>
    </row>
    <row r="626" spans="1:2">
      <c r="A626" s="3"/>
      <c r="B626" s="3"/>
    </row>
    <row r="627" spans="1:2">
      <c r="A627" s="3"/>
      <c r="B627" s="3"/>
    </row>
    <row r="628" spans="1:2">
      <c r="A628" s="3"/>
      <c r="B628" s="3"/>
    </row>
    <row r="629" spans="1:2">
      <c r="A629" s="3"/>
      <c r="B629" s="3"/>
    </row>
    <row r="630" spans="1:2">
      <c r="A630" s="3"/>
      <c r="B630" s="3"/>
    </row>
    <row r="631" spans="1:2">
      <c r="A631" s="3"/>
      <c r="B631" s="3"/>
    </row>
    <row r="632" spans="1:2">
      <c r="A632" s="3"/>
      <c r="B632" s="3"/>
    </row>
    <row r="633" spans="1:2">
      <c r="A633" s="3"/>
      <c r="B633" s="3"/>
    </row>
    <row r="634" spans="1:2">
      <c r="A634" s="3"/>
      <c r="B634" s="3"/>
    </row>
    <row r="635" spans="1:2">
      <c r="A635" s="3"/>
      <c r="B635" s="3"/>
    </row>
    <row r="636" spans="1:2">
      <c r="A636" s="3"/>
      <c r="B636" s="3"/>
    </row>
    <row r="637" spans="1:2">
      <c r="A637" s="3"/>
      <c r="B637" s="3"/>
    </row>
    <row r="638" spans="1:2">
      <c r="A638" s="3"/>
      <c r="B638" s="3"/>
    </row>
    <row r="639" spans="1:2">
      <c r="A639" s="3"/>
      <c r="B639" s="3"/>
    </row>
    <row r="640" spans="1:2">
      <c r="A640" s="3"/>
      <c r="B640" s="3"/>
    </row>
    <row r="641" spans="1:2">
      <c r="A641" s="3"/>
      <c r="B641" s="3"/>
    </row>
    <row r="642" spans="1:2">
      <c r="A642" s="3"/>
      <c r="B642" s="3"/>
    </row>
    <row r="643" spans="1:2">
      <c r="A643" s="3"/>
      <c r="B643" s="3"/>
    </row>
    <row r="644" spans="1:2">
      <c r="A644" s="3"/>
      <c r="B644" s="3"/>
    </row>
    <row r="645" spans="1:2">
      <c r="A645" s="3"/>
      <c r="B645" s="3"/>
    </row>
    <row r="646" spans="1:2">
      <c r="A646" s="3"/>
      <c r="B646" s="3"/>
    </row>
    <row r="647" spans="1:2">
      <c r="A647" s="3"/>
      <c r="B647" s="3"/>
    </row>
    <row r="648" spans="1:2">
      <c r="A648" s="3"/>
      <c r="B648" s="3"/>
    </row>
    <row r="649" spans="1:2">
      <c r="A649" s="3"/>
      <c r="B649" s="3"/>
    </row>
    <row r="650" spans="1:2">
      <c r="A650" s="3"/>
      <c r="B650" s="3"/>
    </row>
    <row r="651" spans="1:2">
      <c r="A651" s="3"/>
      <c r="B651" s="3"/>
    </row>
    <row r="652" spans="1:2">
      <c r="A652" s="3"/>
      <c r="B652" s="3"/>
    </row>
    <row r="653" spans="1:2">
      <c r="A653" s="3"/>
      <c r="B653" s="3"/>
    </row>
    <row r="654" spans="1:2">
      <c r="A654" s="3"/>
      <c r="B654" s="3"/>
    </row>
    <row r="655" spans="1:2">
      <c r="A655" s="3"/>
      <c r="B655" s="3"/>
    </row>
    <row r="656" spans="1:2">
      <c r="A656" s="3"/>
      <c r="B656" s="3"/>
    </row>
    <row r="657" spans="1:2">
      <c r="A657" s="3"/>
      <c r="B657" s="3"/>
    </row>
    <row r="658" spans="1:2">
      <c r="A658" s="3"/>
      <c r="B658" s="3"/>
    </row>
    <row r="659" spans="1:2">
      <c r="A659" s="3"/>
      <c r="B659" s="3"/>
    </row>
    <row r="660" spans="1:2">
      <c r="A660" s="3"/>
      <c r="B660" s="3"/>
    </row>
    <row r="661" spans="1:2">
      <c r="A661" s="3"/>
      <c r="B661" s="3"/>
    </row>
    <row r="662" spans="1:2">
      <c r="A662" s="3"/>
      <c r="B662" s="3"/>
    </row>
    <row r="663" spans="1:2">
      <c r="A663" s="3"/>
      <c r="B663" s="3"/>
    </row>
    <row r="664" spans="1:2">
      <c r="A664" s="3"/>
      <c r="B664" s="3"/>
    </row>
    <row r="665" spans="1:2">
      <c r="A665" s="3"/>
      <c r="B665" s="3"/>
    </row>
    <row r="666" spans="1:2">
      <c r="A666" s="3"/>
      <c r="B666" s="3"/>
    </row>
    <row r="667" spans="1:2">
      <c r="A667" s="3"/>
      <c r="B667" s="3"/>
    </row>
    <row r="668" spans="1:2">
      <c r="A668" s="3"/>
      <c r="B668" s="3"/>
    </row>
    <row r="669" spans="1:2">
      <c r="A669" s="3"/>
      <c r="B669" s="3"/>
    </row>
    <row r="670" spans="1:2">
      <c r="A670" s="3"/>
      <c r="B670" s="3"/>
    </row>
    <row r="671" spans="1:2">
      <c r="A671" s="3"/>
      <c r="B671" s="3"/>
    </row>
    <row r="672" spans="1:2">
      <c r="A672" s="3"/>
      <c r="B672" s="3"/>
    </row>
    <row r="673" spans="1:2">
      <c r="A673" s="3"/>
      <c r="B673" s="3"/>
    </row>
    <row r="674" spans="1:2">
      <c r="A674" s="3"/>
      <c r="B674" s="3"/>
    </row>
    <row r="675" spans="1:2">
      <c r="A675" s="3"/>
      <c r="B675" s="3"/>
    </row>
    <row r="676" spans="1:2">
      <c r="A676" s="3"/>
      <c r="B676" s="3"/>
    </row>
    <row r="677" spans="1:2">
      <c r="A677" s="3"/>
      <c r="B677" s="3"/>
    </row>
    <row r="678" spans="1:2">
      <c r="A678" s="3"/>
      <c r="B678" s="3"/>
    </row>
    <row r="679" spans="1:2">
      <c r="A679" s="3"/>
      <c r="B679" s="3"/>
    </row>
    <row r="680" spans="1:2">
      <c r="A680" s="3"/>
      <c r="B680" s="3"/>
    </row>
    <row r="681" spans="1:2">
      <c r="A681" s="3"/>
      <c r="B681" s="3"/>
    </row>
    <row r="682" spans="1:2">
      <c r="A682" s="3"/>
      <c r="B682" s="3"/>
    </row>
    <row r="683" spans="1:2">
      <c r="A683" s="3"/>
      <c r="B683" s="3"/>
    </row>
    <row r="684" spans="1:2">
      <c r="A684" s="3"/>
      <c r="B684" s="3"/>
    </row>
    <row r="685" spans="1:2">
      <c r="A685" s="3"/>
      <c r="B685" s="3"/>
    </row>
    <row r="686" spans="1:2">
      <c r="A686" s="3"/>
      <c r="B686" s="3"/>
    </row>
    <row r="687" spans="1:2">
      <c r="A687" s="3"/>
      <c r="B687" s="3"/>
    </row>
    <row r="688" spans="1:2">
      <c r="A688" s="3"/>
      <c r="B688" s="3"/>
    </row>
    <row r="689" spans="1:2">
      <c r="A689" s="3"/>
      <c r="B689" s="3"/>
    </row>
    <row r="690" spans="1:2">
      <c r="A690" s="3"/>
      <c r="B690" s="3"/>
    </row>
    <row r="691" spans="1:2">
      <c r="A691" s="3"/>
      <c r="B691" s="3"/>
    </row>
    <row r="692" spans="1:2">
      <c r="A692" s="3"/>
      <c r="B692" s="3"/>
    </row>
    <row r="693" spans="1:2">
      <c r="A693" s="3"/>
      <c r="B693" s="3"/>
    </row>
    <row r="694" spans="1:2">
      <c r="A694" s="3"/>
      <c r="B694" s="3"/>
    </row>
    <row r="695" spans="1:2">
      <c r="A695" s="3"/>
      <c r="B695" s="3"/>
    </row>
    <row r="696" spans="1:2">
      <c r="A696" s="3"/>
      <c r="B696" s="3"/>
    </row>
    <row r="697" spans="1:2">
      <c r="A697" s="3"/>
      <c r="B697" s="3"/>
    </row>
    <row r="698" spans="1:2">
      <c r="A698" s="3"/>
      <c r="B698" s="3"/>
    </row>
    <row r="699" spans="1:2">
      <c r="A699" s="3"/>
      <c r="B699" s="3"/>
    </row>
    <row r="700" spans="1:2">
      <c r="A700" s="3"/>
      <c r="B700" s="3"/>
    </row>
    <row r="701" spans="1:2">
      <c r="A701" s="3"/>
      <c r="B701" s="3"/>
    </row>
    <row r="702" spans="1:2">
      <c r="A702" s="3"/>
      <c r="B702" s="3"/>
    </row>
    <row r="703" spans="1:2">
      <c r="A703" s="3"/>
      <c r="B703" s="3"/>
    </row>
    <row r="704" spans="1:2">
      <c r="A704" s="3"/>
      <c r="B704" s="3"/>
    </row>
    <row r="705" spans="1:2">
      <c r="A705" s="3"/>
      <c r="B705" s="3"/>
    </row>
    <row r="706" spans="1:2">
      <c r="A706" s="3"/>
      <c r="B706" s="3"/>
    </row>
    <row r="707" spans="1:2">
      <c r="A707" s="3"/>
      <c r="B707" s="3"/>
    </row>
    <row r="708" spans="1:2">
      <c r="A708" s="3"/>
      <c r="B708" s="3"/>
    </row>
    <row r="709" spans="1:2">
      <c r="A709" s="3"/>
      <c r="B709" s="3"/>
    </row>
    <row r="710" spans="1:2">
      <c r="A710" s="3"/>
      <c r="B710" s="3"/>
    </row>
    <row r="711" spans="1:2">
      <c r="A711" s="3"/>
      <c r="B711" s="3"/>
    </row>
    <row r="712" spans="1:2">
      <c r="A712" s="3"/>
      <c r="B712" s="3"/>
    </row>
    <row r="713" spans="1:2">
      <c r="A713" s="3"/>
      <c r="B713" s="3"/>
    </row>
    <row r="714" spans="1:2">
      <c r="A714" s="3"/>
      <c r="B714" s="3"/>
    </row>
    <row r="715" spans="1:2">
      <c r="A715" s="3"/>
      <c r="B715" s="3"/>
    </row>
    <row r="716" spans="1:2">
      <c r="A716" s="3"/>
      <c r="B716" s="3"/>
    </row>
    <row r="717" spans="1:2">
      <c r="A717" s="3"/>
      <c r="B717" s="3"/>
    </row>
    <row r="718" spans="1:2">
      <c r="A718" s="3"/>
      <c r="B718" s="3"/>
    </row>
    <row r="719" spans="1:2">
      <c r="A719" s="3"/>
      <c r="B719" s="3"/>
    </row>
    <row r="720" spans="1:2">
      <c r="A720" s="3"/>
      <c r="B720" s="3"/>
    </row>
    <row r="721" spans="1:2">
      <c r="A721" s="3"/>
      <c r="B721" s="3"/>
    </row>
    <row r="722" spans="1:2">
      <c r="A722" s="3"/>
      <c r="B722" s="3"/>
    </row>
    <row r="723" spans="1:2">
      <c r="A723" s="3"/>
      <c r="B723" s="3"/>
    </row>
    <row r="724" spans="1:2">
      <c r="A724" s="3"/>
      <c r="B724" s="3"/>
    </row>
    <row r="725" spans="1:2">
      <c r="A725" s="3"/>
      <c r="B725" s="3"/>
    </row>
    <row r="726" spans="1:2">
      <c r="A726" s="3"/>
      <c r="B726" s="3"/>
    </row>
    <row r="727" spans="1:2">
      <c r="A727" s="3"/>
      <c r="B727" s="3"/>
    </row>
    <row r="728" spans="1:2">
      <c r="A728" s="3"/>
      <c r="B728" s="3"/>
    </row>
    <row r="729" spans="1:2">
      <c r="A729" s="3"/>
      <c r="B729" s="3"/>
    </row>
    <row r="730" spans="1:2">
      <c r="A730" s="3"/>
      <c r="B730" s="3"/>
    </row>
    <row r="731" spans="1:2">
      <c r="A731" s="3"/>
      <c r="B731" s="3"/>
    </row>
    <row r="732" spans="1:2">
      <c r="A732" s="3"/>
      <c r="B732" s="3"/>
    </row>
    <row r="733" spans="1:2">
      <c r="A733" s="3"/>
      <c r="B733" s="3"/>
    </row>
    <row r="734" spans="1:2">
      <c r="A734" s="3"/>
      <c r="B734" s="3"/>
    </row>
    <row r="735" spans="1:2">
      <c r="A735" s="3"/>
      <c r="B735" s="3"/>
    </row>
    <row r="736" spans="1:2">
      <c r="A736" s="3"/>
      <c r="B736" s="3"/>
    </row>
    <row r="737" spans="1:2">
      <c r="A737" s="3"/>
      <c r="B737" s="3"/>
    </row>
    <row r="738" spans="1:2">
      <c r="A738" s="3"/>
      <c r="B738" s="3"/>
    </row>
    <row r="739" spans="1:2">
      <c r="A739" s="3"/>
      <c r="B739" s="3"/>
    </row>
    <row r="740" spans="1:2">
      <c r="A740" s="3"/>
      <c r="B740" s="3"/>
    </row>
    <row r="741" spans="1:2">
      <c r="A741" s="3"/>
      <c r="B741" s="3"/>
    </row>
    <row r="742" spans="1:2">
      <c r="A742" s="3"/>
      <c r="B742" s="3"/>
    </row>
    <row r="743" spans="1:2">
      <c r="A743" s="3"/>
      <c r="B743" s="3"/>
    </row>
    <row r="744" spans="1:2">
      <c r="A744" s="3"/>
      <c r="B744" s="3"/>
    </row>
    <row r="745" spans="1:2">
      <c r="A745" s="3"/>
      <c r="B745" s="3"/>
    </row>
    <row r="746" spans="1:2">
      <c r="A746" s="3"/>
      <c r="B746" s="3"/>
    </row>
    <row r="747" spans="1:2">
      <c r="A747" s="3"/>
      <c r="B747" s="3"/>
    </row>
    <row r="748" spans="1:2">
      <c r="A748" s="3"/>
      <c r="B748" s="3"/>
    </row>
    <row r="749" spans="1:2">
      <c r="A749" s="3"/>
      <c r="B749" s="3"/>
    </row>
    <row r="750" spans="1:2">
      <c r="A750" s="3"/>
      <c r="B750" s="3"/>
    </row>
    <row r="751" spans="1:2">
      <c r="A751" s="3"/>
      <c r="B751" s="3"/>
    </row>
    <row r="752" spans="1:2">
      <c r="A752" s="3"/>
      <c r="B752" s="3"/>
    </row>
    <row r="753" spans="1:2">
      <c r="A753" s="3"/>
      <c r="B753" s="3"/>
    </row>
    <row r="754" spans="1:2">
      <c r="A754" s="3"/>
      <c r="B754" s="3"/>
    </row>
    <row r="755" spans="1:2">
      <c r="A755" s="3"/>
      <c r="B755" s="3"/>
    </row>
    <row r="756" spans="1:2">
      <c r="A756" s="3"/>
      <c r="B756" s="3"/>
    </row>
    <row r="757" spans="1:2">
      <c r="A757" s="3"/>
      <c r="B757" s="3"/>
    </row>
    <row r="758" spans="1:2">
      <c r="A758" s="3"/>
      <c r="B758" s="3"/>
    </row>
    <row r="759" spans="1:2">
      <c r="A759" s="3"/>
      <c r="B759" s="3"/>
    </row>
    <row r="760" spans="1:2">
      <c r="A760" s="3"/>
      <c r="B760" s="3"/>
    </row>
    <row r="761" spans="1:2">
      <c r="A761" s="3"/>
      <c r="B761" s="3"/>
    </row>
    <row r="762" spans="1:2">
      <c r="A762" s="3"/>
      <c r="B762" s="3"/>
    </row>
    <row r="763" spans="1:2">
      <c r="A763" s="3"/>
      <c r="B763" s="3"/>
    </row>
    <row r="764" spans="1:2">
      <c r="A764" s="3"/>
      <c r="B764" s="3"/>
    </row>
    <row r="765" spans="1:2">
      <c r="A765" s="3"/>
      <c r="B765" s="3"/>
    </row>
    <row r="766" spans="1:2">
      <c r="A766" s="3"/>
      <c r="B766" s="3"/>
    </row>
    <row r="767" spans="1:2">
      <c r="A767" s="3"/>
      <c r="B767" s="3"/>
    </row>
    <row r="768" spans="1:2">
      <c r="A768" s="3"/>
      <c r="B768" s="3"/>
    </row>
    <row r="769" spans="1:2">
      <c r="A769" s="3"/>
      <c r="B769" s="3"/>
    </row>
    <row r="770" spans="1:2">
      <c r="A770" s="3"/>
      <c r="B770" s="3"/>
    </row>
    <row r="771" spans="1:2">
      <c r="A771" s="3"/>
      <c r="B771" s="3"/>
    </row>
    <row r="772" spans="1:2">
      <c r="A772" s="3"/>
      <c r="B772" s="3"/>
    </row>
    <row r="773" spans="1:2">
      <c r="A773" s="3"/>
      <c r="B773" s="3"/>
    </row>
    <row r="774" spans="1:2">
      <c r="A774" s="3"/>
      <c r="B774" s="3"/>
    </row>
    <row r="775" spans="1:2">
      <c r="A775" s="3"/>
      <c r="B775" s="3"/>
    </row>
    <row r="776" spans="1:2">
      <c r="A776" s="3"/>
      <c r="B776" s="3"/>
    </row>
    <row r="777" spans="1:2">
      <c r="A777" s="3"/>
      <c r="B777" s="3"/>
    </row>
    <row r="778" spans="1:2">
      <c r="A778" s="3"/>
      <c r="B778" s="3"/>
    </row>
    <row r="779" spans="1:2">
      <c r="A779" s="3"/>
      <c r="B779" s="3"/>
    </row>
    <row r="780" spans="1:2">
      <c r="A780" s="3"/>
      <c r="B780" s="3"/>
    </row>
    <row r="781" spans="1:2">
      <c r="A781" s="3"/>
      <c r="B781" s="3"/>
    </row>
    <row r="782" spans="1:2">
      <c r="A782" s="3"/>
      <c r="B782" s="3"/>
    </row>
    <row r="783" spans="1:2">
      <c r="A783" s="3"/>
      <c r="B783" s="3"/>
    </row>
    <row r="784" spans="1:2">
      <c r="A784" s="3"/>
      <c r="B784" s="3"/>
    </row>
    <row r="785" spans="1:2">
      <c r="A785" s="3"/>
      <c r="B785" s="3"/>
    </row>
    <row r="786" spans="1:2">
      <c r="A786" s="3"/>
      <c r="B786" s="3"/>
    </row>
    <row r="787" spans="1:2">
      <c r="A787" s="3"/>
      <c r="B787" s="3"/>
    </row>
    <row r="788" spans="1:2">
      <c r="A788" s="3"/>
      <c r="B788" s="3"/>
    </row>
    <row r="789" spans="1:2">
      <c r="A789" s="3"/>
      <c r="B789" s="3"/>
    </row>
    <row r="790" spans="1:2">
      <c r="A790" s="3"/>
      <c r="B790" s="3"/>
    </row>
    <row r="791" spans="1:2">
      <c r="A791" s="3"/>
      <c r="B791" s="3"/>
    </row>
    <row r="792" spans="1:2">
      <c r="A792" s="3"/>
      <c r="B792" s="3"/>
    </row>
    <row r="793" spans="1:2">
      <c r="A793" s="3"/>
      <c r="B793" s="3"/>
    </row>
    <row r="794" spans="1:2">
      <c r="A794" s="3"/>
      <c r="B794" s="3"/>
    </row>
    <row r="795" spans="1:2">
      <c r="A795" s="3"/>
      <c r="B795" s="3"/>
    </row>
    <row r="796" spans="1:2">
      <c r="A796" s="3"/>
      <c r="B796" s="3"/>
    </row>
    <row r="797" spans="1:2">
      <c r="A797" s="3"/>
      <c r="B797" s="3"/>
    </row>
    <row r="798" spans="1:2">
      <c r="A798" s="3"/>
      <c r="B798" s="3"/>
    </row>
    <row r="799" spans="1:2">
      <c r="A799" s="3"/>
      <c r="B799" s="3"/>
    </row>
    <row r="800" spans="1:2">
      <c r="A800" s="3"/>
      <c r="B800" s="3"/>
    </row>
    <row r="801" spans="1:2">
      <c r="A801" s="3"/>
      <c r="B801" s="3"/>
    </row>
    <row r="802" spans="1:2">
      <c r="A802" s="3"/>
      <c r="B802" s="3"/>
    </row>
    <row r="803" spans="1:2">
      <c r="A803" s="3"/>
      <c r="B803" s="3"/>
    </row>
    <row r="804" spans="1:2">
      <c r="A804" s="3"/>
      <c r="B804" s="3"/>
    </row>
    <row r="805" spans="1:2">
      <c r="A805" s="3"/>
      <c r="B805" s="3"/>
    </row>
    <row r="806" spans="1:2">
      <c r="A806" s="3"/>
      <c r="B806" s="3"/>
    </row>
    <row r="807" spans="1:2">
      <c r="A807" s="3"/>
      <c r="B807" s="3"/>
    </row>
    <row r="808" spans="1:2">
      <c r="A808" s="3"/>
      <c r="B808" s="3"/>
    </row>
    <row r="809" spans="1:2">
      <c r="A809" s="3"/>
      <c r="B809" s="3"/>
    </row>
    <row r="810" spans="1:2">
      <c r="A810" s="3"/>
      <c r="B810" s="3"/>
    </row>
    <row r="811" spans="1:2">
      <c r="A811" s="3"/>
      <c r="B811" s="3"/>
    </row>
    <row r="812" spans="1:2">
      <c r="A812" s="3"/>
      <c r="B812" s="3"/>
    </row>
    <row r="813" spans="1:2">
      <c r="A813" s="3"/>
      <c r="B813" s="3"/>
    </row>
    <row r="814" spans="1:2">
      <c r="A814" s="3"/>
      <c r="B814" s="3"/>
    </row>
    <row r="815" spans="1:2">
      <c r="A815" s="3"/>
      <c r="B815" s="3"/>
    </row>
    <row r="816" spans="1:2">
      <c r="A816" s="3"/>
      <c r="B816" s="3"/>
    </row>
    <row r="817" spans="1:2">
      <c r="A817" s="3"/>
      <c r="B817" s="3"/>
    </row>
    <row r="818" spans="1:2">
      <c r="A818" s="3"/>
      <c r="B818" s="3"/>
    </row>
    <row r="819" spans="1:2">
      <c r="A819" s="3"/>
      <c r="B819" s="3"/>
    </row>
    <row r="820" spans="1:2">
      <c r="A820" s="3"/>
      <c r="B820" s="3"/>
    </row>
    <row r="821" spans="1:2">
      <c r="A821" s="3"/>
      <c r="B821" s="3"/>
    </row>
    <row r="822" spans="1:2">
      <c r="A822" s="3"/>
      <c r="B822" s="3"/>
    </row>
    <row r="823" spans="1:2">
      <c r="A823" s="3"/>
      <c r="B823" s="3"/>
    </row>
    <row r="824" spans="1:2">
      <c r="A824" s="3"/>
      <c r="B824" s="3"/>
    </row>
    <row r="825" spans="1:2">
      <c r="A825" s="3"/>
      <c r="B825" s="3"/>
    </row>
    <row r="826" spans="1:2">
      <c r="A826" s="3"/>
      <c r="B826" s="3"/>
    </row>
    <row r="827" spans="1:2">
      <c r="A827" s="3"/>
      <c r="B827" s="3"/>
    </row>
    <row r="828" spans="1:2">
      <c r="A828" s="3"/>
      <c r="B828" s="3"/>
    </row>
    <row r="829" spans="1:2">
      <c r="A829" s="3"/>
      <c r="B829" s="3"/>
    </row>
    <row r="830" spans="1:2">
      <c r="A830" s="3"/>
      <c r="B830" s="3"/>
    </row>
    <row r="831" spans="1:2">
      <c r="A831" s="3"/>
      <c r="B831" s="3"/>
    </row>
    <row r="832" spans="1:2">
      <c r="A832" s="3"/>
      <c r="B832" s="3"/>
    </row>
    <row r="833" spans="1:2">
      <c r="A833" s="3"/>
      <c r="B833" s="3"/>
    </row>
    <row r="834" spans="1:2">
      <c r="A834" s="3"/>
      <c r="B834" s="3"/>
    </row>
    <row r="835" spans="1:2">
      <c r="A835" s="3"/>
      <c r="B835" s="3"/>
    </row>
    <row r="836" spans="1:2">
      <c r="A836" s="3"/>
      <c r="B836" s="3"/>
    </row>
    <row r="837" spans="1:2">
      <c r="A837" s="3"/>
      <c r="B837" s="3"/>
    </row>
    <row r="838" spans="1:2">
      <c r="A838" s="3"/>
      <c r="B838" s="3"/>
    </row>
    <row r="839" spans="1:2">
      <c r="A839" s="3"/>
      <c r="B839" s="3"/>
    </row>
    <row r="840" spans="1:2">
      <c r="A840" s="3"/>
      <c r="B840" s="3"/>
    </row>
    <row r="841" spans="1:2">
      <c r="A841" s="3"/>
      <c r="B841" s="3"/>
    </row>
    <row r="842" spans="1:2">
      <c r="A842" s="3"/>
      <c r="B842" s="3"/>
    </row>
    <row r="843" spans="1:2">
      <c r="A843" s="3"/>
      <c r="B843" s="3"/>
    </row>
    <row r="844" spans="1:2">
      <c r="A844" s="3"/>
      <c r="B844" s="3"/>
    </row>
    <row r="845" spans="1:2">
      <c r="A845" s="3"/>
      <c r="B845" s="3"/>
    </row>
    <row r="846" spans="1:2">
      <c r="A846" s="3"/>
      <c r="B846" s="3"/>
    </row>
    <row r="847" spans="1:2">
      <c r="A847" s="3"/>
      <c r="B847" s="3"/>
    </row>
    <row r="848" spans="1:2">
      <c r="A848" s="3"/>
      <c r="B848" s="3"/>
    </row>
    <row r="849" spans="1:2">
      <c r="A849" s="3"/>
      <c r="B849" s="3"/>
    </row>
    <row r="850" spans="1:2">
      <c r="A850" s="3"/>
      <c r="B850" s="3"/>
    </row>
    <row r="851" spans="1:2">
      <c r="A851" s="3"/>
      <c r="B851" s="3"/>
    </row>
    <row r="852" spans="1:2">
      <c r="A852" s="3"/>
      <c r="B852" s="3"/>
    </row>
    <row r="853" spans="1:2">
      <c r="A853" s="3"/>
      <c r="B853" s="3"/>
    </row>
    <row r="854" spans="1:2">
      <c r="A854" s="3"/>
      <c r="B854" s="3"/>
    </row>
    <row r="855" spans="1:2">
      <c r="A855" s="3"/>
      <c r="B855" s="3"/>
    </row>
    <row r="856" spans="1:2">
      <c r="A856" s="3"/>
      <c r="B856" s="3"/>
    </row>
    <row r="857" spans="1:2">
      <c r="A857" s="3"/>
      <c r="B857" s="3"/>
    </row>
    <row r="858" spans="1:2">
      <c r="A858" s="3"/>
      <c r="B858" s="3"/>
    </row>
    <row r="859" spans="1:2">
      <c r="A859" s="3"/>
      <c r="B859" s="3"/>
    </row>
    <row r="860" spans="1:2">
      <c r="A860" s="3"/>
      <c r="B860" s="3"/>
    </row>
    <row r="861" spans="1:2">
      <c r="A861" s="3"/>
      <c r="B861" s="3"/>
    </row>
    <row r="862" spans="1:2">
      <c r="A862" s="3"/>
      <c r="B862" s="3"/>
    </row>
    <row r="863" spans="1:2">
      <c r="A863" s="3"/>
      <c r="B863" s="3"/>
    </row>
    <row r="864" spans="1:2">
      <c r="A864" s="3"/>
      <c r="B864" s="3"/>
    </row>
    <row r="865" spans="1:2">
      <c r="A865" s="3"/>
      <c r="B865" s="3"/>
    </row>
    <row r="866" spans="1:2">
      <c r="A866" s="3"/>
      <c r="B866" s="3"/>
    </row>
    <row r="867" spans="1:2">
      <c r="A867" s="3"/>
      <c r="B867" s="3"/>
    </row>
    <row r="868" spans="1:2">
      <c r="A868" s="3"/>
      <c r="B868" s="3"/>
    </row>
    <row r="869" spans="1:2">
      <c r="A869" s="3"/>
      <c r="B869" s="3"/>
    </row>
    <row r="870" spans="1:2">
      <c r="A870" s="3"/>
      <c r="B870" s="3"/>
    </row>
    <row r="871" spans="1:2">
      <c r="A871" s="3"/>
      <c r="B871" s="3"/>
    </row>
    <row r="872" spans="1:2">
      <c r="A872" s="3"/>
      <c r="B872" s="3"/>
    </row>
    <row r="873" spans="1:2">
      <c r="A873" s="3"/>
      <c r="B873" s="3"/>
    </row>
    <row r="874" spans="1:2">
      <c r="A874" s="3"/>
      <c r="B874" s="3"/>
    </row>
    <row r="875" spans="1:2">
      <c r="A875" s="3"/>
      <c r="B875" s="3"/>
    </row>
    <row r="876" spans="1:2">
      <c r="A876" s="3"/>
      <c r="B876" s="3"/>
    </row>
    <row r="877" spans="1:2">
      <c r="A877" s="3"/>
      <c r="B877" s="3"/>
    </row>
    <row r="878" spans="1:2">
      <c r="A878" s="3"/>
      <c r="B878" s="3"/>
    </row>
    <row r="879" spans="1:2">
      <c r="A879" s="3"/>
      <c r="B879" s="3"/>
    </row>
    <row r="880" spans="1:2">
      <c r="A880" s="3"/>
      <c r="B880" s="3"/>
    </row>
    <row r="881" spans="1:2">
      <c r="A881" s="3"/>
      <c r="B881" s="3"/>
    </row>
    <row r="882" spans="1:2">
      <c r="A882" s="3"/>
      <c r="B882" s="3"/>
    </row>
    <row r="883" spans="1:2">
      <c r="A883" s="3"/>
      <c r="B883" s="3"/>
    </row>
    <row r="884" spans="1:2">
      <c r="A884" s="3"/>
      <c r="B884" s="3"/>
    </row>
    <row r="885" spans="1:2">
      <c r="A885" s="3"/>
      <c r="B885" s="3"/>
    </row>
    <row r="886" spans="1:2">
      <c r="A886" s="3"/>
      <c r="B886" s="3"/>
    </row>
    <row r="887" spans="1:2">
      <c r="A887" s="3"/>
      <c r="B887" s="3"/>
    </row>
    <row r="888" spans="1:2">
      <c r="A888" s="3"/>
      <c r="B888" s="3"/>
    </row>
    <row r="889" spans="1:2">
      <c r="A889" s="3"/>
      <c r="B889" s="3"/>
    </row>
    <row r="890" spans="1:2">
      <c r="A890" s="3"/>
      <c r="B890" s="3"/>
    </row>
    <row r="891" spans="1:2">
      <c r="A891" s="3"/>
      <c r="B891" s="3"/>
    </row>
    <row r="892" spans="1:2">
      <c r="A892" s="3"/>
      <c r="B892" s="3"/>
    </row>
    <row r="893" spans="1:2">
      <c r="A893" s="3"/>
      <c r="B893" s="3"/>
    </row>
    <row r="894" spans="1:2">
      <c r="A894" s="3"/>
      <c r="B894" s="3"/>
    </row>
    <row r="895" spans="1:2">
      <c r="A895" s="3"/>
      <c r="B895" s="3"/>
    </row>
    <row r="896" spans="1:2">
      <c r="A896" s="3"/>
      <c r="B896" s="3"/>
    </row>
    <row r="897" spans="1:2">
      <c r="A897" s="3"/>
      <c r="B897" s="3"/>
    </row>
    <row r="898" spans="1:2">
      <c r="A898" s="3"/>
      <c r="B898" s="3"/>
    </row>
    <row r="899" spans="1:2">
      <c r="A899" s="3"/>
      <c r="B899" s="3"/>
    </row>
    <row r="900" spans="1:2">
      <c r="A900" s="3"/>
      <c r="B900" s="3"/>
    </row>
    <row r="901" spans="1:2">
      <c r="A901" s="3"/>
      <c r="B901" s="3"/>
    </row>
    <row r="902" spans="1:2">
      <c r="A902" s="3"/>
      <c r="B902" s="3"/>
    </row>
    <row r="903" spans="1:2">
      <c r="A903" s="3"/>
      <c r="B903" s="3"/>
    </row>
    <row r="904" spans="1:2">
      <c r="A904" s="3"/>
      <c r="B904" s="3"/>
    </row>
    <row r="905" spans="1:2">
      <c r="A905" s="3"/>
      <c r="B905" s="3"/>
    </row>
    <row r="906" spans="1:2">
      <c r="A906" s="3"/>
      <c r="B906" s="3"/>
    </row>
    <row r="907" spans="1:2">
      <c r="A907" s="3"/>
      <c r="B907" s="3"/>
    </row>
    <row r="908" spans="1:2">
      <c r="A908" s="3"/>
      <c r="B908" s="3"/>
    </row>
    <row r="909" spans="1:2">
      <c r="A909" s="3"/>
      <c r="B909" s="3"/>
    </row>
    <row r="910" spans="1:2">
      <c r="A910" s="3"/>
      <c r="B910" s="3"/>
    </row>
    <row r="911" spans="1:2">
      <c r="A911" s="3"/>
      <c r="B911" s="3"/>
    </row>
    <row r="912" spans="1:2">
      <c r="A912" s="3"/>
      <c r="B912" s="3"/>
    </row>
    <row r="913" spans="1:2">
      <c r="A913" s="3"/>
      <c r="B913" s="3"/>
    </row>
    <row r="914" spans="1:2">
      <c r="A914" s="3"/>
      <c r="B914" s="3"/>
    </row>
    <row r="915" spans="1:2">
      <c r="A915" s="3"/>
      <c r="B915" s="3"/>
    </row>
    <row r="916" spans="1:2">
      <c r="A916" s="3"/>
      <c r="B916" s="3"/>
    </row>
    <row r="917" spans="1:2">
      <c r="A917" s="3"/>
      <c r="B917" s="3"/>
    </row>
    <row r="918" spans="1:2">
      <c r="A918" s="3"/>
      <c r="B918" s="3"/>
    </row>
    <row r="919" spans="1:2">
      <c r="A919" s="3"/>
      <c r="B919" s="3"/>
    </row>
    <row r="920" spans="1:2">
      <c r="A920" s="3"/>
      <c r="B920" s="3"/>
    </row>
    <row r="921" spans="1:2">
      <c r="A921" s="3"/>
      <c r="B921" s="3"/>
    </row>
    <row r="922" spans="1:2">
      <c r="A922" s="3"/>
      <c r="B922" s="3"/>
    </row>
    <row r="923" spans="1:2">
      <c r="A923" s="3"/>
      <c r="B923" s="3"/>
    </row>
    <row r="924" spans="1:2">
      <c r="A924" s="3"/>
      <c r="B924" s="3"/>
    </row>
    <row r="925" spans="1:2">
      <c r="A925" s="3"/>
      <c r="B925" s="3"/>
    </row>
    <row r="926" spans="1:2">
      <c r="A926" s="3"/>
      <c r="B926" s="3"/>
    </row>
    <row r="927" spans="1:2">
      <c r="A927" s="3"/>
      <c r="B927" s="3"/>
    </row>
    <row r="928" spans="1:2">
      <c r="A928" s="3"/>
      <c r="B928" s="3"/>
    </row>
    <row r="929" spans="1:2">
      <c r="A929" s="3"/>
      <c r="B929" s="3"/>
    </row>
    <row r="930" spans="1:2">
      <c r="A930" s="3"/>
      <c r="B930" s="3"/>
    </row>
    <row r="931" spans="1:2">
      <c r="A931" s="3"/>
      <c r="B931" s="3"/>
    </row>
    <row r="932" spans="1:2">
      <c r="A932" s="3"/>
      <c r="B932" s="3"/>
    </row>
    <row r="933" spans="1:2">
      <c r="A933" s="3"/>
      <c r="B933" s="3"/>
    </row>
    <row r="934" spans="1:2">
      <c r="A934" s="3"/>
      <c r="B934" s="3"/>
    </row>
    <row r="935" spans="1:2">
      <c r="A935" s="3"/>
      <c r="B935" s="3"/>
    </row>
    <row r="936" spans="1:2">
      <c r="A936" s="3"/>
      <c r="B936" s="3"/>
    </row>
    <row r="937" spans="1:2">
      <c r="A937" s="3"/>
      <c r="B937" s="3"/>
    </row>
    <row r="938" spans="1:2">
      <c r="A938" s="3"/>
      <c r="B938" s="3"/>
    </row>
    <row r="939" spans="1:2">
      <c r="A939" s="3"/>
      <c r="B939" s="3"/>
    </row>
    <row r="940" spans="1:2">
      <c r="A940" s="3"/>
      <c r="B940" s="3"/>
    </row>
    <row r="941" spans="1:2">
      <c r="A941" s="3"/>
      <c r="B941" s="3"/>
    </row>
    <row r="942" spans="1:2">
      <c r="A942" s="3"/>
      <c r="B942" s="3"/>
    </row>
    <row r="943" spans="1:2">
      <c r="A943" s="3"/>
      <c r="B943" s="3"/>
    </row>
    <row r="944" spans="1:2">
      <c r="A944" s="3"/>
      <c r="B944" s="3"/>
    </row>
    <row r="945" spans="1:2">
      <c r="A945" s="3"/>
      <c r="B945" s="3"/>
    </row>
    <row r="946" spans="1:2">
      <c r="A946" s="3"/>
      <c r="B946" s="3"/>
    </row>
    <row r="947" spans="1:2">
      <c r="A947" s="3"/>
      <c r="B947" s="3"/>
    </row>
    <row r="948" spans="1:2">
      <c r="A948" s="3"/>
      <c r="B948" s="3"/>
    </row>
    <row r="949" spans="1:2">
      <c r="A949" s="3"/>
      <c r="B949" s="3"/>
    </row>
    <row r="950" spans="1:2">
      <c r="A950" s="3"/>
      <c r="B950" s="3"/>
    </row>
    <row r="951" spans="1:2">
      <c r="A951" s="3"/>
      <c r="B951" s="3"/>
    </row>
    <row r="952" spans="1:2">
      <c r="A952" s="3"/>
      <c r="B952" s="3"/>
    </row>
    <row r="953" spans="1:2">
      <c r="A953" s="3"/>
      <c r="B953" s="3"/>
    </row>
    <row r="954" spans="1:2">
      <c r="A954" s="3"/>
      <c r="B954" s="3"/>
    </row>
    <row r="955" spans="1:2">
      <c r="A955" s="3"/>
      <c r="B955" s="3"/>
    </row>
    <row r="956" spans="1:2">
      <c r="A956" s="3"/>
      <c r="B956" s="3"/>
    </row>
    <row r="957" spans="1:2">
      <c r="A957" s="3"/>
      <c r="B957" s="3"/>
    </row>
    <row r="958" spans="1:2">
      <c r="A958" s="3"/>
      <c r="B958" s="3"/>
    </row>
    <row r="959" spans="1:2">
      <c r="A959" s="3"/>
      <c r="B959" s="3"/>
    </row>
    <row r="960" spans="1:2">
      <c r="A960" s="3"/>
      <c r="B960" s="3"/>
    </row>
    <row r="961" spans="1:2">
      <c r="A961" s="3"/>
      <c r="B961" s="3"/>
    </row>
    <row r="962" spans="1:2">
      <c r="A962" s="3"/>
      <c r="B962" s="3"/>
    </row>
    <row r="963" spans="1:2">
      <c r="A963" s="3"/>
      <c r="B963" s="3"/>
    </row>
    <row r="964" spans="1:2">
      <c r="A964" s="3"/>
      <c r="B964" s="3"/>
    </row>
    <row r="965" spans="1:2">
      <c r="A965" s="3"/>
      <c r="B965" s="3"/>
    </row>
    <row r="966" spans="1:2">
      <c r="A966" s="3"/>
      <c r="B966" s="3"/>
    </row>
    <row r="967" spans="1:2">
      <c r="A967" s="3"/>
      <c r="B967" s="3"/>
    </row>
    <row r="968" spans="1:2">
      <c r="A968" s="3"/>
      <c r="B968" s="3"/>
    </row>
    <row r="969" spans="1:2">
      <c r="A969" s="3"/>
      <c r="B969" s="3"/>
    </row>
    <row r="970" spans="1:2">
      <c r="A970" s="3"/>
      <c r="B970" s="3"/>
    </row>
    <row r="971" spans="1:2">
      <c r="A971" s="3"/>
      <c r="B971" s="3"/>
    </row>
    <row r="972" spans="1:2">
      <c r="A972" s="3"/>
      <c r="B972" s="3"/>
    </row>
    <row r="973" spans="1:2">
      <c r="A973" s="3"/>
      <c r="B973" s="3"/>
    </row>
    <row r="974" spans="1:2">
      <c r="A974" s="3"/>
      <c r="B974" s="3"/>
    </row>
    <row r="975" spans="1:2">
      <c r="A975" s="3"/>
      <c r="B975" s="3"/>
    </row>
    <row r="976" spans="1:2">
      <c r="A976" s="3"/>
      <c r="B976" s="3"/>
    </row>
    <row r="977" spans="1:2">
      <c r="A977" s="3"/>
      <c r="B977" s="3"/>
    </row>
    <row r="978" spans="1:2">
      <c r="A978" s="3"/>
      <c r="B978" s="3"/>
    </row>
    <row r="979" spans="1:2">
      <c r="A979" s="3"/>
      <c r="B979" s="3"/>
    </row>
    <row r="980" spans="1:2">
      <c r="A980" s="3"/>
      <c r="B980" s="3"/>
    </row>
    <row r="981" spans="1:2">
      <c r="A981" s="3"/>
      <c r="B981" s="3"/>
    </row>
    <row r="982" spans="1:2">
      <c r="A982" s="3"/>
      <c r="B982" s="3"/>
    </row>
    <row r="983" spans="1:2">
      <c r="A983" s="3"/>
      <c r="B983" s="3"/>
    </row>
    <row r="984" spans="1:2">
      <c r="A984" s="3"/>
      <c r="B984" s="3"/>
    </row>
    <row r="985" spans="1:2">
      <c r="A985" s="3"/>
      <c r="B985" s="3"/>
    </row>
    <row r="986" spans="1:2">
      <c r="A986" s="3"/>
      <c r="B986" s="3"/>
    </row>
    <row r="987" spans="1:2">
      <c r="A987" s="3"/>
      <c r="B987" s="3"/>
    </row>
    <row r="988" spans="1:2">
      <c r="A988" s="3"/>
      <c r="B988" s="3"/>
    </row>
    <row r="989" spans="1:2">
      <c r="A989" s="3"/>
      <c r="B989" s="3"/>
    </row>
    <row r="990" spans="1:2">
      <c r="A990" s="3"/>
      <c r="B990" s="3"/>
    </row>
    <row r="991" spans="1:2">
      <c r="A991" s="3"/>
      <c r="B991" s="3"/>
    </row>
    <row r="992" spans="1:2">
      <c r="A992" s="3"/>
      <c r="B992" s="3"/>
    </row>
    <row r="993" spans="1:2">
      <c r="A993" s="3"/>
      <c r="B993" s="3"/>
    </row>
    <row r="994" spans="1:2">
      <c r="A994" s="3"/>
      <c r="B994" s="3"/>
    </row>
    <row r="995" spans="1:2">
      <c r="A995" s="3"/>
      <c r="B995" s="3"/>
    </row>
    <row r="996" spans="1:2">
      <c r="A996" s="3"/>
      <c r="B996" s="3"/>
    </row>
    <row r="997" spans="1:2">
      <c r="A997" s="3"/>
      <c r="B997" s="3"/>
    </row>
    <row r="998" spans="1:2">
      <c r="A998" s="3"/>
      <c r="B998" s="3"/>
    </row>
    <row r="999" spans="1:2">
      <c r="A999" s="3"/>
      <c r="B999" s="3"/>
    </row>
    <row r="1000" spans="1:2">
      <c r="A1000" s="3"/>
      <c r="B1000" s="3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000"/>
  <sheetViews>
    <sheetView topLeftCell="A297" workbookViewId="0"/>
  </sheetViews>
  <sheetFormatPr defaultColWidth="12.5703125" defaultRowHeight="15.75" customHeight="1"/>
  <cols>
    <col min="1" max="1" width="8" customWidth="1"/>
    <col min="2" max="2" width="30" customWidth="1"/>
  </cols>
  <sheetData>
    <row r="1" spans="1:26">
      <c r="A1" s="4" t="s">
        <v>182</v>
      </c>
      <c r="B1" s="4" t="s">
        <v>183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>
      <c r="A2" s="5" t="s">
        <v>87</v>
      </c>
      <c r="B2" s="5" t="s">
        <v>184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>
      <c r="A3" s="6" t="s">
        <v>158</v>
      </c>
      <c r="B3" s="6" t="s">
        <v>185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>
      <c r="A4" s="5" t="s">
        <v>23</v>
      </c>
      <c r="B4" s="5" t="s">
        <v>186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>
      <c r="A5" s="6" t="s">
        <v>152</v>
      </c>
      <c r="B5" s="6" t="s">
        <v>187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>
      <c r="A6" s="5" t="s">
        <v>11</v>
      </c>
      <c r="B6" s="5" t="s">
        <v>188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>
      <c r="A7" s="6" t="s">
        <v>168</v>
      </c>
      <c r="B7" s="6" t="s">
        <v>189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>
      <c r="A8" s="5" t="s">
        <v>63</v>
      </c>
      <c r="B8" s="5" t="s">
        <v>190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>
      <c r="A9" s="6" t="s">
        <v>25</v>
      </c>
      <c r="B9" s="6" t="s">
        <v>191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>
      <c r="A10" s="5" t="s">
        <v>170</v>
      </c>
      <c r="B10" s="5" t="s">
        <v>192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>
      <c r="A11" s="6" t="s">
        <v>51</v>
      </c>
      <c r="B11" s="6" t="s">
        <v>193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>
      <c r="A12" s="5" t="s">
        <v>35</v>
      </c>
      <c r="B12" s="5" t="s">
        <v>194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>
      <c r="A13" s="6" t="s">
        <v>123</v>
      </c>
      <c r="B13" s="6" t="s">
        <v>195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>
      <c r="A14" s="5" t="s">
        <v>75</v>
      </c>
      <c r="B14" s="5" t="s">
        <v>196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>
      <c r="A15" s="6" t="s">
        <v>29</v>
      </c>
      <c r="B15" s="6" t="s">
        <v>197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>
      <c r="A16" s="5" t="s">
        <v>135</v>
      </c>
      <c r="B16" s="5" t="s">
        <v>198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>
      <c r="A17" s="6" t="s">
        <v>47</v>
      </c>
      <c r="B17" s="6" t="s">
        <v>199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>
      <c r="A18" s="5" t="s">
        <v>148</v>
      </c>
      <c r="B18" s="5" t="s">
        <v>200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>
      <c r="A19" s="6" t="s">
        <v>160</v>
      </c>
      <c r="B19" s="6" t="s">
        <v>201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>
      <c r="A20" s="5" t="s">
        <v>39</v>
      </c>
      <c r="B20" s="5" t="s">
        <v>202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>
      <c r="A21" s="6" t="s">
        <v>166</v>
      </c>
      <c r="B21" s="6" t="s">
        <v>203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>
      <c r="A22" s="5" t="s">
        <v>204</v>
      </c>
      <c r="B22" s="5" t="s">
        <v>205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>
      <c r="A23" s="6" t="s">
        <v>206</v>
      </c>
      <c r="B23" s="6" t="s">
        <v>207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>
      <c r="A24" s="5" t="s">
        <v>15</v>
      </c>
      <c r="B24" s="5" t="s">
        <v>186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>
      <c r="A25" s="6" t="s">
        <v>71</v>
      </c>
      <c r="B25" s="6" t="s">
        <v>208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>
      <c r="A26" s="5" t="s">
        <v>95</v>
      </c>
      <c r="B26" s="5" t="s">
        <v>209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>
      <c r="A27" s="6" t="s">
        <v>210</v>
      </c>
      <c r="B27" s="6" t="s">
        <v>211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>
      <c r="A28" s="5" t="s">
        <v>140</v>
      </c>
      <c r="B28" s="5" t="s">
        <v>212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>
      <c r="A29" s="6" t="s">
        <v>77</v>
      </c>
      <c r="B29" s="6" t="s">
        <v>213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>
      <c r="A30" s="5" t="s">
        <v>214</v>
      </c>
      <c r="B30" s="5" t="s">
        <v>215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>
      <c r="A31" s="6" t="s">
        <v>61</v>
      </c>
      <c r="B31" s="6" t="s">
        <v>216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>
      <c r="A32" s="5" t="s">
        <v>21</v>
      </c>
      <c r="B32" s="5" t="s">
        <v>217</v>
      </c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>
      <c r="A33" s="6" t="s">
        <v>218</v>
      </c>
      <c r="B33" s="6" t="s">
        <v>209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>
      <c r="A34" s="5" t="s">
        <v>57</v>
      </c>
      <c r="B34" s="5" t="s">
        <v>219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>
      <c r="A35" s="6" t="s">
        <v>101</v>
      </c>
      <c r="B35" s="6" t="s">
        <v>220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>
      <c r="A36" s="5" t="s">
        <v>221</v>
      </c>
      <c r="B36" s="5" t="s">
        <v>222</v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>
      <c r="A37" s="6" t="s">
        <v>223</v>
      </c>
      <c r="B37" s="6" t="s">
        <v>224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>
      <c r="A38" s="5" t="s">
        <v>225</v>
      </c>
      <c r="B38" s="5" t="s">
        <v>226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>
      <c r="A39" s="6" t="s">
        <v>41</v>
      </c>
      <c r="B39" s="6" t="s">
        <v>227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>
      <c r="A40" s="5" t="s">
        <v>53</v>
      </c>
      <c r="B40" s="5" t="s">
        <v>228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>
      <c r="A41" s="6" t="s">
        <v>150</v>
      </c>
      <c r="B41" s="6" t="s">
        <v>229</v>
      </c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>
      <c r="A42" s="5" t="s">
        <v>109</v>
      </c>
      <c r="B42" s="5" t="s">
        <v>230</v>
      </c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>
      <c r="A43" s="6" t="s">
        <v>231</v>
      </c>
      <c r="B43" s="6" t="s">
        <v>232</v>
      </c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>
      <c r="A44" s="5" t="s">
        <v>93</v>
      </c>
      <c r="B44" s="5" t="s">
        <v>233</v>
      </c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>
      <c r="A45" s="6" t="s">
        <v>55</v>
      </c>
      <c r="B45" s="6" t="s">
        <v>234</v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>
      <c r="A46" s="5" t="s">
        <v>97</v>
      </c>
      <c r="B46" s="5" t="s">
        <v>235</v>
      </c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>
      <c r="A47" s="6" t="s">
        <v>91</v>
      </c>
      <c r="B47" s="6" t="s">
        <v>236</v>
      </c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>
      <c r="A48" s="5" t="s">
        <v>237</v>
      </c>
      <c r="B48" s="5" t="s">
        <v>238</v>
      </c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>
      <c r="A49" s="6" t="s">
        <v>13</v>
      </c>
      <c r="B49" s="6" t="s">
        <v>239</v>
      </c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>
      <c r="A50" s="5" t="s">
        <v>240</v>
      </c>
      <c r="B50" s="5" t="s">
        <v>241</v>
      </c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>
      <c r="A51" s="6" t="s">
        <v>242</v>
      </c>
      <c r="B51" s="6" t="s">
        <v>243</v>
      </c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>
      <c r="A52" s="5" t="s">
        <v>144</v>
      </c>
      <c r="B52" s="5" t="s">
        <v>244</v>
      </c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>
      <c r="A53" s="6" t="s">
        <v>245</v>
      </c>
      <c r="B53" s="6" t="s">
        <v>246</v>
      </c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>
      <c r="A54" s="5" t="s">
        <v>247</v>
      </c>
      <c r="B54" s="5" t="s">
        <v>224</v>
      </c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>
      <c r="A55" s="6" t="s">
        <v>99</v>
      </c>
      <c r="B55" s="6" t="s">
        <v>248</v>
      </c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>
      <c r="A56" s="5" t="s">
        <v>249</v>
      </c>
      <c r="B56" s="5" t="s">
        <v>250</v>
      </c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>
      <c r="A57" s="6" t="s">
        <v>79</v>
      </c>
      <c r="B57" s="6" t="s">
        <v>251</v>
      </c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>
      <c r="A58" s="5" t="s">
        <v>115</v>
      </c>
      <c r="B58" s="5" t="s">
        <v>252</v>
      </c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>
      <c r="A59" s="6" t="s">
        <v>45</v>
      </c>
      <c r="B59" s="6" t="s">
        <v>253</v>
      </c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>
      <c r="A60" s="5" t="s">
        <v>27</v>
      </c>
      <c r="B60" s="5" t="s">
        <v>254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>
      <c r="A61" s="6" t="s">
        <v>81</v>
      </c>
      <c r="B61" s="6" t="s">
        <v>255</v>
      </c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>
      <c r="A62" s="5" t="s">
        <v>67</v>
      </c>
      <c r="B62" s="5" t="s">
        <v>256</v>
      </c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>
      <c r="A63" s="6" t="s">
        <v>257</v>
      </c>
      <c r="B63" s="6" t="s">
        <v>258</v>
      </c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>
      <c r="A64" s="5" t="s">
        <v>162</v>
      </c>
      <c r="B64" s="5" t="s">
        <v>259</v>
      </c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>
      <c r="A65" s="6" t="s">
        <v>49</v>
      </c>
      <c r="B65" s="6" t="s">
        <v>260</v>
      </c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>
      <c r="A66" s="5" t="s">
        <v>261</v>
      </c>
      <c r="B66" s="5" t="s">
        <v>262</v>
      </c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>
      <c r="A67" s="6" t="s">
        <v>154</v>
      </c>
      <c r="B67" s="6" t="s">
        <v>263</v>
      </c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>
      <c r="A68" s="5" t="s">
        <v>264</v>
      </c>
      <c r="B68" s="5" t="s">
        <v>265</v>
      </c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>
      <c r="A69" s="6" t="s">
        <v>89</v>
      </c>
      <c r="B69" s="6" t="s">
        <v>193</v>
      </c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>
      <c r="A70" s="5" t="s">
        <v>43</v>
      </c>
      <c r="B70" s="5" t="s">
        <v>266</v>
      </c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>
      <c r="A71" s="6" t="s">
        <v>267</v>
      </c>
      <c r="B71" s="6" t="s">
        <v>268</v>
      </c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>
      <c r="A72" s="5" t="s">
        <v>164</v>
      </c>
      <c r="B72" s="5" t="s">
        <v>269</v>
      </c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>
      <c r="A73" s="6" t="s">
        <v>17</v>
      </c>
      <c r="B73" s="6" t="s">
        <v>270</v>
      </c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>
      <c r="A74" s="5" t="s">
        <v>271</v>
      </c>
      <c r="B74" s="5" t="s">
        <v>272</v>
      </c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>
      <c r="A75" s="6" t="s">
        <v>69</v>
      </c>
      <c r="B75" s="6" t="s">
        <v>273</v>
      </c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>
      <c r="A76" s="5" t="s">
        <v>274</v>
      </c>
      <c r="B76" s="5" t="s">
        <v>275</v>
      </c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>
      <c r="A77" s="6" t="s">
        <v>103</v>
      </c>
      <c r="B77" s="6" t="s">
        <v>276</v>
      </c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>
      <c r="A78" s="5" t="s">
        <v>277</v>
      </c>
      <c r="B78" s="5" t="s">
        <v>278</v>
      </c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>
      <c r="A79" s="6" t="s">
        <v>279</v>
      </c>
      <c r="B79" s="6" t="s">
        <v>280</v>
      </c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>
      <c r="A80" s="5" t="s">
        <v>281</v>
      </c>
      <c r="B80" s="5" t="s">
        <v>282</v>
      </c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>
      <c r="A81" s="6" t="s">
        <v>283</v>
      </c>
      <c r="B81" s="6" t="s">
        <v>284</v>
      </c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>
      <c r="A82" s="5" t="s">
        <v>65</v>
      </c>
      <c r="B82" s="5" t="s">
        <v>285</v>
      </c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>
      <c r="A83" s="6" t="s">
        <v>37</v>
      </c>
      <c r="B83" s="6" t="s">
        <v>286</v>
      </c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>
      <c r="A84" s="5" t="s">
        <v>146</v>
      </c>
      <c r="B84" s="5" t="s">
        <v>287</v>
      </c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>
      <c r="A85" s="6" t="s">
        <v>133</v>
      </c>
      <c r="B85" s="6" t="s">
        <v>288</v>
      </c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>
      <c r="A86" s="5" t="s">
        <v>31</v>
      </c>
      <c r="B86" s="5" t="s">
        <v>289</v>
      </c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>
      <c r="A87" s="6" t="s">
        <v>156</v>
      </c>
      <c r="B87" s="6" t="s">
        <v>290</v>
      </c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>
      <c r="A88" s="5" t="s">
        <v>291</v>
      </c>
      <c r="B88" s="5" t="s">
        <v>292</v>
      </c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>
      <c r="A89" s="6" t="s">
        <v>293</v>
      </c>
      <c r="B89" s="6" t="s">
        <v>294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>
      <c r="A90" s="5" t="s">
        <v>129</v>
      </c>
      <c r="B90" s="5" t="s">
        <v>295</v>
      </c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>
      <c r="A91" s="6" t="s">
        <v>296</v>
      </c>
      <c r="B91" s="6" t="s">
        <v>297</v>
      </c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>
      <c r="A92" s="5" t="s">
        <v>113</v>
      </c>
      <c r="B92" s="5" t="s">
        <v>298</v>
      </c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>
      <c r="A93" s="6" t="s">
        <v>73</v>
      </c>
      <c r="B93" s="6" t="s">
        <v>299</v>
      </c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>
      <c r="A94" s="5" t="s">
        <v>300</v>
      </c>
      <c r="B94" s="5" t="s">
        <v>301</v>
      </c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>
      <c r="A95" s="6" t="s">
        <v>121</v>
      </c>
      <c r="B95" s="6" t="s">
        <v>302</v>
      </c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>
      <c r="A96" s="5" t="s">
        <v>83</v>
      </c>
      <c r="B96" s="5" t="s">
        <v>303</v>
      </c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>
      <c r="A97" s="6" t="s">
        <v>33</v>
      </c>
      <c r="B97" s="6" t="s">
        <v>304</v>
      </c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>
      <c r="A98" s="5" t="s">
        <v>305</v>
      </c>
      <c r="B98" s="5" t="s">
        <v>306</v>
      </c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>
      <c r="A99" s="6" t="s">
        <v>139</v>
      </c>
      <c r="B99" s="6" t="s">
        <v>307</v>
      </c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>
      <c r="A100" s="5" t="s">
        <v>308</v>
      </c>
      <c r="B100" s="5" t="s">
        <v>309</v>
      </c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>
      <c r="A101" s="6" t="s">
        <v>310</v>
      </c>
      <c r="B101" s="6" t="s">
        <v>311</v>
      </c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>
      <c r="A102" s="5" t="s">
        <v>19</v>
      </c>
      <c r="B102" s="5" t="s">
        <v>312</v>
      </c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>
      <c r="A103" s="6" t="s">
        <v>313</v>
      </c>
      <c r="B103" s="6" t="s">
        <v>314</v>
      </c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>
      <c r="A104" s="5" t="s">
        <v>315</v>
      </c>
      <c r="B104" s="5" t="s">
        <v>188</v>
      </c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>
      <c r="A105" s="6" t="s">
        <v>131</v>
      </c>
      <c r="B105" s="6" t="s">
        <v>316</v>
      </c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>
      <c r="A106" s="5" t="s">
        <v>317</v>
      </c>
      <c r="B106" s="5" t="s">
        <v>318</v>
      </c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>
      <c r="A107" s="6" t="s">
        <v>319</v>
      </c>
      <c r="B107" s="6" t="s">
        <v>320</v>
      </c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>
      <c r="A108" s="5" t="s">
        <v>85</v>
      </c>
      <c r="B108" s="5" t="s">
        <v>321</v>
      </c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>
      <c r="A109" s="6" t="s">
        <v>105</v>
      </c>
      <c r="B109" s="6" t="s">
        <v>322</v>
      </c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>
      <c r="A110" s="5" t="s">
        <v>323</v>
      </c>
      <c r="B110" s="5" t="s">
        <v>324</v>
      </c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>
      <c r="A111" s="6" t="s">
        <v>142</v>
      </c>
      <c r="B111" s="6" t="s">
        <v>325</v>
      </c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>
      <c r="A112" s="5" t="s">
        <v>117</v>
      </c>
      <c r="B112" s="5" t="s">
        <v>326</v>
      </c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>
      <c r="A113" s="6" t="s">
        <v>327</v>
      </c>
      <c r="B113" s="6" t="s">
        <v>328</v>
      </c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>
      <c r="A114" s="5" t="s">
        <v>329</v>
      </c>
      <c r="B114" s="5" t="s">
        <v>330</v>
      </c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>
      <c r="A115" s="6" t="s">
        <v>119</v>
      </c>
      <c r="B115" s="6" t="s">
        <v>119</v>
      </c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>
      <c r="A116" s="5" t="s">
        <v>137</v>
      </c>
      <c r="B116" s="5" t="s">
        <v>331</v>
      </c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>
      <c r="A117" s="6" t="s">
        <v>107</v>
      </c>
      <c r="B117" s="6" t="s">
        <v>332</v>
      </c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>
      <c r="A118" s="5" t="s">
        <v>333</v>
      </c>
      <c r="B118" s="5" t="s">
        <v>334</v>
      </c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>
      <c r="A119" s="6" t="s">
        <v>335</v>
      </c>
      <c r="B119" s="6" t="s">
        <v>336</v>
      </c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>
      <c r="A120" s="5" t="s">
        <v>337</v>
      </c>
      <c r="B120" s="5" t="s">
        <v>338</v>
      </c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>
      <c r="A121" s="6" t="s">
        <v>59</v>
      </c>
      <c r="B121" s="6" t="s">
        <v>339</v>
      </c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>
      <c r="A122" s="5" t="s">
        <v>340</v>
      </c>
      <c r="B122" s="5" t="s">
        <v>341</v>
      </c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>
      <c r="A123" s="6" t="s">
        <v>342</v>
      </c>
      <c r="B123" s="6" t="s">
        <v>343</v>
      </c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>
      <c r="A124" s="5" t="s">
        <v>344</v>
      </c>
      <c r="B124" s="5" t="s">
        <v>345</v>
      </c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>
      <c r="A125" s="6" t="s">
        <v>346</v>
      </c>
      <c r="B125" s="6" t="s">
        <v>347</v>
      </c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>
      <c r="A126" s="5" t="s">
        <v>348</v>
      </c>
      <c r="B126" s="5" t="s">
        <v>349</v>
      </c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>
      <c r="A127" s="6" t="s">
        <v>350</v>
      </c>
      <c r="B127" s="6" t="s">
        <v>351</v>
      </c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>
      <c r="A128" s="5" t="s">
        <v>352</v>
      </c>
      <c r="B128" s="5" t="s">
        <v>353</v>
      </c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>
      <c r="A129" s="6" t="s">
        <v>354</v>
      </c>
      <c r="B129" s="6" t="s">
        <v>355</v>
      </c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>
      <c r="A130" s="5" t="s">
        <v>125</v>
      </c>
      <c r="B130" s="5" t="s">
        <v>356</v>
      </c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>
      <c r="A131" s="6" t="s">
        <v>127</v>
      </c>
      <c r="B131" s="6" t="s">
        <v>357</v>
      </c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>
      <c r="A132" s="5" t="s">
        <v>358</v>
      </c>
      <c r="B132" s="5" t="s">
        <v>359</v>
      </c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>
      <c r="A133" s="6" t="s">
        <v>360</v>
      </c>
      <c r="B133" s="6" t="s">
        <v>361</v>
      </c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>
      <c r="A134" s="5" t="s">
        <v>362</v>
      </c>
      <c r="B134" s="5" t="s">
        <v>363</v>
      </c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>
      <c r="A135" s="6" t="s">
        <v>364</v>
      </c>
      <c r="B135" s="6" t="s">
        <v>365</v>
      </c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>
      <c r="A136" s="5" t="s">
        <v>366</v>
      </c>
      <c r="B136" s="5" t="s">
        <v>367</v>
      </c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>
      <c r="A137" s="6" t="s">
        <v>368</v>
      </c>
      <c r="B137" s="6" t="s">
        <v>369</v>
      </c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>
      <c r="A138" s="5" t="s">
        <v>370</v>
      </c>
      <c r="B138" s="5" t="s">
        <v>371</v>
      </c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>
      <c r="A139" s="6" t="s">
        <v>372</v>
      </c>
      <c r="B139" s="6" t="s">
        <v>373</v>
      </c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>
      <c r="A140" s="5" t="s">
        <v>374</v>
      </c>
      <c r="B140" s="5" t="s">
        <v>375</v>
      </c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>
      <c r="A141" s="6" t="s">
        <v>376</v>
      </c>
      <c r="B141" s="6" t="s">
        <v>377</v>
      </c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>
      <c r="A142" s="5" t="s">
        <v>378</v>
      </c>
      <c r="B142" s="5" t="s">
        <v>379</v>
      </c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>
      <c r="A143" s="6" t="s">
        <v>380</v>
      </c>
      <c r="B143" s="6" t="s">
        <v>381</v>
      </c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>
      <c r="A144" s="5" t="s">
        <v>382</v>
      </c>
      <c r="B144" s="5" t="s">
        <v>383</v>
      </c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>
      <c r="A145" s="6" t="s">
        <v>384</v>
      </c>
      <c r="B145" s="6" t="s">
        <v>384</v>
      </c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>
      <c r="A146" s="5" t="s">
        <v>385</v>
      </c>
      <c r="B146" s="5" t="s">
        <v>386</v>
      </c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>
      <c r="A147" s="6" t="s">
        <v>387</v>
      </c>
      <c r="B147" s="6" t="s">
        <v>388</v>
      </c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>
      <c r="A148" s="5" t="s">
        <v>389</v>
      </c>
      <c r="B148" s="5" t="s">
        <v>390</v>
      </c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>
      <c r="A149" s="6" t="s">
        <v>391</v>
      </c>
      <c r="B149" s="6" t="s">
        <v>197</v>
      </c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>
      <c r="A150" s="5" t="s">
        <v>392</v>
      </c>
      <c r="B150" s="5" t="s">
        <v>393</v>
      </c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>
      <c r="A151" s="6" t="s">
        <v>394</v>
      </c>
      <c r="B151" s="6" t="s">
        <v>395</v>
      </c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>
      <c r="A152" s="5" t="s">
        <v>396</v>
      </c>
      <c r="B152" s="5" t="s">
        <v>397</v>
      </c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>
      <c r="A153" s="6" t="s">
        <v>398</v>
      </c>
      <c r="B153" s="6" t="s">
        <v>399</v>
      </c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>
      <c r="A154" s="5" t="s">
        <v>400</v>
      </c>
      <c r="B154" s="5" t="s">
        <v>401</v>
      </c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>
      <c r="A155" s="6" t="s">
        <v>402</v>
      </c>
      <c r="B155" s="6" t="s">
        <v>403</v>
      </c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>
      <c r="A156" s="5" t="s">
        <v>404</v>
      </c>
      <c r="B156" s="5" t="s">
        <v>405</v>
      </c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>
      <c r="A157" s="6" t="s">
        <v>406</v>
      </c>
      <c r="B157" s="6" t="s">
        <v>407</v>
      </c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>
      <c r="A158" s="5" t="s">
        <v>408</v>
      </c>
      <c r="B158" s="5" t="s">
        <v>409</v>
      </c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>
      <c r="A159" s="6" t="s">
        <v>410</v>
      </c>
      <c r="B159" s="6" t="s">
        <v>411</v>
      </c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>
      <c r="A160" s="5" t="s">
        <v>412</v>
      </c>
      <c r="B160" s="5" t="s">
        <v>413</v>
      </c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>
      <c r="A161" s="6" t="s">
        <v>414</v>
      </c>
      <c r="B161" s="6" t="s">
        <v>415</v>
      </c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>
      <c r="A162" s="5" t="s">
        <v>416</v>
      </c>
      <c r="B162" s="5" t="s">
        <v>417</v>
      </c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>
      <c r="A163" s="6" t="s">
        <v>418</v>
      </c>
      <c r="B163" s="6" t="s">
        <v>419</v>
      </c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>
      <c r="A164" s="5" t="s">
        <v>420</v>
      </c>
      <c r="B164" s="5" t="s">
        <v>421</v>
      </c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>
      <c r="A165" s="6" t="s">
        <v>422</v>
      </c>
      <c r="B165" s="6" t="s">
        <v>423</v>
      </c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>
      <c r="A166" s="5" t="s">
        <v>424</v>
      </c>
      <c r="B166" s="5" t="s">
        <v>425</v>
      </c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>
      <c r="A167" s="6" t="s">
        <v>426</v>
      </c>
      <c r="B167" s="6" t="s">
        <v>427</v>
      </c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>
      <c r="A168" s="5" t="s">
        <v>428</v>
      </c>
      <c r="B168" s="5" t="s">
        <v>429</v>
      </c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>
      <c r="A169" s="6" t="s">
        <v>430</v>
      </c>
      <c r="B169" s="6" t="s">
        <v>431</v>
      </c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>
      <c r="A170" s="5" t="s">
        <v>432</v>
      </c>
      <c r="B170" s="5" t="s">
        <v>433</v>
      </c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>
      <c r="A171" s="6" t="s">
        <v>434</v>
      </c>
      <c r="B171" s="6" t="s">
        <v>435</v>
      </c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>
      <c r="A172" s="5" t="s">
        <v>436</v>
      </c>
      <c r="B172" s="5" t="s">
        <v>230</v>
      </c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>
      <c r="A173" s="6" t="s">
        <v>111</v>
      </c>
      <c r="B173" s="6" t="s">
        <v>288</v>
      </c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>
      <c r="A174" s="5" t="s">
        <v>437</v>
      </c>
      <c r="B174" s="5" t="s">
        <v>438</v>
      </c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>
      <c r="A175" s="6" t="s">
        <v>439</v>
      </c>
      <c r="B175" s="6" t="s">
        <v>440</v>
      </c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>
      <c r="A176" s="5" t="s">
        <v>441</v>
      </c>
      <c r="B176" s="5" t="s">
        <v>442</v>
      </c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>
      <c r="A177" s="6" t="s">
        <v>443</v>
      </c>
      <c r="B177" s="6" t="s">
        <v>444</v>
      </c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>
      <c r="A178" s="5" t="s">
        <v>445</v>
      </c>
      <c r="B178" s="5" t="s">
        <v>446</v>
      </c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>
      <c r="A179" s="6" t="s">
        <v>447</v>
      </c>
      <c r="B179" s="6" t="s">
        <v>448</v>
      </c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>
      <c r="A180" s="5" t="s">
        <v>449</v>
      </c>
      <c r="B180" s="5" t="s">
        <v>324</v>
      </c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>
      <c r="A181" s="6" t="s">
        <v>450</v>
      </c>
      <c r="B181" s="6" t="s">
        <v>451</v>
      </c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>
      <c r="A182" s="5" t="s">
        <v>452</v>
      </c>
      <c r="B182" s="5" t="s">
        <v>453</v>
      </c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>
      <c r="A183" s="6" t="s">
        <v>454</v>
      </c>
      <c r="B183" s="6" t="s">
        <v>455</v>
      </c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>
      <c r="A184" s="5" t="s">
        <v>456</v>
      </c>
      <c r="B184" s="5" t="s">
        <v>457</v>
      </c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>
      <c r="A185" s="6" t="s">
        <v>458</v>
      </c>
      <c r="B185" s="6" t="s">
        <v>459</v>
      </c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>
      <c r="A186" s="5" t="s">
        <v>460</v>
      </c>
      <c r="B186" s="5" t="s">
        <v>461</v>
      </c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>
      <c r="A187" s="6" t="s">
        <v>462</v>
      </c>
      <c r="B187" s="6" t="s">
        <v>463</v>
      </c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>
      <c r="A188" s="5" t="s">
        <v>464</v>
      </c>
      <c r="B188" s="5" t="s">
        <v>465</v>
      </c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>
      <c r="A189" s="6" t="s">
        <v>466</v>
      </c>
      <c r="B189" s="6" t="s">
        <v>467</v>
      </c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>
      <c r="A190" s="5" t="s">
        <v>468</v>
      </c>
      <c r="B190" s="5" t="s">
        <v>469</v>
      </c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>
      <c r="A191" s="6" t="s">
        <v>470</v>
      </c>
      <c r="B191" s="6" t="s">
        <v>347</v>
      </c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>
      <c r="A192" s="5" t="s">
        <v>471</v>
      </c>
      <c r="B192" s="5" t="s">
        <v>381</v>
      </c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>
      <c r="A193" s="6" t="s">
        <v>472</v>
      </c>
      <c r="B193" s="6" t="s">
        <v>473</v>
      </c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>
      <c r="A194" s="5" t="s">
        <v>474</v>
      </c>
      <c r="B194" s="5" t="s">
        <v>475</v>
      </c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>
      <c r="A195" s="6" t="s">
        <v>476</v>
      </c>
      <c r="B195" s="6" t="s">
        <v>477</v>
      </c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>
      <c r="A196" s="5" t="s">
        <v>478</v>
      </c>
      <c r="B196" s="5" t="s">
        <v>479</v>
      </c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>
      <c r="A197" s="6" t="s">
        <v>480</v>
      </c>
      <c r="B197" s="6" t="s">
        <v>481</v>
      </c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>
      <c r="A198" s="5" t="s">
        <v>482</v>
      </c>
      <c r="B198" s="5" t="s">
        <v>483</v>
      </c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>
      <c r="A199" s="6" t="s">
        <v>484</v>
      </c>
      <c r="B199" s="6" t="s">
        <v>485</v>
      </c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>
      <c r="A200" s="5" t="s">
        <v>486</v>
      </c>
      <c r="B200" s="5" t="s">
        <v>487</v>
      </c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>
      <c r="A201" s="6" t="s">
        <v>488</v>
      </c>
      <c r="B201" s="6" t="s">
        <v>489</v>
      </c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>
      <c r="A202" s="5" t="s">
        <v>490</v>
      </c>
      <c r="B202" s="5" t="s">
        <v>491</v>
      </c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>
      <c r="A203" s="6" t="s">
        <v>492</v>
      </c>
      <c r="B203" s="6" t="s">
        <v>493</v>
      </c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>
      <c r="A204" s="5" t="s">
        <v>494</v>
      </c>
      <c r="B204" s="5" t="s">
        <v>495</v>
      </c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>
      <c r="A205" s="6" t="s">
        <v>496</v>
      </c>
      <c r="B205" s="6" t="s">
        <v>497</v>
      </c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>
      <c r="A206" s="5" t="s">
        <v>498</v>
      </c>
      <c r="B206" s="5" t="s">
        <v>499</v>
      </c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>
      <c r="A207" s="6" t="s">
        <v>500</v>
      </c>
      <c r="B207" s="6" t="s">
        <v>501</v>
      </c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>
      <c r="A208" s="5" t="s">
        <v>502</v>
      </c>
      <c r="B208" s="5" t="s">
        <v>205</v>
      </c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>
      <c r="A209" s="6" t="s">
        <v>503</v>
      </c>
      <c r="B209" s="6" t="s">
        <v>504</v>
      </c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>
      <c r="A210" s="5" t="s">
        <v>505</v>
      </c>
      <c r="B210" s="5" t="s">
        <v>506</v>
      </c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>
      <c r="A211" s="6" t="s">
        <v>507</v>
      </c>
      <c r="B211" s="6" t="s">
        <v>508</v>
      </c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>
      <c r="A212" s="5" t="s">
        <v>509</v>
      </c>
      <c r="B212" s="5" t="s">
        <v>510</v>
      </c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>
      <c r="A213" s="6" t="s">
        <v>511</v>
      </c>
      <c r="B213" s="6" t="s">
        <v>512</v>
      </c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>
      <c r="A214" s="5" t="s">
        <v>513</v>
      </c>
      <c r="B214" s="5" t="s">
        <v>514</v>
      </c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>
      <c r="A215" s="6" t="s">
        <v>515</v>
      </c>
      <c r="B215" s="6" t="s">
        <v>238</v>
      </c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>
      <c r="A216" s="5" t="s">
        <v>516</v>
      </c>
      <c r="B216" s="5" t="s">
        <v>517</v>
      </c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>
      <c r="A217" s="6" t="s">
        <v>518</v>
      </c>
      <c r="B217" s="6" t="s">
        <v>519</v>
      </c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>
      <c r="A218" s="5" t="s">
        <v>520</v>
      </c>
      <c r="B218" s="5" t="s">
        <v>521</v>
      </c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>
      <c r="A219" s="6" t="s">
        <v>522</v>
      </c>
      <c r="B219" s="6" t="s">
        <v>196</v>
      </c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>
      <c r="A220" s="5" t="s">
        <v>523</v>
      </c>
      <c r="B220" s="5" t="s">
        <v>524</v>
      </c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>
      <c r="A221" s="6" t="s">
        <v>525</v>
      </c>
      <c r="B221" s="6" t="s">
        <v>526</v>
      </c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>
      <c r="A222" s="5" t="s">
        <v>525</v>
      </c>
      <c r="B222" s="5" t="s">
        <v>527</v>
      </c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>
      <c r="A223" s="6" t="s">
        <v>528</v>
      </c>
      <c r="B223" s="6" t="s">
        <v>529</v>
      </c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>
      <c r="A224" s="5" t="s">
        <v>530</v>
      </c>
      <c r="B224" s="5" t="s">
        <v>531</v>
      </c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>
      <c r="A225" s="6" t="s">
        <v>532</v>
      </c>
      <c r="B225" s="6" t="s">
        <v>533</v>
      </c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>
      <c r="A226" s="5" t="s">
        <v>534</v>
      </c>
      <c r="B226" s="5" t="s">
        <v>535</v>
      </c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>
      <c r="A227" s="6" t="s">
        <v>536</v>
      </c>
      <c r="B227" s="6" t="s">
        <v>537</v>
      </c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>
      <c r="A228" s="5" t="s">
        <v>538</v>
      </c>
      <c r="B228" s="5" t="s">
        <v>539</v>
      </c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>
      <c r="A229" s="6" t="s">
        <v>540</v>
      </c>
      <c r="B229" s="6" t="s">
        <v>541</v>
      </c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>
      <c r="A230" s="5" t="s">
        <v>542</v>
      </c>
      <c r="B230" s="5" t="s">
        <v>539</v>
      </c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>
      <c r="A231" s="6" t="s">
        <v>543</v>
      </c>
      <c r="B231" s="6" t="s">
        <v>544</v>
      </c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>
      <c r="A232" s="5" t="s">
        <v>545</v>
      </c>
      <c r="B232" s="5" t="s">
        <v>546</v>
      </c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>
      <c r="A233" s="6" t="s">
        <v>547</v>
      </c>
      <c r="B233" s="6" t="s">
        <v>548</v>
      </c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>
      <c r="A234" s="5" t="s">
        <v>549</v>
      </c>
      <c r="B234" s="5" t="s">
        <v>550</v>
      </c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>
      <c r="A235" s="6" t="s">
        <v>551</v>
      </c>
      <c r="B235" s="6" t="s">
        <v>512</v>
      </c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>
      <c r="A236" s="5" t="s">
        <v>552</v>
      </c>
      <c r="B236" s="5" t="s">
        <v>553</v>
      </c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>
      <c r="A237" s="6" t="s">
        <v>554</v>
      </c>
      <c r="B237" s="6" t="s">
        <v>555</v>
      </c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>
      <c r="A238" s="5" t="s">
        <v>556</v>
      </c>
      <c r="B238" s="5" t="s">
        <v>236</v>
      </c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>
      <c r="A239" s="6" t="s">
        <v>557</v>
      </c>
      <c r="B239" s="6" t="s">
        <v>558</v>
      </c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>
      <c r="A240" s="5" t="s">
        <v>559</v>
      </c>
      <c r="B240" s="5" t="s">
        <v>529</v>
      </c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>
      <c r="A241" s="6" t="s">
        <v>560</v>
      </c>
      <c r="B241" s="6" t="s">
        <v>561</v>
      </c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>
      <c r="A242" s="5" t="s">
        <v>562</v>
      </c>
      <c r="B242" s="5" t="s">
        <v>563</v>
      </c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>
      <c r="A243" s="6" t="s">
        <v>564</v>
      </c>
      <c r="B243" s="6" t="s">
        <v>565</v>
      </c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>
      <c r="A244" s="5" t="s">
        <v>566</v>
      </c>
      <c r="B244" s="5" t="s">
        <v>255</v>
      </c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>
      <c r="A245" s="6" t="s">
        <v>567</v>
      </c>
      <c r="B245" s="6" t="s">
        <v>568</v>
      </c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>
      <c r="A246" s="5" t="s">
        <v>569</v>
      </c>
      <c r="B246" s="5" t="s">
        <v>483</v>
      </c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>
      <c r="A247" s="6" t="s">
        <v>570</v>
      </c>
      <c r="B247" s="6" t="s">
        <v>571</v>
      </c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>
      <c r="A248" s="5" t="s">
        <v>572</v>
      </c>
      <c r="B248" s="5" t="s">
        <v>573</v>
      </c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>
      <c r="A249" s="6" t="s">
        <v>574</v>
      </c>
      <c r="B249" s="6" t="s">
        <v>575</v>
      </c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>
      <c r="A250" s="5" t="s">
        <v>576</v>
      </c>
      <c r="B250" s="5" t="s">
        <v>577</v>
      </c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>
      <c r="A251" s="6" t="s">
        <v>578</v>
      </c>
      <c r="B251" s="6" t="s">
        <v>579</v>
      </c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>
      <c r="A252" s="5" t="s">
        <v>580</v>
      </c>
      <c r="B252" s="5" t="s">
        <v>330</v>
      </c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>
      <c r="A253" s="6" t="s">
        <v>581</v>
      </c>
      <c r="B253" s="6" t="s">
        <v>582</v>
      </c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>
      <c r="A254" s="5" t="s">
        <v>583</v>
      </c>
      <c r="B254" s="5" t="s">
        <v>584</v>
      </c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>
      <c r="A255" s="6" t="s">
        <v>585</v>
      </c>
      <c r="B255" s="6" t="s">
        <v>586</v>
      </c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>
      <c r="A256" s="5" t="s">
        <v>587</v>
      </c>
      <c r="B256" s="5" t="s">
        <v>273</v>
      </c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>
      <c r="A257" s="6" t="s">
        <v>588</v>
      </c>
      <c r="B257" s="6" t="s">
        <v>304</v>
      </c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>
      <c r="A258" s="5" t="s">
        <v>589</v>
      </c>
      <c r="B258" s="5" t="s">
        <v>590</v>
      </c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>
      <c r="A259" s="6" t="s">
        <v>591</v>
      </c>
      <c r="B259" s="6" t="s">
        <v>592</v>
      </c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>
      <c r="A260" s="5" t="s">
        <v>593</v>
      </c>
      <c r="B260" s="5" t="s">
        <v>584</v>
      </c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>
      <c r="A261" s="6" t="s">
        <v>594</v>
      </c>
      <c r="B261" s="6" t="s">
        <v>595</v>
      </c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>
      <c r="A262" s="5" t="s">
        <v>596</v>
      </c>
      <c r="B262" s="5" t="s">
        <v>597</v>
      </c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>
      <c r="A263" s="6" t="s">
        <v>598</v>
      </c>
      <c r="B263" s="6" t="s">
        <v>599</v>
      </c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>
      <c r="A264" s="5" t="s">
        <v>600</v>
      </c>
      <c r="B264" s="5" t="s">
        <v>601</v>
      </c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>
      <c r="A265" s="6" t="s">
        <v>602</v>
      </c>
      <c r="B265" s="6" t="s">
        <v>603</v>
      </c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>
      <c r="A266" s="5" t="s">
        <v>604</v>
      </c>
      <c r="B266" s="5" t="s">
        <v>605</v>
      </c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>
      <c r="A267" s="6" t="s">
        <v>606</v>
      </c>
      <c r="B267" s="6" t="s">
        <v>607</v>
      </c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>
      <c r="A268" s="5" t="s">
        <v>608</v>
      </c>
      <c r="B268" s="5" t="s">
        <v>508</v>
      </c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>
      <c r="A269" s="6" t="s">
        <v>609</v>
      </c>
      <c r="B269" s="6" t="s">
        <v>610</v>
      </c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>
      <c r="A270" s="5" t="s">
        <v>611</v>
      </c>
      <c r="B270" s="5" t="s">
        <v>610</v>
      </c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>
      <c r="A271" s="6" t="s">
        <v>612</v>
      </c>
      <c r="B271" s="6" t="s">
        <v>613</v>
      </c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>
      <c r="A272" s="5" t="s">
        <v>614</v>
      </c>
      <c r="B272" s="5" t="s">
        <v>615</v>
      </c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>
      <c r="A273" s="6" t="s">
        <v>616</v>
      </c>
      <c r="B273" s="6" t="s">
        <v>617</v>
      </c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>
      <c r="A274" s="5" t="s">
        <v>618</v>
      </c>
      <c r="B274" s="5" t="s">
        <v>619</v>
      </c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>
      <c r="A275" s="6" t="s">
        <v>620</v>
      </c>
      <c r="B275" s="6" t="s">
        <v>621</v>
      </c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>
      <c r="A276" s="5" t="s">
        <v>622</v>
      </c>
      <c r="B276" s="5" t="s">
        <v>623</v>
      </c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>
      <c r="A277" s="6" t="s">
        <v>624</v>
      </c>
      <c r="B277" s="6" t="s">
        <v>625</v>
      </c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>
      <c r="A278" s="5" t="s">
        <v>626</v>
      </c>
      <c r="B278" s="5" t="s">
        <v>627</v>
      </c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>
      <c r="A279" s="6" t="s">
        <v>628</v>
      </c>
      <c r="B279" s="6" t="s">
        <v>625</v>
      </c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>
      <c r="A280" s="5" t="s">
        <v>629</v>
      </c>
      <c r="B280" s="5" t="s">
        <v>489</v>
      </c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>
      <c r="A281" s="6" t="s">
        <v>630</v>
      </c>
      <c r="B281" s="6" t="s">
        <v>631</v>
      </c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>
      <c r="A282" s="5" t="s">
        <v>632</v>
      </c>
      <c r="B282" s="5" t="s">
        <v>625</v>
      </c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>
      <c r="A283" s="6" t="s">
        <v>633</v>
      </c>
      <c r="B283" s="6" t="s">
        <v>634</v>
      </c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>
      <c r="A284" s="5" t="s">
        <v>635</v>
      </c>
      <c r="B284" s="5" t="s">
        <v>367</v>
      </c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>
      <c r="A285" s="6" t="s">
        <v>636</v>
      </c>
      <c r="B285" s="6" t="s">
        <v>637</v>
      </c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>
      <c r="A286" s="5" t="s">
        <v>638</v>
      </c>
      <c r="B286" s="5" t="s">
        <v>599</v>
      </c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>
      <c r="A287" s="6" t="s">
        <v>639</v>
      </c>
      <c r="B287" s="6" t="s">
        <v>575</v>
      </c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>
      <c r="A288" s="5" t="s">
        <v>640</v>
      </c>
      <c r="B288" s="5" t="s">
        <v>641</v>
      </c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>
      <c r="A289" s="6" t="s">
        <v>642</v>
      </c>
      <c r="B289" s="6" t="s">
        <v>643</v>
      </c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>
      <c r="A290" s="5" t="s">
        <v>644</v>
      </c>
      <c r="B290" s="5" t="s">
        <v>645</v>
      </c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>
      <c r="A291" s="6" t="s">
        <v>646</v>
      </c>
      <c r="B291" s="6" t="s">
        <v>647</v>
      </c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>
      <c r="A292" s="5" t="s">
        <v>648</v>
      </c>
      <c r="B292" s="5" t="s">
        <v>649</v>
      </c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>
      <c r="A293" s="6" t="s">
        <v>650</v>
      </c>
      <c r="B293" s="6" t="s">
        <v>651</v>
      </c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>
      <c r="A294" s="5" t="s">
        <v>652</v>
      </c>
      <c r="B294" s="5" t="s">
        <v>653</v>
      </c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>
      <c r="A295" s="6" t="s">
        <v>654</v>
      </c>
      <c r="B295" s="6" t="s">
        <v>655</v>
      </c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>
      <c r="A296" s="5" t="s">
        <v>656</v>
      </c>
      <c r="B296" s="5" t="s">
        <v>657</v>
      </c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>
      <c r="A297" s="6" t="s">
        <v>658</v>
      </c>
      <c r="B297" s="6" t="s">
        <v>659</v>
      </c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>
      <c r="A298" s="5" t="s">
        <v>660</v>
      </c>
      <c r="B298" s="5" t="s">
        <v>661</v>
      </c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>
      <c r="A299" s="6" t="s">
        <v>662</v>
      </c>
      <c r="B299" s="6" t="s">
        <v>663</v>
      </c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>
      <c r="A300" s="5" t="s">
        <v>664</v>
      </c>
      <c r="B300" s="5" t="s">
        <v>665</v>
      </c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>
      <c r="A301" s="6" t="s">
        <v>666</v>
      </c>
      <c r="B301" s="6" t="s">
        <v>667</v>
      </c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>
      <c r="A302" s="5" t="s">
        <v>668</v>
      </c>
      <c r="B302" s="5" t="s">
        <v>669</v>
      </c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>
      <c r="A303" s="6" t="s">
        <v>670</v>
      </c>
      <c r="B303" s="6" t="s">
        <v>356</v>
      </c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>
      <c r="A304" s="5" t="s">
        <v>671</v>
      </c>
      <c r="B304" s="5" t="s">
        <v>672</v>
      </c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>
      <c r="A305" s="6" t="s">
        <v>673</v>
      </c>
      <c r="B305" s="6" t="s">
        <v>674</v>
      </c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>
      <c r="A306" s="5" t="s">
        <v>675</v>
      </c>
      <c r="B306" s="5" t="s">
        <v>676</v>
      </c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>
      <c r="A307" s="6" t="s">
        <v>677</v>
      </c>
      <c r="B307" s="6" t="s">
        <v>678</v>
      </c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>
      <c r="A308" s="5" t="s">
        <v>679</v>
      </c>
      <c r="B308" s="5" t="s">
        <v>680</v>
      </c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>
      <c r="A309" s="6" t="s">
        <v>681</v>
      </c>
      <c r="B309" s="6" t="s">
        <v>397</v>
      </c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>
      <c r="A310" s="5" t="s">
        <v>682</v>
      </c>
      <c r="B310" s="5" t="s">
        <v>683</v>
      </c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>
      <c r="A311" s="6" t="s">
        <v>684</v>
      </c>
      <c r="B311" s="6" t="s">
        <v>641</v>
      </c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>
      <c r="A312" s="5" t="s">
        <v>685</v>
      </c>
      <c r="B312" s="5" t="s">
        <v>686</v>
      </c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>
      <c r="A313" s="6" t="s">
        <v>687</v>
      </c>
      <c r="B313" s="6" t="s">
        <v>647</v>
      </c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>
      <c r="A314" s="5" t="s">
        <v>688</v>
      </c>
      <c r="B314" s="5" t="s">
        <v>590</v>
      </c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>
      <c r="A315" s="6" t="s">
        <v>689</v>
      </c>
      <c r="B315" s="6" t="s">
        <v>690</v>
      </c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>
      <c r="A316" s="5" t="s">
        <v>691</v>
      </c>
      <c r="B316" s="5" t="s">
        <v>692</v>
      </c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>
      <c r="A317" s="6" t="s">
        <v>693</v>
      </c>
      <c r="B317" s="6" t="s">
        <v>694</v>
      </c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>
      <c r="A318" s="5" t="s">
        <v>695</v>
      </c>
      <c r="B318" s="5" t="s">
        <v>696</v>
      </c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>
      <c r="A319" s="6" t="s">
        <v>697</v>
      </c>
      <c r="B319" s="6" t="s">
        <v>698</v>
      </c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>
      <c r="A320" s="5" t="s">
        <v>699</v>
      </c>
      <c r="B320" s="5" t="s">
        <v>700</v>
      </c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>
      <c r="A321" s="6" t="s">
        <v>701</v>
      </c>
      <c r="B321" s="6" t="s">
        <v>634</v>
      </c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>
      <c r="A322" s="5" t="s">
        <v>702</v>
      </c>
      <c r="B322" s="5" t="s">
        <v>703</v>
      </c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>
      <c r="A323" s="6" t="s">
        <v>704</v>
      </c>
      <c r="B323" s="6" t="s">
        <v>705</v>
      </c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>
      <c r="A324" s="5" t="s">
        <v>706</v>
      </c>
      <c r="B324" s="5" t="s">
        <v>707</v>
      </c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>
      <c r="A325" s="6" t="s">
        <v>708</v>
      </c>
      <c r="B325" s="6" t="s">
        <v>709</v>
      </c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>
      <c r="A326" s="5" t="s">
        <v>710</v>
      </c>
      <c r="B326" s="5" t="s">
        <v>655</v>
      </c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>
      <c r="A327" s="6" t="s">
        <v>711</v>
      </c>
      <c r="B327" s="6" t="s">
        <v>413</v>
      </c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>
      <c r="A328" s="5" t="s">
        <v>712</v>
      </c>
      <c r="B328" s="5" t="s">
        <v>713</v>
      </c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>
      <c r="A329" s="6" t="s">
        <v>714</v>
      </c>
      <c r="B329" s="6" t="s">
        <v>615</v>
      </c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>
      <c r="A330" s="5" t="s">
        <v>715</v>
      </c>
      <c r="B330" s="5" t="s">
        <v>716</v>
      </c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>
      <c r="A331" s="6" t="s">
        <v>717</v>
      </c>
      <c r="B331" s="6" t="s">
        <v>718</v>
      </c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>
      <c r="A332" s="5" t="s">
        <v>719</v>
      </c>
      <c r="B332" s="5" t="s">
        <v>720</v>
      </c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>
      <c r="A333" s="6" t="s">
        <v>721</v>
      </c>
      <c r="B333" s="6" t="s">
        <v>722</v>
      </c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>
      <c r="A334" s="5" t="s">
        <v>723</v>
      </c>
      <c r="B334" s="5" t="s">
        <v>724</v>
      </c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>
      <c r="A335" s="6" t="s">
        <v>725</v>
      </c>
      <c r="B335" s="6" t="s">
        <v>617</v>
      </c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>
      <c r="A336" s="5" t="s">
        <v>726</v>
      </c>
      <c r="B336" s="5" t="s">
        <v>727</v>
      </c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>
      <c r="A337" s="6" t="s">
        <v>728</v>
      </c>
      <c r="B337" s="6" t="s">
        <v>643</v>
      </c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>
      <c r="A338" s="5" t="s">
        <v>729</v>
      </c>
      <c r="B338" s="5" t="s">
        <v>730</v>
      </c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>
      <c r="A339" s="6" t="s">
        <v>731</v>
      </c>
      <c r="B339" s="6" t="s">
        <v>732</v>
      </c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>
      <c r="A340" s="5" t="s">
        <v>733</v>
      </c>
      <c r="B340" s="5" t="s">
        <v>734</v>
      </c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>
      <c r="A341" s="6" t="s">
        <v>735</v>
      </c>
      <c r="B341" s="6" t="s">
        <v>703</v>
      </c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>
      <c r="A342" s="5" t="s">
        <v>736</v>
      </c>
      <c r="B342" s="5" t="s">
        <v>571</v>
      </c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>
      <c r="A343" s="6" t="s">
        <v>737</v>
      </c>
      <c r="B343" s="6" t="s">
        <v>674</v>
      </c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>
      <c r="A344" s="5" t="s">
        <v>738</v>
      </c>
      <c r="B344" s="5" t="s">
        <v>730</v>
      </c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>
      <c r="A345" s="6" t="s">
        <v>739</v>
      </c>
      <c r="B345" s="6" t="s">
        <v>740</v>
      </c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>
      <c r="A346" s="5" t="s">
        <v>741</v>
      </c>
      <c r="B346" s="5" t="s">
        <v>742</v>
      </c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>
      <c r="A347" s="6" t="s">
        <v>743</v>
      </c>
      <c r="B347" s="6" t="s">
        <v>744</v>
      </c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>
      <c r="A348" s="5" t="s">
        <v>745</v>
      </c>
      <c r="B348" s="5" t="s">
        <v>619</v>
      </c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>
      <c r="A349" s="6" t="s">
        <v>746</v>
      </c>
      <c r="B349" s="6" t="s">
        <v>690</v>
      </c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>
      <c r="A350" s="5" t="s">
        <v>747</v>
      </c>
      <c r="B350" s="5" t="s">
        <v>724</v>
      </c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>
      <c r="A351" s="6" t="s">
        <v>748</v>
      </c>
      <c r="B351" s="6" t="s">
        <v>749</v>
      </c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>
      <c r="A352" s="5" t="s">
        <v>750</v>
      </c>
      <c r="B352" s="5" t="s">
        <v>751</v>
      </c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>
      <c r="A353" s="6" t="s">
        <v>752</v>
      </c>
      <c r="B353" s="6" t="s">
        <v>209</v>
      </c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>
      <c r="A354" s="5" t="s">
        <v>753</v>
      </c>
      <c r="B354" s="5" t="s">
        <v>716</v>
      </c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>
      <c r="A355" s="6" t="s">
        <v>754</v>
      </c>
      <c r="B355" s="6" t="s">
        <v>548</v>
      </c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>
      <c r="A356" s="5" t="s">
        <v>755</v>
      </c>
      <c r="B356" s="5" t="s">
        <v>521</v>
      </c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>
      <c r="A357" s="6" t="s">
        <v>756</v>
      </c>
      <c r="B357" s="6" t="s">
        <v>325</v>
      </c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>
      <c r="A358" s="5" t="s">
        <v>757</v>
      </c>
      <c r="B358" s="5" t="s">
        <v>758</v>
      </c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>
      <c r="A359" s="6" t="s">
        <v>759</v>
      </c>
      <c r="B359" s="6" t="s">
        <v>760</v>
      </c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>
      <c r="A360" s="5" t="s">
        <v>761</v>
      </c>
      <c r="B360" s="5" t="s">
        <v>762</v>
      </c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>
      <c r="A361" s="6" t="s">
        <v>763</v>
      </c>
      <c r="B361" s="6" t="s">
        <v>764</v>
      </c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>
      <c r="A362" s="5" t="s">
        <v>765</v>
      </c>
      <c r="B362" s="5" t="s">
        <v>709</v>
      </c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>
      <c r="A363" s="6" t="s">
        <v>766</v>
      </c>
      <c r="B363" s="6" t="s">
        <v>676</v>
      </c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>
      <c r="A364" s="5" t="s">
        <v>767</v>
      </c>
      <c r="B364" s="5" t="s">
        <v>659</v>
      </c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>
      <c r="A365" s="6" t="s">
        <v>768</v>
      </c>
      <c r="B365" s="6" t="s">
        <v>769</v>
      </c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>
      <c r="A366" s="5" t="s">
        <v>770</v>
      </c>
      <c r="B366" s="5" t="s">
        <v>744</v>
      </c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>
      <c r="A367" s="6" t="s">
        <v>771</v>
      </c>
      <c r="B367" s="6" t="s">
        <v>772</v>
      </c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>
      <c r="A368" s="5" t="s">
        <v>773</v>
      </c>
      <c r="B368" s="5" t="s">
        <v>774</v>
      </c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>
      <c r="A369" s="6" t="s">
        <v>775</v>
      </c>
      <c r="B369" s="6" t="s">
        <v>776</v>
      </c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>
      <c r="A370" s="5" t="s">
        <v>777</v>
      </c>
      <c r="B370" s="5" t="s">
        <v>778</v>
      </c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>
      <c r="A371" s="6" t="s">
        <v>779</v>
      </c>
      <c r="B371" s="6" t="s">
        <v>772</v>
      </c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>
      <c r="A372" s="5" t="s">
        <v>780</v>
      </c>
      <c r="B372" s="5" t="s">
        <v>781</v>
      </c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>
      <c r="A373" s="6" t="s">
        <v>782</v>
      </c>
      <c r="B373" s="6" t="s">
        <v>680</v>
      </c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>
      <c r="A374" s="5" t="s">
        <v>783</v>
      </c>
      <c r="B374" s="5" t="s">
        <v>784</v>
      </c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>
      <c r="A375" s="6" t="s">
        <v>785</v>
      </c>
      <c r="B375" s="6" t="s">
        <v>786</v>
      </c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>
      <c r="A376" s="5" t="s">
        <v>787</v>
      </c>
      <c r="B376" s="5" t="s">
        <v>788</v>
      </c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>
      <c r="A377" s="6" t="s">
        <v>789</v>
      </c>
      <c r="B377" s="6" t="s">
        <v>786</v>
      </c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>
      <c r="A378" s="5" t="s">
        <v>790</v>
      </c>
      <c r="B378" s="5" t="s">
        <v>791</v>
      </c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>
      <c r="A379" s="6" t="s">
        <v>792</v>
      </c>
      <c r="B379" s="6" t="s">
        <v>508</v>
      </c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>
      <c r="A380" s="5" t="s">
        <v>793</v>
      </c>
      <c r="B380" s="5" t="s">
        <v>683</v>
      </c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>
      <c r="A381" s="6" t="s">
        <v>794</v>
      </c>
      <c r="B381" s="6" t="s">
        <v>795</v>
      </c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>
      <c r="A382" s="5" t="s">
        <v>796</v>
      </c>
      <c r="B382" s="5" t="s">
        <v>797</v>
      </c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>
      <c r="A383" s="6" t="s">
        <v>798</v>
      </c>
      <c r="B383" s="6" t="s">
        <v>744</v>
      </c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>
      <c r="A384" s="5" t="s">
        <v>799</v>
      </c>
      <c r="B384" s="5" t="s">
        <v>527</v>
      </c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>
      <c r="A385" s="6" t="s">
        <v>799</v>
      </c>
      <c r="B385" s="6" t="s">
        <v>526</v>
      </c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>
      <c r="A386" s="5" t="s">
        <v>800</v>
      </c>
      <c r="B386" s="5" t="s">
        <v>801</v>
      </c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>
      <c r="A387" s="6" t="s">
        <v>802</v>
      </c>
      <c r="B387" s="6" t="s">
        <v>751</v>
      </c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>
      <c r="A388" s="5" t="s">
        <v>803</v>
      </c>
      <c r="B388" s="5" t="s">
        <v>659</v>
      </c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>
      <c r="A389" s="6" t="s">
        <v>804</v>
      </c>
      <c r="B389" s="6" t="s">
        <v>805</v>
      </c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>
      <c r="A390" s="5" t="s">
        <v>806</v>
      </c>
      <c r="B390" s="5" t="s">
        <v>807</v>
      </c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>
      <c r="A391" s="6" t="s">
        <v>808</v>
      </c>
      <c r="B391" s="6" t="s">
        <v>657</v>
      </c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>
      <c r="A392" s="5" t="s">
        <v>809</v>
      </c>
      <c r="B392" s="5" t="s">
        <v>778</v>
      </c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>
      <c r="A393" s="6" t="s">
        <v>810</v>
      </c>
      <c r="B393" s="6" t="s">
        <v>657</v>
      </c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>
      <c r="A394" s="5" t="s">
        <v>811</v>
      </c>
      <c r="B394" s="5" t="s">
        <v>812</v>
      </c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>
      <c r="A395" s="6" t="s">
        <v>813</v>
      </c>
      <c r="B395" s="6" t="s">
        <v>740</v>
      </c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>
      <c r="A396" s="5" t="s">
        <v>814</v>
      </c>
      <c r="B396" s="5" t="s">
        <v>815</v>
      </c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>
      <c r="A397" s="6" t="s">
        <v>816</v>
      </c>
      <c r="B397" s="6" t="s">
        <v>817</v>
      </c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>
      <c r="A398" s="5" t="s">
        <v>818</v>
      </c>
      <c r="B398" s="5" t="s">
        <v>778</v>
      </c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>
      <c r="A399" s="6" t="s">
        <v>819</v>
      </c>
      <c r="B399" s="6" t="s">
        <v>807</v>
      </c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>
      <c r="A400" s="5" t="s">
        <v>820</v>
      </c>
      <c r="B400" s="5" t="s">
        <v>657</v>
      </c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>
      <c r="A401" s="6" t="s">
        <v>821</v>
      </c>
      <c r="B401" s="6" t="s">
        <v>788</v>
      </c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>
      <c r="A402" s="5" t="s">
        <v>822</v>
      </c>
      <c r="B402" s="5" t="s">
        <v>823</v>
      </c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>
      <c r="A403" s="6" t="s">
        <v>824</v>
      </c>
      <c r="B403" s="6" t="s">
        <v>713</v>
      </c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>
      <c r="A404" s="5" t="s">
        <v>825</v>
      </c>
      <c r="B404" s="5" t="s">
        <v>801</v>
      </c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>
      <c r="A405" s="6" t="s">
        <v>826</v>
      </c>
      <c r="B405" s="6" t="s">
        <v>827</v>
      </c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>
      <c r="A406" s="5" t="s">
        <v>828</v>
      </c>
      <c r="B406" s="5" t="s">
        <v>829</v>
      </c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>
      <c r="A407" s="6" t="s">
        <v>830</v>
      </c>
      <c r="B407" s="6" t="s">
        <v>288</v>
      </c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>
      <c r="A408" s="5" t="s">
        <v>831</v>
      </c>
      <c r="B408" s="5" t="s">
        <v>744</v>
      </c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>
      <c r="A409" s="6" t="s">
        <v>832</v>
      </c>
      <c r="B409" s="6" t="s">
        <v>827</v>
      </c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>
      <c r="A410" s="5" t="s">
        <v>833</v>
      </c>
      <c r="B410" s="5" t="s">
        <v>827</v>
      </c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>
      <c r="A411" s="6" t="s">
        <v>834</v>
      </c>
      <c r="B411" s="6" t="s">
        <v>304</v>
      </c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>
      <c r="A412" s="5" t="s">
        <v>835</v>
      </c>
      <c r="B412" s="5" t="s">
        <v>188</v>
      </c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>
      <c r="A413" s="6" t="s">
        <v>836</v>
      </c>
      <c r="B413" s="6" t="s">
        <v>837</v>
      </c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>
      <c r="A414" s="5" t="s">
        <v>838</v>
      </c>
      <c r="B414" s="5" t="s">
        <v>839</v>
      </c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>
      <c r="A415" s="6" t="s">
        <v>840</v>
      </c>
      <c r="B415" s="6" t="s">
        <v>707</v>
      </c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>
      <c r="A416" s="5" t="s">
        <v>841</v>
      </c>
      <c r="B416" s="5" t="s">
        <v>669</v>
      </c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>
      <c r="A417" s="6" t="s">
        <v>842</v>
      </c>
      <c r="B417" s="6" t="s">
        <v>720</v>
      </c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>
      <c r="A418" s="5" t="s">
        <v>843</v>
      </c>
      <c r="B418" s="5" t="s">
        <v>839</v>
      </c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>
      <c r="A419" s="6" t="s">
        <v>844</v>
      </c>
      <c r="B419" s="6" t="s">
        <v>845</v>
      </c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>
      <c r="A420" s="5" t="s">
        <v>846</v>
      </c>
      <c r="B420" s="5" t="s">
        <v>367</v>
      </c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>
      <c r="A421" s="6" t="s">
        <v>847</v>
      </c>
      <c r="B421" s="6" t="s">
        <v>829</v>
      </c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>
      <c r="A422" s="5" t="s">
        <v>848</v>
      </c>
      <c r="B422" s="5" t="s">
        <v>744</v>
      </c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>
      <c r="A423" s="6" t="s">
        <v>849</v>
      </c>
      <c r="B423" s="6" t="s">
        <v>850</v>
      </c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>
      <c r="A424" s="5" t="s">
        <v>851</v>
      </c>
      <c r="B424" s="5" t="s">
        <v>852</v>
      </c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>
      <c r="A425" s="6" t="s">
        <v>853</v>
      </c>
      <c r="B425" s="6" t="s">
        <v>852</v>
      </c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>
      <c r="A426" s="5" t="s">
        <v>854</v>
      </c>
      <c r="B426" s="5" t="s">
        <v>805</v>
      </c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>
      <c r="A427" s="6" t="s">
        <v>855</v>
      </c>
      <c r="B427" s="6" t="s">
        <v>643</v>
      </c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>
      <c r="A428" s="5" t="s">
        <v>856</v>
      </c>
      <c r="B428" s="5" t="s">
        <v>857</v>
      </c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>
      <c r="A429" s="6" t="s">
        <v>858</v>
      </c>
      <c r="B429" s="6" t="s">
        <v>859</v>
      </c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>
      <c r="A430" s="5" t="s">
        <v>860</v>
      </c>
      <c r="B430" s="5" t="s">
        <v>744</v>
      </c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>
      <c r="A431" s="6" t="s">
        <v>861</v>
      </c>
      <c r="B431" s="6" t="s">
        <v>862</v>
      </c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>
      <c r="A432" s="5" t="s">
        <v>863</v>
      </c>
      <c r="B432" s="5" t="s">
        <v>864</v>
      </c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>
      <c r="A433" s="6" t="s">
        <v>865</v>
      </c>
      <c r="B433" s="6" t="s">
        <v>744</v>
      </c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>
      <c r="A434" s="5" t="s">
        <v>866</v>
      </c>
      <c r="B434" s="5" t="s">
        <v>867</v>
      </c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>
      <c r="A435" s="6" t="s">
        <v>868</v>
      </c>
      <c r="B435" s="6" t="s">
        <v>869</v>
      </c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>
      <c r="A436" s="5" t="s">
        <v>870</v>
      </c>
      <c r="B436" s="5" t="s">
        <v>694</v>
      </c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>
      <c r="A437" s="6" t="s">
        <v>871</v>
      </c>
      <c r="B437" s="6" t="s">
        <v>872</v>
      </c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>
      <c r="A438" s="5" t="s">
        <v>873</v>
      </c>
      <c r="B438" s="5" t="s">
        <v>872</v>
      </c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>
      <c r="A439" s="6" t="s">
        <v>874</v>
      </c>
      <c r="B439" s="6" t="s">
        <v>805</v>
      </c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>
      <c r="A440" s="5" t="s">
        <v>875</v>
      </c>
      <c r="B440" s="5" t="s">
        <v>875</v>
      </c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>
      <c r="A441" s="6" t="s">
        <v>876</v>
      </c>
      <c r="B441" s="6" t="s">
        <v>817</v>
      </c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>
      <c r="A442" s="5" t="s">
        <v>877</v>
      </c>
      <c r="B442" s="5" t="s">
        <v>722</v>
      </c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>
      <c r="A443" s="6" t="s">
        <v>878</v>
      </c>
      <c r="B443" s="6" t="s">
        <v>879</v>
      </c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>
      <c r="A444" s="5" t="s">
        <v>880</v>
      </c>
      <c r="B444" s="5" t="s">
        <v>881</v>
      </c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>
      <c r="A445" s="6" t="s">
        <v>882</v>
      </c>
      <c r="B445" s="6" t="s">
        <v>651</v>
      </c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>
      <c r="A446" s="5" t="s">
        <v>883</v>
      </c>
      <c r="B446" s="5" t="s">
        <v>781</v>
      </c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>
      <c r="A447" s="6" t="s">
        <v>884</v>
      </c>
      <c r="B447" s="6" t="s">
        <v>885</v>
      </c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>
      <c r="A448" s="5" t="s">
        <v>886</v>
      </c>
      <c r="B448" s="5" t="s">
        <v>637</v>
      </c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>
      <c r="A449" s="6" t="s">
        <v>887</v>
      </c>
      <c r="B449" s="6" t="s">
        <v>888</v>
      </c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>
      <c r="A450" s="5" t="s">
        <v>889</v>
      </c>
      <c r="B450" s="5" t="s">
        <v>889</v>
      </c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>
      <c r="A451" s="6" t="s">
        <v>890</v>
      </c>
      <c r="B451" s="6" t="s">
        <v>891</v>
      </c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>
      <c r="A452" s="5" t="s">
        <v>892</v>
      </c>
      <c r="B452" s="5" t="s">
        <v>893</v>
      </c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>
      <c r="A453" s="6" t="s">
        <v>894</v>
      </c>
      <c r="B453" s="6" t="s">
        <v>895</v>
      </c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>
      <c r="A454" s="5" t="s">
        <v>896</v>
      </c>
      <c r="B454" s="5" t="s">
        <v>897</v>
      </c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>
      <c r="A455" s="6" t="s">
        <v>898</v>
      </c>
      <c r="B455" s="6" t="s">
        <v>899</v>
      </c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>
      <c r="A456" s="5" t="s">
        <v>900</v>
      </c>
      <c r="B456" s="5" t="s">
        <v>900</v>
      </c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>
      <c r="A457" s="6" t="s">
        <v>901</v>
      </c>
      <c r="B457" s="6" t="s">
        <v>901</v>
      </c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>
      <c r="A458" s="5" t="s">
        <v>902</v>
      </c>
      <c r="B458" s="5" t="s">
        <v>893</v>
      </c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>
      <c r="A459" s="6" t="s">
        <v>903</v>
      </c>
      <c r="B459" s="6" t="s">
        <v>904</v>
      </c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>
      <c r="A460" s="5" t="s">
        <v>905</v>
      </c>
      <c r="B460" s="5" t="s">
        <v>906</v>
      </c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>
      <c r="A461" s="6" t="s">
        <v>907</v>
      </c>
      <c r="B461" s="6" t="s">
        <v>908</v>
      </c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>
      <c r="A462" s="5" t="s">
        <v>909</v>
      </c>
      <c r="B462" s="5" t="s">
        <v>908</v>
      </c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>
      <c r="A463" s="6" t="s">
        <v>910</v>
      </c>
      <c r="B463" s="6" t="s">
        <v>911</v>
      </c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>
      <c r="A464" s="5" t="s">
        <v>912</v>
      </c>
      <c r="B464" s="5" t="s">
        <v>911</v>
      </c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>
      <c r="A465" s="6" t="s">
        <v>913</v>
      </c>
      <c r="B465" s="6" t="s">
        <v>914</v>
      </c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>
      <c r="A466" s="5" t="s">
        <v>915</v>
      </c>
      <c r="B466" s="5" t="s">
        <v>916</v>
      </c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>
      <c r="A467" s="6" t="s">
        <v>917</v>
      </c>
      <c r="B467" s="6" t="s">
        <v>916</v>
      </c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>
      <c r="A468" s="5" t="s">
        <v>918</v>
      </c>
      <c r="B468" s="5" t="s">
        <v>914</v>
      </c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>
      <c r="A469" s="6" t="s">
        <v>919</v>
      </c>
      <c r="B469" s="6" t="s">
        <v>919</v>
      </c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>
      <c r="A470" s="5" t="s">
        <v>920</v>
      </c>
      <c r="B470" s="5" t="s">
        <v>921</v>
      </c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>
      <c r="A471" s="6" t="s">
        <v>922</v>
      </c>
      <c r="B471" s="6" t="s">
        <v>923</v>
      </c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>
      <c r="A472" s="5" t="s">
        <v>924</v>
      </c>
      <c r="B472" s="5" t="s">
        <v>923</v>
      </c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>
      <c r="A473" s="6" t="s">
        <v>925</v>
      </c>
      <c r="B473" s="6" t="s">
        <v>885</v>
      </c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>
      <c r="A474" s="5" t="s">
        <v>926</v>
      </c>
      <c r="B474" s="5" t="s">
        <v>926</v>
      </c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>
      <c r="A475" s="6" t="s">
        <v>927</v>
      </c>
      <c r="B475" s="6" t="s">
        <v>465</v>
      </c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>
      <c r="A476" s="5" t="s">
        <v>928</v>
      </c>
      <c r="B476" s="5" t="s">
        <v>929</v>
      </c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>
      <c r="A477" s="6" t="s">
        <v>930</v>
      </c>
      <c r="B477" s="6" t="s">
        <v>930</v>
      </c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>
      <c r="A478" s="5" t="s">
        <v>931</v>
      </c>
      <c r="B478" s="5" t="s">
        <v>749</v>
      </c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>
      <c r="A479" s="6" t="s">
        <v>932</v>
      </c>
      <c r="B479" s="6" t="s">
        <v>760</v>
      </c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>
      <c r="A480" s="5" t="s">
        <v>933</v>
      </c>
      <c r="B480" s="5" t="s">
        <v>934</v>
      </c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>
      <c r="A481" s="6" t="s">
        <v>935</v>
      </c>
      <c r="B481" s="6" t="s">
        <v>936</v>
      </c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>
      <c r="A482" s="5" t="s">
        <v>937</v>
      </c>
      <c r="B482" s="5" t="s">
        <v>936</v>
      </c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>
      <c r="A483" s="6" t="s">
        <v>938</v>
      </c>
      <c r="B483" s="6" t="s">
        <v>939</v>
      </c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>
      <c r="A484" s="5" t="s">
        <v>940</v>
      </c>
      <c r="B484" s="5" t="s">
        <v>939</v>
      </c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>
      <c r="A485" s="6" t="s">
        <v>941</v>
      </c>
      <c r="B485" s="6" t="s">
        <v>941</v>
      </c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>
      <c r="A486" s="5" t="s">
        <v>942</v>
      </c>
      <c r="B486" s="5" t="s">
        <v>839</v>
      </c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>
      <c r="A487" s="6" t="s">
        <v>943</v>
      </c>
      <c r="B487" s="6" t="s">
        <v>944</v>
      </c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>
      <c r="A488" s="5" t="s">
        <v>945</v>
      </c>
      <c r="B488" s="5" t="s">
        <v>944</v>
      </c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>
      <c r="A489" s="6" t="s">
        <v>946</v>
      </c>
      <c r="B489" s="6" t="s">
        <v>944</v>
      </c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>
      <c r="A490" s="5" t="s">
        <v>947</v>
      </c>
      <c r="B490" s="5" t="s">
        <v>948</v>
      </c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>
      <c r="A491" s="6" t="s">
        <v>949</v>
      </c>
      <c r="B491" s="6" t="s">
        <v>950</v>
      </c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>
      <c r="A492" s="5" t="s">
        <v>951</v>
      </c>
      <c r="B492" s="5" t="s">
        <v>952</v>
      </c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>
      <c r="A493" s="6" t="s">
        <v>953</v>
      </c>
      <c r="B493" s="6" t="s">
        <v>948</v>
      </c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>
      <c r="A494" s="5" t="s">
        <v>954</v>
      </c>
      <c r="B494" s="5" t="s">
        <v>955</v>
      </c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>
      <c r="A495" s="6" t="s">
        <v>956</v>
      </c>
      <c r="B495" s="6" t="s">
        <v>957</v>
      </c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>
      <c r="A496" s="5" t="s">
        <v>958</v>
      </c>
      <c r="B496" s="5" t="s">
        <v>957</v>
      </c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>
      <c r="A497" s="6" t="s">
        <v>959</v>
      </c>
      <c r="B497" s="6" t="s">
        <v>960</v>
      </c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>
      <c r="A498" s="5" t="s">
        <v>961</v>
      </c>
      <c r="B498" s="5" t="s">
        <v>961</v>
      </c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>
      <c r="A499" s="6" t="s">
        <v>962</v>
      </c>
      <c r="B499" s="6" t="s">
        <v>962</v>
      </c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>
      <c r="A500" s="5" t="s">
        <v>963</v>
      </c>
      <c r="B500" s="5" t="s">
        <v>963</v>
      </c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>
      <c r="A501" s="6" t="s">
        <v>964</v>
      </c>
      <c r="B501" s="6" t="s">
        <v>964</v>
      </c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>
      <c r="A502" s="5" t="s">
        <v>965</v>
      </c>
      <c r="B502" s="5" t="s">
        <v>965</v>
      </c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>
      <c r="A503" s="6" t="s">
        <v>966</v>
      </c>
      <c r="B503" s="6" t="s">
        <v>967</v>
      </c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>
      <c r="A504" s="5" t="s">
        <v>968</v>
      </c>
      <c r="B504" s="5" t="s">
        <v>968</v>
      </c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>
      <c r="A505" s="6" t="s">
        <v>969</v>
      </c>
      <c r="B505" s="6" t="s">
        <v>969</v>
      </c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>
      <c r="A506" s="5" t="s">
        <v>970</v>
      </c>
      <c r="B506" s="5" t="s">
        <v>970</v>
      </c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>
      <c r="A507" s="6" t="s">
        <v>971</v>
      </c>
      <c r="B507" s="6" t="s">
        <v>463</v>
      </c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>
      <c r="A508" s="5" t="s">
        <v>972</v>
      </c>
      <c r="B508" s="5" t="s">
        <v>568</v>
      </c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>
      <c r="A509" s="6" t="s">
        <v>973</v>
      </c>
      <c r="B509" s="6" t="s">
        <v>973</v>
      </c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>
      <c r="A510" s="5" t="s">
        <v>974</v>
      </c>
      <c r="B510" s="5" t="s">
        <v>975</v>
      </c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>
      <c r="A511" s="6" t="s">
        <v>976</v>
      </c>
      <c r="B511" s="6" t="s">
        <v>976</v>
      </c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>
      <c r="A512" s="5" t="s">
        <v>977</v>
      </c>
      <c r="B512" s="5" t="s">
        <v>977</v>
      </c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>
      <c r="A513" s="6" t="s">
        <v>978</v>
      </c>
      <c r="B513" s="6" t="s">
        <v>978</v>
      </c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>
      <c r="A514" s="5" t="s">
        <v>979</v>
      </c>
      <c r="B514" s="5" t="s">
        <v>980</v>
      </c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>
      <c r="A515" s="6" t="s">
        <v>981</v>
      </c>
      <c r="B515" s="6" t="s">
        <v>982</v>
      </c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>
      <c r="A516" s="5" t="s">
        <v>983</v>
      </c>
      <c r="B516" s="5" t="s">
        <v>984</v>
      </c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>
      <c r="A517" s="6" t="s">
        <v>985</v>
      </c>
      <c r="B517" s="6" t="s">
        <v>985</v>
      </c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>
      <c r="A518" s="5" t="s">
        <v>986</v>
      </c>
      <c r="B518" s="5" t="s">
        <v>987</v>
      </c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>
      <c r="A519" s="6" t="s">
        <v>988</v>
      </c>
      <c r="B519" s="6" t="s">
        <v>987</v>
      </c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>
      <c r="A520" s="5" t="s">
        <v>989</v>
      </c>
      <c r="B520" s="5" t="s">
        <v>990</v>
      </c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>
      <c r="A521" s="6" t="s">
        <v>991</v>
      </c>
      <c r="B521" s="6" t="s">
        <v>914</v>
      </c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>
      <c r="A522" s="5" t="s">
        <v>992</v>
      </c>
      <c r="B522" s="5" t="s">
        <v>823</v>
      </c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>
      <c r="A523" s="6" t="s">
        <v>993</v>
      </c>
      <c r="B523" s="6" t="s">
        <v>584</v>
      </c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>
      <c r="A524" s="5" t="s">
        <v>994</v>
      </c>
      <c r="B524" s="5" t="s">
        <v>899</v>
      </c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>
      <c r="A525" s="6" t="s">
        <v>995</v>
      </c>
      <c r="B525" s="6" t="s">
        <v>692</v>
      </c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>
      <c r="A526" s="5" t="s">
        <v>996</v>
      </c>
      <c r="B526" s="5" t="s">
        <v>997</v>
      </c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>
      <c r="A527" s="6" t="s">
        <v>998</v>
      </c>
      <c r="B527" s="6" t="s">
        <v>999</v>
      </c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>
      <c r="A528" s="5" t="s">
        <v>1000</v>
      </c>
      <c r="B528" s="5" t="s">
        <v>1001</v>
      </c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>
      <c r="A529" s="6" t="s">
        <v>1002</v>
      </c>
      <c r="B529" s="6" t="s">
        <v>921</v>
      </c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>
      <c r="A530" s="5" t="s">
        <v>1003</v>
      </c>
      <c r="B530" s="5" t="s">
        <v>929</v>
      </c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>
      <c r="A531" s="6" t="s">
        <v>1004</v>
      </c>
      <c r="B531" s="6" t="s">
        <v>812</v>
      </c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>
      <c r="A532" s="5" t="s">
        <v>1005</v>
      </c>
      <c r="B532" s="5" t="s">
        <v>774</v>
      </c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>
      <c r="A533" s="6" t="s">
        <v>1006</v>
      </c>
      <c r="B533" s="6" t="s">
        <v>651</v>
      </c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>
      <c r="A534" s="5" t="s">
        <v>1007</v>
      </c>
      <c r="B534" s="5" t="s">
        <v>742</v>
      </c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>
      <c r="A535" s="6" t="s">
        <v>1008</v>
      </c>
      <c r="B535" s="6" t="s">
        <v>575</v>
      </c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>
      <c r="A536" s="5" t="s">
        <v>1009</v>
      </c>
      <c r="B536" s="5" t="s">
        <v>1010</v>
      </c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1C1DA-30BD-4638-BCDC-9E92A80F0EF2}">
  <dimension ref="A1:E82"/>
  <sheetViews>
    <sheetView topLeftCell="A39" workbookViewId="0">
      <selection activeCell="E60" sqref="E60"/>
    </sheetView>
  </sheetViews>
  <sheetFormatPr defaultRowHeight="12.75"/>
  <cols>
    <col min="1" max="1" width="19.140625" bestFit="1" customWidth="1"/>
    <col min="2" max="2" width="18.85546875" bestFit="1" customWidth="1"/>
    <col min="3" max="3" width="11.140625" bestFit="1" customWidth="1"/>
  </cols>
  <sheetData>
    <row r="1" spans="1:3">
      <c r="A1" t="s">
        <v>1021</v>
      </c>
      <c r="B1" t="s">
        <v>1022</v>
      </c>
      <c r="C1" t="s">
        <v>1023</v>
      </c>
    </row>
    <row r="2" spans="1:3">
      <c r="A2" t="s">
        <v>188</v>
      </c>
      <c r="B2" t="s">
        <v>1017</v>
      </c>
      <c r="C2">
        <v>60</v>
      </c>
    </row>
    <row r="3" spans="1:3">
      <c r="A3" t="s">
        <v>239</v>
      </c>
      <c r="B3" t="s">
        <v>1018</v>
      </c>
      <c r="C3">
        <v>8</v>
      </c>
    </row>
    <row r="4" spans="1:3">
      <c r="A4" t="s">
        <v>186</v>
      </c>
      <c r="B4" t="s">
        <v>1024</v>
      </c>
      <c r="C4">
        <v>69</v>
      </c>
    </row>
    <row r="5" spans="1:3">
      <c r="A5" t="s">
        <v>270</v>
      </c>
      <c r="B5" t="s">
        <v>1019</v>
      </c>
      <c r="C5">
        <v>94</v>
      </c>
    </row>
    <row r="6" spans="1:3">
      <c r="A6" t="s">
        <v>312</v>
      </c>
      <c r="B6" t="s">
        <v>1020</v>
      </c>
      <c r="C6">
        <v>109</v>
      </c>
    </row>
    <row r="7" spans="1:3">
      <c r="A7" t="s">
        <v>217</v>
      </c>
      <c r="B7" t="s">
        <v>1024</v>
      </c>
      <c r="C7">
        <v>9</v>
      </c>
    </row>
    <row r="8" spans="1:3">
      <c r="A8" t="s">
        <v>186</v>
      </c>
      <c r="B8" t="s">
        <v>1024</v>
      </c>
      <c r="C8">
        <v>69</v>
      </c>
    </row>
    <row r="9" spans="1:3">
      <c r="A9" t="s">
        <v>191</v>
      </c>
      <c r="B9" t="s">
        <v>1018</v>
      </c>
      <c r="C9">
        <v>79</v>
      </c>
    </row>
    <row r="10" spans="1:3">
      <c r="A10" t="s">
        <v>254</v>
      </c>
      <c r="B10" t="s">
        <v>1025</v>
      </c>
      <c r="C10">
        <v>48</v>
      </c>
    </row>
    <row r="11" spans="1:3">
      <c r="A11" t="s">
        <v>197</v>
      </c>
      <c r="B11" t="s">
        <v>1026</v>
      </c>
      <c r="C11">
        <v>13</v>
      </c>
    </row>
    <row r="12" spans="1:3">
      <c r="A12" t="s">
        <v>289</v>
      </c>
      <c r="B12" t="s">
        <v>1027</v>
      </c>
      <c r="C12">
        <v>48</v>
      </c>
    </row>
    <row r="13" spans="1:3">
      <c r="A13" t="s">
        <v>304</v>
      </c>
      <c r="B13" t="s">
        <v>1028</v>
      </c>
      <c r="C13">
        <v>19</v>
      </c>
    </row>
    <row r="14" spans="1:3">
      <c r="A14" t="s">
        <v>194</v>
      </c>
      <c r="B14" t="s">
        <v>1029</v>
      </c>
      <c r="C14">
        <v>13</v>
      </c>
    </row>
    <row r="15" spans="1:3">
      <c r="A15" t="s">
        <v>286</v>
      </c>
      <c r="B15" t="s">
        <v>1024</v>
      </c>
      <c r="C15">
        <v>10</v>
      </c>
    </row>
    <row r="16" spans="1:3">
      <c r="A16" t="s">
        <v>202</v>
      </c>
      <c r="B16" t="s">
        <v>1020</v>
      </c>
      <c r="C16">
        <v>23</v>
      </c>
    </row>
    <row r="17" spans="1:3">
      <c r="A17" t="s">
        <v>227</v>
      </c>
      <c r="B17" t="s">
        <v>1017</v>
      </c>
      <c r="C17">
        <v>80</v>
      </c>
    </row>
    <row r="18" spans="1:3">
      <c r="A18" t="s">
        <v>266</v>
      </c>
      <c r="B18" t="s">
        <v>1030</v>
      </c>
      <c r="C18">
        <v>59</v>
      </c>
    </row>
    <row r="19" spans="1:3">
      <c r="A19" t="s">
        <v>253</v>
      </c>
      <c r="B19" t="s">
        <v>1020</v>
      </c>
      <c r="C19">
        <v>83</v>
      </c>
    </row>
    <row r="20" spans="1:3">
      <c r="A20" t="s">
        <v>199</v>
      </c>
      <c r="B20" t="s">
        <v>1031</v>
      </c>
      <c r="C20">
        <v>41</v>
      </c>
    </row>
    <row r="21" spans="1:3">
      <c r="A21" t="s">
        <v>260</v>
      </c>
      <c r="B21" t="s">
        <v>1032</v>
      </c>
      <c r="C21">
        <v>50</v>
      </c>
    </row>
    <row r="22" spans="1:3">
      <c r="A22" t="s">
        <v>193</v>
      </c>
      <c r="B22" t="s">
        <v>1026</v>
      </c>
      <c r="C22">
        <v>78</v>
      </c>
    </row>
    <row r="23" spans="1:3">
      <c r="A23" t="s">
        <v>228</v>
      </c>
      <c r="B23" t="s">
        <v>1033</v>
      </c>
      <c r="C23">
        <v>29</v>
      </c>
    </row>
    <row r="24" spans="1:3">
      <c r="A24" t="s">
        <v>234</v>
      </c>
      <c r="B24" t="s">
        <v>1034</v>
      </c>
      <c r="C24">
        <v>72</v>
      </c>
    </row>
    <row r="25" spans="1:3">
      <c r="A25" t="s">
        <v>219</v>
      </c>
      <c r="B25" t="s">
        <v>1033</v>
      </c>
      <c r="C25">
        <v>11</v>
      </c>
    </row>
    <row r="26" spans="1:3">
      <c r="A26" t="s">
        <v>339</v>
      </c>
      <c r="B26" t="s">
        <v>1035</v>
      </c>
      <c r="C26">
        <v>18</v>
      </c>
    </row>
    <row r="27" spans="1:3">
      <c r="A27" t="s">
        <v>216</v>
      </c>
      <c r="B27" t="s">
        <v>1036</v>
      </c>
      <c r="C27">
        <v>12</v>
      </c>
    </row>
    <row r="28" spans="1:3">
      <c r="A28" t="s">
        <v>190</v>
      </c>
      <c r="B28" t="s">
        <v>1037</v>
      </c>
      <c r="C28">
        <v>24</v>
      </c>
    </row>
    <row r="29" spans="1:3">
      <c r="A29" t="s">
        <v>285</v>
      </c>
      <c r="B29" t="s">
        <v>1038</v>
      </c>
      <c r="C29">
        <v>8</v>
      </c>
    </row>
    <row r="30" spans="1:3">
      <c r="A30" t="s">
        <v>256</v>
      </c>
      <c r="B30" t="s">
        <v>1035</v>
      </c>
      <c r="C30">
        <v>25</v>
      </c>
    </row>
    <row r="31" spans="1:3">
      <c r="A31" t="s">
        <v>273</v>
      </c>
      <c r="B31" t="s">
        <v>1039</v>
      </c>
      <c r="C31">
        <v>40</v>
      </c>
    </row>
    <row r="32" spans="1:3">
      <c r="A32" t="s">
        <v>208</v>
      </c>
      <c r="B32" t="s">
        <v>1040</v>
      </c>
      <c r="C32">
        <v>24</v>
      </c>
    </row>
    <row r="33" spans="1:3">
      <c r="A33" t="s">
        <v>299</v>
      </c>
      <c r="B33" t="s">
        <v>1024</v>
      </c>
      <c r="C33">
        <v>11</v>
      </c>
    </row>
    <row r="34" spans="1:3">
      <c r="A34" t="s">
        <v>196</v>
      </c>
      <c r="B34" t="s">
        <v>1039</v>
      </c>
      <c r="C34">
        <v>54</v>
      </c>
    </row>
    <row r="35" spans="1:3">
      <c r="A35" t="s">
        <v>213</v>
      </c>
      <c r="B35" t="s">
        <v>1026</v>
      </c>
      <c r="C35">
        <v>213</v>
      </c>
    </row>
    <row r="36" spans="1:3">
      <c r="A36" t="s">
        <v>251</v>
      </c>
      <c r="B36" t="s">
        <v>1034</v>
      </c>
      <c r="C36">
        <v>117</v>
      </c>
    </row>
    <row r="37" spans="1:3">
      <c r="A37" t="s">
        <v>255</v>
      </c>
      <c r="B37" t="s">
        <v>1017</v>
      </c>
      <c r="C37">
        <v>121</v>
      </c>
    </row>
    <row r="38" spans="1:3">
      <c r="A38" t="s">
        <v>303</v>
      </c>
      <c r="B38" t="s">
        <v>1020</v>
      </c>
      <c r="C38">
        <v>84</v>
      </c>
    </row>
    <row r="39" spans="1:3">
      <c r="A39" t="s">
        <v>321</v>
      </c>
      <c r="B39" t="s">
        <v>1033</v>
      </c>
      <c r="C39">
        <v>64</v>
      </c>
    </row>
    <row r="40" spans="1:3">
      <c r="A40" t="s">
        <v>184</v>
      </c>
      <c r="B40" t="s">
        <v>1034</v>
      </c>
      <c r="C40">
        <v>64</v>
      </c>
    </row>
    <row r="41" spans="1:3">
      <c r="A41" t="s">
        <v>193</v>
      </c>
      <c r="B41" t="s">
        <v>1026</v>
      </c>
      <c r="C41">
        <v>78</v>
      </c>
    </row>
    <row r="42" spans="1:3">
      <c r="A42" t="s">
        <v>236</v>
      </c>
      <c r="B42" t="s">
        <v>1017</v>
      </c>
      <c r="C42">
        <v>121</v>
      </c>
    </row>
    <row r="43" spans="1:3">
      <c r="A43" t="s">
        <v>233</v>
      </c>
      <c r="B43" t="s">
        <v>1020</v>
      </c>
      <c r="C43">
        <v>8</v>
      </c>
    </row>
    <row r="44" spans="1:3">
      <c r="A44" t="s">
        <v>209</v>
      </c>
      <c r="B44" t="s">
        <v>1020</v>
      </c>
      <c r="C44">
        <v>67</v>
      </c>
    </row>
    <row r="45" spans="1:3">
      <c r="A45" t="s">
        <v>235</v>
      </c>
      <c r="B45" t="s">
        <v>1036</v>
      </c>
      <c r="C45">
        <v>57</v>
      </c>
    </row>
    <row r="46" spans="1:3">
      <c r="A46" t="s">
        <v>248</v>
      </c>
      <c r="B46" t="s">
        <v>1033</v>
      </c>
      <c r="C46">
        <v>16</v>
      </c>
    </row>
    <row r="47" spans="1:3">
      <c r="A47" t="s">
        <v>220</v>
      </c>
      <c r="B47" t="s">
        <v>1041</v>
      </c>
      <c r="C47">
        <v>32</v>
      </c>
    </row>
    <row r="48" spans="1:3">
      <c r="A48" t="s">
        <v>276</v>
      </c>
      <c r="B48" t="s">
        <v>1042</v>
      </c>
      <c r="C48">
        <v>11</v>
      </c>
    </row>
    <row r="49" spans="1:5">
      <c r="A49" t="s">
        <v>322</v>
      </c>
      <c r="B49" t="s">
        <v>1043</v>
      </c>
      <c r="C49">
        <v>47</v>
      </c>
    </row>
    <row r="50" spans="1:5">
      <c r="A50" t="s">
        <v>332</v>
      </c>
      <c r="B50" t="s">
        <v>1040</v>
      </c>
      <c r="C50">
        <v>55</v>
      </c>
    </row>
    <row r="51" spans="1:5">
      <c r="A51" t="s">
        <v>230</v>
      </c>
      <c r="B51" t="s">
        <v>1020</v>
      </c>
      <c r="C51">
        <v>69</v>
      </c>
    </row>
    <row r="52" spans="1:5">
      <c r="A52" t="s">
        <v>288</v>
      </c>
      <c r="B52" t="s">
        <v>1020</v>
      </c>
      <c r="C52">
        <v>64</v>
      </c>
    </row>
    <row r="53" spans="1:5">
      <c r="A53" t="s">
        <v>298</v>
      </c>
      <c r="B53" t="s">
        <v>1020</v>
      </c>
      <c r="C53">
        <v>17</v>
      </c>
    </row>
    <row r="54" spans="1:5">
      <c r="A54" t="s">
        <v>252</v>
      </c>
      <c r="B54" t="s">
        <v>1044</v>
      </c>
      <c r="C54">
        <v>59</v>
      </c>
    </row>
    <row r="55" spans="1:5">
      <c r="A55" t="s">
        <v>326</v>
      </c>
      <c r="B55" t="s">
        <v>1045</v>
      </c>
      <c r="C55">
        <v>46</v>
      </c>
    </row>
    <row r="56" spans="1:5">
      <c r="A56" t="s">
        <v>119</v>
      </c>
      <c r="B56" t="s">
        <v>1035</v>
      </c>
      <c r="C56">
        <v>9</v>
      </c>
    </row>
    <row r="57" spans="1:5">
      <c r="A57" t="s">
        <v>302</v>
      </c>
      <c r="B57" t="s">
        <v>1046</v>
      </c>
      <c r="C57">
        <v>23</v>
      </c>
    </row>
    <row r="58" spans="1:5">
      <c r="A58" t="s">
        <v>195</v>
      </c>
      <c r="B58" t="s">
        <v>1030</v>
      </c>
      <c r="C58">
        <v>50</v>
      </c>
    </row>
    <row r="59" spans="1:5">
      <c r="A59" t="s">
        <v>356</v>
      </c>
      <c r="B59" t="s">
        <v>1020</v>
      </c>
      <c r="C59">
        <v>23</v>
      </c>
    </row>
    <row r="60" spans="1:5">
      <c r="A60" t="s">
        <v>357</v>
      </c>
      <c r="B60" t="s">
        <v>1020</v>
      </c>
      <c r="C60">
        <v>25</v>
      </c>
      <c r="E60" s="13"/>
    </row>
    <row r="61" spans="1:5">
      <c r="A61" t="s">
        <v>295</v>
      </c>
      <c r="B61" t="s">
        <v>1020</v>
      </c>
      <c r="C61">
        <v>8</v>
      </c>
    </row>
    <row r="62" spans="1:5">
      <c r="A62" t="s">
        <v>316</v>
      </c>
      <c r="B62" t="s">
        <v>1042</v>
      </c>
      <c r="C62">
        <v>83</v>
      </c>
    </row>
    <row r="63" spans="1:5">
      <c r="A63" t="s">
        <v>288</v>
      </c>
      <c r="B63" t="s">
        <v>1020</v>
      </c>
      <c r="C63">
        <v>64</v>
      </c>
    </row>
    <row r="64" spans="1:5">
      <c r="A64" t="s">
        <v>198</v>
      </c>
      <c r="B64" t="s">
        <v>1034</v>
      </c>
      <c r="C64">
        <v>9</v>
      </c>
    </row>
    <row r="65" spans="1:3">
      <c r="A65" t="s">
        <v>331</v>
      </c>
      <c r="B65" t="s">
        <v>1038</v>
      </c>
      <c r="C65">
        <v>42</v>
      </c>
    </row>
    <row r="66" spans="1:3">
      <c r="A66" t="s">
        <v>307</v>
      </c>
      <c r="B66" t="s">
        <v>1027</v>
      </c>
      <c r="C66">
        <v>95</v>
      </c>
    </row>
    <row r="67" spans="1:3">
      <c r="A67" t="s">
        <v>212</v>
      </c>
      <c r="B67" t="s">
        <v>1032</v>
      </c>
      <c r="C67">
        <v>17</v>
      </c>
    </row>
    <row r="68" spans="1:3">
      <c r="A68" t="s">
        <v>325</v>
      </c>
      <c r="B68" t="s">
        <v>1032</v>
      </c>
      <c r="C68">
        <v>113</v>
      </c>
    </row>
    <row r="69" spans="1:3">
      <c r="A69" t="s">
        <v>244</v>
      </c>
      <c r="B69" t="s">
        <v>1031</v>
      </c>
      <c r="C69">
        <v>58</v>
      </c>
    </row>
    <row r="70" spans="1:3">
      <c r="A70" t="s">
        <v>287</v>
      </c>
      <c r="B70" t="s">
        <v>1047</v>
      </c>
      <c r="C70">
        <v>53</v>
      </c>
    </row>
    <row r="71" spans="1:3">
      <c r="A71" t="s">
        <v>200</v>
      </c>
      <c r="B71" t="s">
        <v>1048</v>
      </c>
      <c r="C71">
        <v>54</v>
      </c>
    </row>
    <row r="72" spans="1:3">
      <c r="A72" t="s">
        <v>229</v>
      </c>
      <c r="B72" t="s">
        <v>1034</v>
      </c>
      <c r="C72">
        <v>49</v>
      </c>
    </row>
    <row r="73" spans="1:3">
      <c r="A73" t="s">
        <v>187</v>
      </c>
      <c r="B73" t="s">
        <v>1049</v>
      </c>
      <c r="C73">
        <v>126</v>
      </c>
    </row>
    <row r="74" spans="1:3">
      <c r="A74" t="s">
        <v>263</v>
      </c>
      <c r="B74" t="s">
        <v>1050</v>
      </c>
      <c r="C74">
        <v>61</v>
      </c>
    </row>
    <row r="75" spans="1:3">
      <c r="A75" t="s">
        <v>290</v>
      </c>
      <c r="B75" t="s">
        <v>1051</v>
      </c>
      <c r="C75">
        <v>82</v>
      </c>
    </row>
    <row r="76" spans="1:3">
      <c r="A76" t="s">
        <v>185</v>
      </c>
      <c r="B76" t="s">
        <v>1027</v>
      </c>
      <c r="C76">
        <v>45</v>
      </c>
    </row>
    <row r="77" spans="1:3">
      <c r="A77" t="s">
        <v>201</v>
      </c>
      <c r="B77" t="s">
        <v>1034</v>
      </c>
      <c r="C77">
        <v>54</v>
      </c>
    </row>
    <row r="78" spans="1:3">
      <c r="A78" t="s">
        <v>259</v>
      </c>
      <c r="B78" t="s">
        <v>1034</v>
      </c>
      <c r="C78">
        <v>37</v>
      </c>
    </row>
    <row r="79" spans="1:3">
      <c r="A79" t="s">
        <v>269</v>
      </c>
      <c r="B79" t="s">
        <v>1034</v>
      </c>
      <c r="C79">
        <v>95</v>
      </c>
    </row>
    <row r="80" spans="1:3">
      <c r="A80" t="s">
        <v>203</v>
      </c>
      <c r="B80" t="s">
        <v>1052</v>
      </c>
      <c r="C80">
        <v>49</v>
      </c>
    </row>
    <row r="81" spans="1:3">
      <c r="A81" t="s">
        <v>189</v>
      </c>
      <c r="B81" t="s">
        <v>1053</v>
      </c>
      <c r="C81">
        <v>50</v>
      </c>
    </row>
    <row r="82" spans="1:3">
      <c r="A82" t="s">
        <v>192</v>
      </c>
      <c r="B82" t="s">
        <v>1029</v>
      </c>
      <c r="C82">
        <v>20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EACAC8-AD4C-4955-BD96-8C3E283E5778}">
  <dimension ref="A1:C86"/>
  <sheetViews>
    <sheetView workbookViewId="0">
      <selection activeCell="Q45" sqref="Q45"/>
    </sheetView>
  </sheetViews>
  <sheetFormatPr defaultRowHeight="12.75"/>
  <cols>
    <col min="1" max="1" width="19.5703125" style="9" bestFit="1" customWidth="1"/>
    <col min="2" max="2" width="20.5703125" bestFit="1" customWidth="1"/>
    <col min="3" max="3" width="25.140625" bestFit="1" customWidth="1"/>
  </cols>
  <sheetData>
    <row r="1" spans="1:3">
      <c r="A1" s="9" t="s">
        <v>1056</v>
      </c>
      <c r="B1" s="16">
        <f>MAX(Principal!O:O)</f>
        <v>4762926995.2480898</v>
      </c>
      <c r="C1" t="str">
        <f>VLOOKUP(B1,Principal!O:Q,3,0)</f>
        <v>Vale</v>
      </c>
    </row>
    <row r="2" spans="1:3">
      <c r="A2" s="9" t="s">
        <v>1057</v>
      </c>
      <c r="B2" s="15">
        <f>MIN(Principal!O:O)</f>
        <v>-1807432634.4595425</v>
      </c>
      <c r="C2" t="str">
        <f>VLOOKUP(B2,Principal!O:Q,3,0)</f>
        <v>Localiza</v>
      </c>
    </row>
    <row r="3" spans="1:3">
      <c r="A3" s="9" t="s">
        <v>1058</v>
      </c>
      <c r="B3" s="15">
        <f>AVERAGE(Principal!O:O)</f>
        <v>165190210.47934023</v>
      </c>
    </row>
    <row r="4" spans="1:3">
      <c r="A4" s="9" t="s">
        <v>1060</v>
      </c>
      <c r="B4" s="16">
        <f>AVERAGEIF(Principal!P:P,"Subiu",Principal!O:O)</f>
        <v>448164250.23049796</v>
      </c>
    </row>
    <row r="5" spans="1:3">
      <c r="A5" s="9" t="s">
        <v>1059</v>
      </c>
      <c r="B5" s="16">
        <f>AVERAGEIF(Principal!P:P,"Desceu",Principal!O:O)</f>
        <v>-181109141.75186712</v>
      </c>
    </row>
    <row r="9" spans="1:3">
      <c r="A9" s="9" t="s">
        <v>1061</v>
      </c>
      <c r="B9" s="9" t="s">
        <v>1062</v>
      </c>
      <c r="C9" s="9" t="s">
        <v>1063</v>
      </c>
    </row>
    <row r="10" spans="1:3">
      <c r="A10" t="s">
        <v>1017</v>
      </c>
      <c r="B10" s="16">
        <f>SUMIF(Principal!R:R,Analise!A10,Principal!O:O)</f>
        <v>489935930.92832291</v>
      </c>
      <c r="C10" s="16">
        <f>SUMIFS(Principal!O:O,Principal!R:R,Analise!A10,Principal!P:P,"Subiu")</f>
        <v>489935930.92832291</v>
      </c>
    </row>
    <row r="11" spans="1:3">
      <c r="A11" t="s">
        <v>1018</v>
      </c>
      <c r="B11" s="16">
        <f>SUMIF(Principal!R:R,Analise!A11,Principal!O:O)</f>
        <v>4940442965.5504341</v>
      </c>
      <c r="C11" s="16">
        <f>SUMIFS(Principal!O:O,Principal!R:R,Analise!A11,Principal!P:P,"Subiu")</f>
        <v>4940442965.5504341</v>
      </c>
    </row>
    <row r="12" spans="1:3">
      <c r="A12" t="s">
        <v>1024</v>
      </c>
      <c r="B12" s="16">
        <f>SUMIF(Principal!R:R,Analise!A12,Principal!O:O)</f>
        <v>6093288832.2628355</v>
      </c>
      <c r="C12" s="16">
        <f>SUMIFS(Principal!O:O,Principal!R:R,Analise!A12,Principal!P:P,"Subiu")</f>
        <v>6093288832.2628355</v>
      </c>
    </row>
    <row r="13" spans="1:3">
      <c r="A13" t="s">
        <v>1019</v>
      </c>
      <c r="B13" s="16">
        <f>SUMIF(Principal!R:R,Analise!A13,Principal!O:O)</f>
        <v>722946282.7090385</v>
      </c>
      <c r="C13" s="16">
        <f>SUMIFS(Principal!O:O,Principal!R:R,Analise!A13,Principal!P:P,"Subiu")</f>
        <v>722946282.7090385</v>
      </c>
    </row>
    <row r="14" spans="1:3">
      <c r="A14" t="s">
        <v>1020</v>
      </c>
      <c r="B14" s="16">
        <f>SUMIF(Principal!R:R,Analise!A14,Principal!O:O)</f>
        <v>368265294.40368199</v>
      </c>
      <c r="C14" s="16">
        <f>SUMIFS(Principal!O:O,Principal!R:R,Analise!A14,Principal!P:P,"Subiu")</f>
        <v>1209821623.5672963</v>
      </c>
    </row>
    <row r="15" spans="1:3">
      <c r="A15" t="s">
        <v>1025</v>
      </c>
      <c r="B15" s="16">
        <f>SUMIF(Principal!R:R,Analise!A15,Principal!O:O)</f>
        <v>117732680.07842509</v>
      </c>
      <c r="C15" s="16">
        <f>SUMIFS(Principal!O:O,Principal!R:R,Analise!A15,Principal!P:P,"Subiu")</f>
        <v>117732680.07842509</v>
      </c>
    </row>
    <row r="16" spans="1:3">
      <c r="A16" t="s">
        <v>1026</v>
      </c>
      <c r="B16" s="16">
        <f>SUMIF(Principal!R:R,Analise!A16,Principal!O:O)</f>
        <v>3740512018.7834516</v>
      </c>
      <c r="C16" s="16">
        <f>SUMIFS(Principal!O:O,Principal!R:R,Analise!A16,Principal!P:P,"Subiu")</f>
        <v>3740512018.7834516</v>
      </c>
    </row>
    <row r="17" spans="1:3">
      <c r="A17" t="s">
        <v>1027</v>
      </c>
      <c r="B17" s="16">
        <f>SUMIF(Principal!R:R,Analise!A17,Principal!O:O)</f>
        <v>60321469.882996619</v>
      </c>
      <c r="C17" s="16">
        <f>SUMIFS(Principal!O:O,Principal!R:R,Analise!A17,Principal!P:P,"Subiu")</f>
        <v>453917907.01323998</v>
      </c>
    </row>
    <row r="18" spans="1:3">
      <c r="A18" t="s">
        <v>1028</v>
      </c>
      <c r="B18" s="16">
        <f>SUMIF(Principal!R:R,Analise!A18,Principal!O:O)</f>
        <v>69054317.636038527</v>
      </c>
      <c r="C18" s="16">
        <f>SUMIFS(Principal!O:O,Principal!R:R,Analise!A18,Principal!P:P,"Subiu")</f>
        <v>69054317.636038527</v>
      </c>
    </row>
    <row r="19" spans="1:3">
      <c r="A19" t="s">
        <v>1029</v>
      </c>
      <c r="B19" s="16">
        <f>SUMIF(Principal!R:R,Analise!A19,Principal!O:O)</f>
        <v>-37540997.063642688</v>
      </c>
      <c r="C19" s="16">
        <f>SUMIFS(Principal!O:O,Principal!R:R,Analise!A19,Principal!P:P,"Subiu")</f>
        <v>65452205.552800186</v>
      </c>
    </row>
    <row r="20" spans="1:3">
      <c r="A20" t="s">
        <v>1030</v>
      </c>
      <c r="B20" s="16">
        <f>SUMIF(Principal!R:R,Analise!A20,Principal!O:O)</f>
        <v>54641872.47123301</v>
      </c>
      <c r="C20" s="16">
        <f>SUMIFS(Principal!O:O,Principal!R:R,Analise!A20,Principal!P:P,"Subiu")</f>
        <v>72295838.986160949</v>
      </c>
    </row>
    <row r="21" spans="1:3">
      <c r="A21" t="s">
        <v>1031</v>
      </c>
      <c r="B21" s="16">
        <f>SUMIF(Principal!R:R,Analise!A21,Principal!O:O)</f>
        <v>-47419559.265660875</v>
      </c>
      <c r="C21" s="16">
        <f>SUMIFS(Principal!O:O,Principal!R:R,Analise!A21,Principal!P:P,"Subiu")</f>
        <v>37525872.377283879</v>
      </c>
    </row>
    <row r="22" spans="1:3">
      <c r="A22" t="s">
        <v>1032</v>
      </c>
      <c r="B22" s="16">
        <f>SUMIF(Principal!R:R,Analise!A22,Principal!O:O)</f>
        <v>-24449852.200694498</v>
      </c>
      <c r="C22" s="16">
        <f>SUMIFS(Principal!O:O,Principal!R:R,Analise!A22,Principal!P:P,"Subiu")</f>
        <v>41021792.090771534</v>
      </c>
    </row>
    <row r="23" spans="1:3">
      <c r="A23" t="s">
        <v>1033</v>
      </c>
      <c r="B23" s="16">
        <f>SUMIF(Principal!R:R,Analise!A23,Principal!O:O)</f>
        <v>407833683.0924499</v>
      </c>
      <c r="C23" s="16">
        <f>SUMIFS(Principal!O:O,Principal!R:R,Analise!A23,Principal!P:P,"Subiu")</f>
        <v>407833683.0924499</v>
      </c>
    </row>
    <row r="24" spans="1:3">
      <c r="A24" t="s">
        <v>1034</v>
      </c>
      <c r="B24" s="16">
        <f>SUMIF(Principal!R:R,Analise!A24,Principal!O:O)</f>
        <v>-556533527.56270194</v>
      </c>
      <c r="C24" s="16">
        <f>SUMIFS(Principal!O:O,Principal!R:R,Analise!A24,Principal!P:P,"Subiu")</f>
        <v>237187009.23736662</v>
      </c>
    </row>
    <row r="25" spans="1:3">
      <c r="A25" t="s">
        <v>1035</v>
      </c>
      <c r="B25" s="16">
        <f>SUMIF(Principal!R:R,Analise!A25,Principal!O:O)</f>
        <v>256118562.08410802</v>
      </c>
      <c r="C25" s="16">
        <f>SUMIFS(Principal!O:O,Principal!R:R,Analise!A25,Principal!P:P,"Subiu")</f>
        <v>292938114.42357796</v>
      </c>
    </row>
    <row r="26" spans="1:3">
      <c r="A26" t="s">
        <v>1036</v>
      </c>
      <c r="B26" s="16">
        <f>SUMIF(Principal!R:R,Analise!A26,Principal!O:O)</f>
        <v>233902674.79257408</v>
      </c>
      <c r="C26" s="16">
        <f>SUMIFS(Principal!O:O,Principal!R:R,Analise!A26,Principal!P:P,"Subiu")</f>
        <v>233902674.79257408</v>
      </c>
    </row>
    <row r="27" spans="1:3">
      <c r="A27" t="s">
        <v>1037</v>
      </c>
      <c r="B27" s="16">
        <f>SUMIF(Principal!R:R,Analise!A27,Principal!O:O)</f>
        <v>43657683.375540853</v>
      </c>
      <c r="C27" s="16">
        <f>SUMIFS(Principal!O:O,Principal!R:R,Analise!A27,Principal!P:P,"Subiu")</f>
        <v>43657683.375540853</v>
      </c>
    </row>
    <row r="28" spans="1:3">
      <c r="A28" t="s">
        <v>1038</v>
      </c>
      <c r="B28" s="16">
        <f>SUMIF(Principal!R:R,Analise!A28,Principal!O:O)</f>
        <v>4400604.2695764694</v>
      </c>
      <c r="C28" s="16">
        <f>SUMIFS(Principal!O:O,Principal!R:R,Analise!A28,Principal!P:P,"Subiu")</f>
        <v>18068446.609983239</v>
      </c>
    </row>
    <row r="29" spans="1:3">
      <c r="A29" t="s">
        <v>1039</v>
      </c>
      <c r="B29" s="16">
        <f>SUMIF(Principal!R:R,Analise!A29,Principal!O:O)</f>
        <v>416092244.42376298</v>
      </c>
      <c r="C29" s="16">
        <f>SUMIFS(Principal!O:O,Principal!R:R,Analise!A29,Principal!P:P,"Subiu")</f>
        <v>416092244.42376298</v>
      </c>
    </row>
    <row r="30" spans="1:3">
      <c r="A30" t="s">
        <v>1040</v>
      </c>
      <c r="B30" s="16">
        <f>SUMIF(Principal!R:R,Analise!A30,Principal!O:O)</f>
        <v>6067508.9045804553</v>
      </c>
      <c r="C30" s="16">
        <f>SUMIFS(Principal!O:O,Principal!R:R,Analise!A30,Principal!P:P,"Subiu")</f>
        <v>15598886.650556229</v>
      </c>
    </row>
    <row r="31" spans="1:3">
      <c r="A31" t="s">
        <v>1041</v>
      </c>
      <c r="B31" s="16">
        <f>SUMIF(Principal!R:R,Analise!A31,Principal!O:O)</f>
        <v>0</v>
      </c>
      <c r="C31" s="16">
        <f>SUMIFS(Principal!O:O,Principal!R:R,Analise!A31,Principal!P:P,"Subiu")</f>
        <v>0</v>
      </c>
    </row>
    <row r="32" spans="1:3">
      <c r="A32" t="s">
        <v>1042</v>
      </c>
      <c r="B32" s="16">
        <f>SUMIF(Principal!R:R,Analise!A32,Principal!O:O)</f>
        <v>-26297880.209676646</v>
      </c>
      <c r="C32" s="16">
        <f>SUMIFS(Principal!O:O,Principal!R:R,Analise!A32,Principal!P:P,"Subiu")</f>
        <v>0</v>
      </c>
    </row>
    <row r="33" spans="1:3">
      <c r="A33" t="s">
        <v>1043</v>
      </c>
      <c r="B33" s="16">
        <f>SUMIF(Principal!R:R,Analise!A33,Principal!O:O)</f>
        <v>-15725678.564115381</v>
      </c>
      <c r="C33" s="16">
        <f>SUMIFS(Principal!O:O,Principal!R:R,Analise!A33,Principal!P:P,"Subiu")</f>
        <v>0</v>
      </c>
    </row>
    <row r="34" spans="1:3">
      <c r="A34" t="s">
        <v>1044</v>
      </c>
      <c r="B34" s="16">
        <f>SUMIF(Principal!R:R,Analise!A34,Principal!O:O)</f>
        <v>-118230410.43964578</v>
      </c>
      <c r="C34" s="16">
        <f>SUMIFS(Principal!O:O,Principal!R:R,Analise!A34,Principal!P:P,"Subiu")</f>
        <v>0</v>
      </c>
    </row>
    <row r="35" spans="1:3">
      <c r="A35" t="s">
        <v>1045</v>
      </c>
      <c r="B35" s="16">
        <f>SUMIF(Principal!R:R,Analise!A35,Principal!O:O)</f>
        <v>-9468663.6817041729</v>
      </c>
      <c r="C35" s="16">
        <f>SUMIFS(Principal!O:O,Principal!R:R,Analise!A35,Principal!P:P,"Subiu")</f>
        <v>0</v>
      </c>
    </row>
    <row r="36" spans="1:3">
      <c r="A36" t="s">
        <v>1046</v>
      </c>
      <c r="B36" s="16">
        <f>SUMIF(Principal!R:R,Analise!A36,Principal!O:O)</f>
        <v>-39743554.314914532</v>
      </c>
      <c r="C36" s="16">
        <f>SUMIFS(Principal!O:O,Principal!R:R,Analise!A36,Principal!P:P,"Subiu")</f>
        <v>0</v>
      </c>
    </row>
    <row r="37" spans="1:3">
      <c r="A37" t="s">
        <v>1047</v>
      </c>
      <c r="B37" s="16">
        <f>SUMIF(Principal!R:R,Analise!A37,Principal!O:O)</f>
        <v>-233651943.49695757</v>
      </c>
      <c r="C37" s="16">
        <f>SUMIFS(Principal!O:O,Principal!R:R,Analise!A37,Principal!P:P,"Subiu")</f>
        <v>0</v>
      </c>
    </row>
    <row r="38" spans="1:3">
      <c r="A38" t="s">
        <v>1048</v>
      </c>
      <c r="B38" s="16">
        <f>SUMIF(Principal!R:R,Analise!A38,Principal!O:O)</f>
        <v>-193280001.20849475</v>
      </c>
      <c r="C38" s="16">
        <f>SUMIFS(Principal!O:O,Principal!R:R,Analise!A38,Principal!P:P,"Subiu")</f>
        <v>0</v>
      </c>
    </row>
    <row r="39" spans="1:3">
      <c r="A39" t="s">
        <v>1049</v>
      </c>
      <c r="B39" s="16">
        <f>SUMIF(Principal!R:R,Analise!A39,Principal!O:O)</f>
        <v>-1173785666.3607426</v>
      </c>
      <c r="C39" s="16">
        <f>SUMIFS(Principal!O:O,Principal!R:R,Analise!A39,Principal!P:P,"Subiu")</f>
        <v>0</v>
      </c>
    </row>
    <row r="40" spans="1:3">
      <c r="A40" t="s">
        <v>1050</v>
      </c>
      <c r="B40" s="16">
        <f>SUMIF(Principal!R:R,Analise!A40,Principal!O:O)</f>
        <v>-208257014.19914994</v>
      </c>
      <c r="C40" s="16">
        <f>SUMIFS(Principal!O:O,Principal!R:R,Analise!A40,Principal!P:P,"Subiu")</f>
        <v>0</v>
      </c>
    </row>
    <row r="41" spans="1:3">
      <c r="A41" t="s">
        <v>1051</v>
      </c>
      <c r="B41" s="16">
        <f>SUMIF(Principal!R:R,Analise!A41,Principal!O:O)</f>
        <v>-79432785.73975119</v>
      </c>
      <c r="C41" s="16">
        <f>SUMIFS(Principal!O:O,Principal!R:R,Analise!A41,Principal!P:P,"Subiu")</f>
        <v>0</v>
      </c>
    </row>
    <row r="42" spans="1:3">
      <c r="A42" t="s">
        <v>1052</v>
      </c>
      <c r="B42" s="16">
        <f>SUMIF(Principal!R:R,Analise!A42,Principal!O:O)</f>
        <v>-1807432634.4595425</v>
      </c>
      <c r="C42" s="16">
        <f>SUMIFS(Principal!O:O,Principal!R:R,Analise!A42,Principal!P:P,"Subiu")</f>
        <v>0</v>
      </c>
    </row>
    <row r="43" spans="1:3">
      <c r="A43" t="s">
        <v>1053</v>
      </c>
      <c r="B43" s="16">
        <f>SUMIF(Principal!R:R,Analise!A43,Principal!O:O)</f>
        <v>-73557408.055094168</v>
      </c>
      <c r="C43" s="16">
        <f>SUMIFS(Principal!O:O,Principal!R:R,Analise!A43,Principal!P:P,"Subiu")</f>
        <v>0</v>
      </c>
    </row>
    <row r="44" spans="1:3">
      <c r="A44"/>
    </row>
    <row r="45" spans="1:3">
      <c r="A45"/>
    </row>
    <row r="46" spans="1:3">
      <c r="A46"/>
    </row>
    <row r="47" spans="1:3">
      <c r="A47" s="9" t="s">
        <v>1015</v>
      </c>
      <c r="B47" s="9" t="s">
        <v>1062</v>
      </c>
    </row>
    <row r="48" spans="1:3">
      <c r="A48" s="13" t="s">
        <v>1064</v>
      </c>
      <c r="B48" s="16">
        <f>SUMIF(Principal!P:P,Analise!A48,Principal!O:O)</f>
        <v>19719227010.141911</v>
      </c>
    </row>
    <row r="49" spans="1:3">
      <c r="A49" s="13" t="s">
        <v>1065</v>
      </c>
      <c r="B49" s="16">
        <f>SUMIF(Principal!P:P,Analise!A49,Principal!O:O)</f>
        <v>-6338819961.3153486</v>
      </c>
    </row>
    <row r="50" spans="1:3">
      <c r="A50" s="13" t="s">
        <v>1066</v>
      </c>
      <c r="B50" s="16">
        <f>SUMIF(Principal!P:P,Analise!A50,Principal!O:O)</f>
        <v>0</v>
      </c>
    </row>
    <row r="51" spans="1:3">
      <c r="A51"/>
    </row>
    <row r="52" spans="1:3">
      <c r="A52"/>
    </row>
    <row r="53" spans="1:3">
      <c r="A53"/>
    </row>
    <row r="54" spans="1:3">
      <c r="A54" s="9" t="s">
        <v>1068</v>
      </c>
      <c r="B54" s="9" t="s">
        <v>1062</v>
      </c>
      <c r="C54" s="9" t="s">
        <v>1072</v>
      </c>
    </row>
    <row r="55" spans="1:3">
      <c r="A55" t="s">
        <v>1069</v>
      </c>
      <c r="B55" s="16">
        <f>SUMIF(Principal!T:T,Analise!A55,Principal!O:O)</f>
        <v>-202408309.86218894</v>
      </c>
      <c r="C55">
        <f>COUNTIF(Principal!T:T,Analise!A55)</f>
        <v>7</v>
      </c>
    </row>
    <row r="56" spans="1:3">
      <c r="A56" t="s">
        <v>1070</v>
      </c>
      <c r="B56" s="16">
        <f>SUMIF(Principal!T:T,Analise!A56,Principal!O:O)</f>
        <v>2379139160.213974</v>
      </c>
      <c r="C56">
        <f>COUNTIF(Principal!T:T,Analise!A56)</f>
        <v>40</v>
      </c>
    </row>
    <row r="57" spans="1:3">
      <c r="A57" t="s">
        <v>1071</v>
      </c>
      <c r="B57" s="16">
        <f>SUMIF(Principal!T:T,Analise!A57,Principal!O:O)</f>
        <v>11203676198.474773</v>
      </c>
      <c r="C57">
        <f>COUNTIF(Principal!T:T,Analise!A57)</f>
        <v>34</v>
      </c>
    </row>
    <row r="58" spans="1:3">
      <c r="A58"/>
    </row>
    <row r="59" spans="1:3">
      <c r="A59"/>
    </row>
    <row r="60" spans="1:3">
      <c r="A60"/>
    </row>
    <row r="61" spans="1:3">
      <c r="A61"/>
    </row>
    <row r="62" spans="1:3">
      <c r="A62"/>
    </row>
    <row r="63" spans="1:3">
      <c r="A63"/>
    </row>
    <row r="64" spans="1:3">
      <c r="A64"/>
    </row>
    <row r="65" spans="1:1">
      <c r="A65"/>
    </row>
    <row r="66" spans="1:1">
      <c r="A66"/>
    </row>
    <row r="67" spans="1:1">
      <c r="A67"/>
    </row>
    <row r="68" spans="1:1">
      <c r="A68"/>
    </row>
    <row r="69" spans="1:1">
      <c r="A69"/>
    </row>
    <row r="70" spans="1:1">
      <c r="A70"/>
    </row>
    <row r="71" spans="1:1">
      <c r="A71"/>
    </row>
    <row r="72" spans="1:1">
      <c r="A72"/>
    </row>
    <row r="73" spans="1:1">
      <c r="A73"/>
    </row>
    <row r="74" spans="1:1">
      <c r="A74"/>
    </row>
    <row r="75" spans="1:1">
      <c r="A75"/>
    </row>
    <row r="76" spans="1:1">
      <c r="A76"/>
    </row>
    <row r="77" spans="1:1">
      <c r="A77"/>
    </row>
    <row r="78" spans="1:1">
      <c r="A78"/>
    </row>
    <row r="79" spans="1:1">
      <c r="A79"/>
    </row>
    <row r="80" spans="1:1">
      <c r="A80"/>
    </row>
    <row r="81" spans="1:1">
      <c r="A81"/>
    </row>
    <row r="82" spans="1:1">
      <c r="A82"/>
    </row>
    <row r="83" spans="1:1">
      <c r="A83"/>
    </row>
    <row r="84" spans="1:1">
      <c r="A84"/>
    </row>
    <row r="85" spans="1:1">
      <c r="A85"/>
    </row>
    <row r="86" spans="1:1">
      <c r="A86"/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Principal</vt:lpstr>
      <vt:lpstr>Total_de_acoes</vt:lpstr>
      <vt:lpstr>Ticker</vt:lpstr>
      <vt:lpstr>ChatGPT</vt:lpstr>
      <vt:lpstr>Analise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CARLOS ROBERTO</cp:lastModifiedBy>
  <dcterms:modified xsi:type="dcterms:W3CDTF">2024-03-30T08:50:22Z</dcterms:modified>
</cp:coreProperties>
</file>