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ntralDeAtendimento\Projetos\ProjetosCAT\PainelCat\"/>
    </mc:Choice>
  </mc:AlternateContent>
  <xr:revisionPtr revIDLastSave="0" documentId="13_ncr:1_{B068F58B-2EE0-4DAE-9DAE-B3B9D22D3736}" xr6:coauthVersionLast="47" xr6:coauthVersionMax="47" xr10:uidLastSave="{00000000-0000-0000-0000-000000000000}"/>
  <bookViews>
    <workbookView xWindow="28680" yWindow="-120" windowWidth="29040" windowHeight="15840" xr2:uid="{0867F566-79F0-4E3A-B06F-D89C192F78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 s="1"/>
  <c r="E18" i="1"/>
  <c r="F18" i="1"/>
  <c r="E17" i="1"/>
  <c r="E19" i="1" s="1"/>
  <c r="F17" i="1"/>
  <c r="D17" i="1"/>
  <c r="G19" i="1"/>
  <c r="H19" i="1"/>
  <c r="F16" i="1"/>
  <c r="E16" i="1"/>
  <c r="D16" i="1"/>
  <c r="D15" i="1"/>
  <c r="E15" i="1"/>
  <c r="D14" i="1"/>
  <c r="E14" i="1"/>
  <c r="D13" i="1"/>
  <c r="G13" i="1"/>
  <c r="F13" i="1"/>
  <c r="E13" i="1"/>
  <c r="E12" i="1"/>
  <c r="D12" i="1"/>
  <c r="E10" i="1"/>
  <c r="E11" i="1"/>
  <c r="D3" i="1"/>
  <c r="D4" i="1"/>
  <c r="D5" i="1"/>
  <c r="D6" i="1"/>
  <c r="D7" i="1"/>
  <c r="D8" i="1"/>
  <c r="D9" i="1"/>
  <c r="D10" i="1"/>
  <c r="D11" i="1"/>
  <c r="F19" i="1" l="1"/>
</calcChain>
</file>

<file path=xl/sharedStrings.xml><?xml version="1.0" encoding="utf-8"?>
<sst xmlns="http://schemas.openxmlformats.org/spreadsheetml/2006/main" count="10" uniqueCount="10">
  <si>
    <t>ACOLHIMENTOS</t>
  </si>
  <si>
    <t>Mês</t>
  </si>
  <si>
    <t>Ano</t>
  </si>
  <si>
    <t xml:space="preserve">
WhatsApp</t>
  </si>
  <si>
    <t>Jivochat</t>
  </si>
  <si>
    <t xml:space="preserve">
E-Mails</t>
  </si>
  <si>
    <t>Visualizações site</t>
  </si>
  <si>
    <t>Usuários Externos</t>
  </si>
  <si>
    <t>Total zap</t>
  </si>
  <si>
    <t>Total Jivochat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</si>
</sst>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Helvetica Neue"/>
    </font>
    <font>
      <b/>
      <sz val="14"/>
      <color rgb="FF000000"/>
      <name val="Liberation Sans"/>
    </font>
    <font>
      <sz val="14"/>
      <color rgb="FF000000"/>
      <name val="Helvetica Neue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BB89-76D2-45BA-B1E6-C26D7DA537A8}">
  <dimension ref="B1:K19"/>
  <sheetViews>
    <sheetView tabSelected="1" workbookViewId="0">
      <selection activeCell="D19" sqref="D19"/>
    </sheetView>
  </sheetViews>
  <sheetFormatPr defaultRowHeight="15"/>
  <cols>
    <col min="3" max="3" width="10.28515625" bestFit="1" customWidth="1"/>
    <col min="4" max="4" width="12.28515625" bestFit="1" customWidth="1"/>
    <col min="5" max="5" width="16" bestFit="1" customWidth="1"/>
    <col min="6" max="6" width="11.85546875" bestFit="1" customWidth="1"/>
    <col min="7" max="7" width="24" bestFit="1" customWidth="1"/>
    <col min="8" max="8" width="25.42578125" bestFit="1" customWidth="1"/>
    <col min="10" max="10" width="12.28515625" bestFit="1" customWidth="1"/>
    <col min="11" max="11" width="18.140625" bestFit="1" customWidth="1"/>
  </cols>
  <sheetData>
    <row r="1" spans="2:11" ht="18">
      <c r="B1" s="9" t="s">
        <v>0</v>
      </c>
      <c r="C1" s="10"/>
      <c r="D1" s="10"/>
      <c r="E1" s="10"/>
      <c r="F1" s="10"/>
      <c r="G1" s="11"/>
    </row>
    <row r="2" spans="2:11" ht="18">
      <c r="B2" s="4" t="s">
        <v>2</v>
      </c>
      <c r="C2" s="4" t="s">
        <v>1</v>
      </c>
      <c r="D2" s="4" t="s">
        <v>5</v>
      </c>
      <c r="E2" s="4" t="s">
        <v>3</v>
      </c>
      <c r="F2" s="4" t="s">
        <v>4</v>
      </c>
      <c r="G2" s="4" t="s">
        <v>6</v>
      </c>
      <c r="H2" s="4" t="s">
        <v>7</v>
      </c>
      <c r="J2" s="7" t="s">
        <v>8</v>
      </c>
      <c r="K2" s="7" t="s">
        <v>9</v>
      </c>
    </row>
    <row r="3" spans="2:11" ht="18">
      <c r="B3" s="1">
        <v>2022</v>
      </c>
      <c r="C3" s="3">
        <v>44718</v>
      </c>
      <c r="D3" s="2">
        <f>1473-H3</f>
        <v>759</v>
      </c>
      <c r="E3" s="2">
        <v>443</v>
      </c>
      <c r="F3" s="2">
        <v>125</v>
      </c>
      <c r="G3" s="2">
        <v>17790</v>
      </c>
      <c r="H3" s="2">
        <v>714</v>
      </c>
    </row>
    <row r="4" spans="2:11" ht="18">
      <c r="B4" s="1">
        <v>2022</v>
      </c>
      <c r="C4" s="3">
        <v>44743</v>
      </c>
      <c r="D4" s="2">
        <f>1496-H4</f>
        <v>929</v>
      </c>
      <c r="E4" s="2">
        <v>440</v>
      </c>
      <c r="F4" s="2">
        <v>192</v>
      </c>
      <c r="G4" s="2">
        <v>19459</v>
      </c>
      <c r="H4" s="2">
        <v>567</v>
      </c>
    </row>
    <row r="5" spans="2:11" ht="18">
      <c r="B5" s="1">
        <v>2022</v>
      </c>
      <c r="C5" s="3">
        <v>44774</v>
      </c>
      <c r="D5" s="2">
        <f>2084-H5</f>
        <v>1269</v>
      </c>
      <c r="E5" s="2">
        <v>614</v>
      </c>
      <c r="F5" s="2">
        <v>100</v>
      </c>
      <c r="G5" s="2">
        <v>26110</v>
      </c>
      <c r="H5" s="2">
        <v>815</v>
      </c>
    </row>
    <row r="6" spans="2:11" ht="18">
      <c r="B6" s="1">
        <v>2022</v>
      </c>
      <c r="C6" s="3">
        <v>44805</v>
      </c>
      <c r="D6" s="2">
        <f>2321-H6</f>
        <v>1547</v>
      </c>
      <c r="E6" s="2">
        <v>519</v>
      </c>
      <c r="F6" s="2">
        <v>146</v>
      </c>
      <c r="G6" s="2">
        <v>28178</v>
      </c>
      <c r="H6" s="2">
        <v>774</v>
      </c>
    </row>
    <row r="7" spans="2:11" ht="18">
      <c r="B7" s="1">
        <v>2022</v>
      </c>
      <c r="C7" s="3">
        <v>44835</v>
      </c>
      <c r="D7" s="2">
        <f>2006-H7</f>
        <v>1185</v>
      </c>
      <c r="E7" s="2">
        <v>493</v>
      </c>
      <c r="F7" s="2">
        <v>59</v>
      </c>
      <c r="G7" s="2">
        <v>15642</v>
      </c>
      <c r="H7" s="2">
        <v>821</v>
      </c>
    </row>
    <row r="8" spans="2:11" ht="18">
      <c r="B8" s="1">
        <v>2022</v>
      </c>
      <c r="C8" s="3">
        <v>44866</v>
      </c>
      <c r="D8" s="2">
        <f>729+483+26+22+33-H8</f>
        <v>810</v>
      </c>
      <c r="E8" s="2">
        <v>305</v>
      </c>
      <c r="F8" s="6">
        <v>127</v>
      </c>
      <c r="G8" s="2">
        <v>16320</v>
      </c>
      <c r="H8" s="2">
        <v>483</v>
      </c>
    </row>
    <row r="9" spans="2:11" ht="18.75">
      <c r="B9" s="1">
        <v>2022</v>
      </c>
      <c r="C9" s="3">
        <v>44896</v>
      </c>
      <c r="D9" s="2">
        <f>1122-H9</f>
        <v>642</v>
      </c>
      <c r="E9" s="2">
        <v>287</v>
      </c>
      <c r="F9" s="6">
        <v>124</v>
      </c>
      <c r="G9" s="2">
        <v>13572</v>
      </c>
      <c r="H9" s="2">
        <v>480</v>
      </c>
      <c r="J9" s="8"/>
    </row>
    <row r="10" spans="2:11" ht="18.75">
      <c r="B10" s="1">
        <v>2023</v>
      </c>
      <c r="C10" s="3">
        <v>44927</v>
      </c>
      <c r="D10" s="2">
        <f>1055+21+36+510-H10</f>
        <v>1112</v>
      </c>
      <c r="E10" s="2">
        <f>ROUND((E9/30)*31,0)</f>
        <v>297</v>
      </c>
      <c r="F10" s="6">
        <v>76</v>
      </c>
      <c r="G10" s="6">
        <v>22007</v>
      </c>
      <c r="H10" s="6">
        <v>510</v>
      </c>
      <c r="J10" s="8">
        <v>20047</v>
      </c>
    </row>
    <row r="11" spans="2:11" ht="18.75">
      <c r="B11" s="1">
        <v>2023</v>
      </c>
      <c r="C11" s="3">
        <v>44958</v>
      </c>
      <c r="D11" s="2">
        <f>1408+22+19</f>
        <v>1449</v>
      </c>
      <c r="E11" s="2">
        <f t="shared" ref="E11:E16" si="0">J11-J10</f>
        <v>720</v>
      </c>
      <c r="F11" s="6">
        <v>72</v>
      </c>
      <c r="G11" s="6">
        <v>23076</v>
      </c>
      <c r="H11" s="6">
        <v>629</v>
      </c>
      <c r="J11" s="8">
        <v>20767</v>
      </c>
    </row>
    <row r="12" spans="2:11" ht="18.75">
      <c r="B12" s="1">
        <v>2023</v>
      </c>
      <c r="C12" s="3">
        <v>44986</v>
      </c>
      <c r="D12" s="2">
        <f>1915+29+23</f>
        <v>1967</v>
      </c>
      <c r="E12" s="2">
        <f t="shared" si="0"/>
        <v>627</v>
      </c>
      <c r="F12" s="6">
        <v>91</v>
      </c>
      <c r="G12" s="6">
        <v>58402</v>
      </c>
      <c r="H12" s="6">
        <v>1557</v>
      </c>
      <c r="J12" s="8">
        <v>21394</v>
      </c>
    </row>
    <row r="13" spans="2:11" ht="18.75">
      <c r="B13" s="1">
        <v>2023</v>
      </c>
      <c r="C13" s="3">
        <v>45017</v>
      </c>
      <c r="D13" s="2">
        <f>1039+29+28</f>
        <v>1096</v>
      </c>
      <c r="E13" s="2">
        <f t="shared" si="0"/>
        <v>1384</v>
      </c>
      <c r="F13" s="6">
        <f>ROUND((F12/31)*30,0)</f>
        <v>88</v>
      </c>
      <c r="G13" s="6">
        <f>ROUND((G12/31)*30,0)</f>
        <v>56518</v>
      </c>
      <c r="H13" s="6">
        <v>1690</v>
      </c>
      <c r="J13" s="8">
        <v>22778</v>
      </c>
    </row>
    <row r="14" spans="2:11" ht="18.75">
      <c r="B14" s="1">
        <v>2023</v>
      </c>
      <c r="C14" s="3">
        <v>45047</v>
      </c>
      <c r="D14" s="2">
        <f>857+19+38</f>
        <v>914</v>
      </c>
      <c r="E14" s="2">
        <f t="shared" si="0"/>
        <v>352</v>
      </c>
      <c r="F14" s="6">
        <v>51</v>
      </c>
      <c r="G14" s="6">
        <v>23961</v>
      </c>
      <c r="H14" s="6">
        <v>869</v>
      </c>
      <c r="J14" s="8">
        <v>23130</v>
      </c>
    </row>
    <row r="15" spans="2:11" ht="18.75">
      <c r="B15" s="1">
        <v>2023</v>
      </c>
      <c r="C15" s="3">
        <v>45078</v>
      </c>
      <c r="D15" s="2">
        <f>606+102+13</f>
        <v>721</v>
      </c>
      <c r="E15" s="2">
        <f t="shared" si="0"/>
        <v>322</v>
      </c>
      <c r="F15" s="6">
        <v>61</v>
      </c>
      <c r="G15" s="6">
        <v>16264</v>
      </c>
      <c r="H15" s="6">
        <v>435</v>
      </c>
      <c r="J15" s="8">
        <v>23452</v>
      </c>
      <c r="K15" s="8">
        <v>3909</v>
      </c>
    </row>
    <row r="16" spans="2:11" ht="18.75">
      <c r="B16" s="1">
        <v>2023</v>
      </c>
      <c r="C16" s="3">
        <v>45108</v>
      </c>
      <c r="D16" s="2">
        <f>808+75+28</f>
        <v>911</v>
      </c>
      <c r="E16" s="2">
        <f t="shared" si="0"/>
        <v>367</v>
      </c>
      <c r="F16" s="6">
        <f>K16-K15</f>
        <v>154</v>
      </c>
      <c r="G16" s="6">
        <v>25229</v>
      </c>
      <c r="H16" s="6">
        <v>823</v>
      </c>
      <c r="J16" s="8">
        <v>23819</v>
      </c>
      <c r="K16" s="8">
        <v>4063</v>
      </c>
    </row>
    <row r="17" spans="2:11" ht="18.75">
      <c r="B17" s="1">
        <v>2023</v>
      </c>
      <c r="C17" s="3">
        <v>45139</v>
      </c>
      <c r="D17" s="2">
        <f>1946+14+15</f>
        <v>1975</v>
      </c>
      <c r="E17" s="2">
        <f>J17-J16</f>
        <v>729</v>
      </c>
      <c r="F17" s="6">
        <f>K17-K16</f>
        <v>91</v>
      </c>
      <c r="G17" s="6">
        <v>41191</v>
      </c>
      <c r="H17" s="2">
        <v>1112</v>
      </c>
      <c r="J17" s="8">
        <v>24548</v>
      </c>
      <c r="K17" s="8">
        <v>4154</v>
      </c>
    </row>
    <row r="18" spans="2:11" ht="18.75">
      <c r="B18" s="1">
        <v>2023</v>
      </c>
      <c r="C18" s="3">
        <v>45170</v>
      </c>
      <c r="D18" s="2">
        <f>1257+26+24</f>
        <v>1307</v>
      </c>
      <c r="E18" s="2">
        <f>J18-J17</f>
        <v>543</v>
      </c>
      <c r="F18" s="6">
        <f>K18-K17</f>
        <v>26</v>
      </c>
      <c r="G18" s="6">
        <v>19071</v>
      </c>
      <c r="H18" s="2">
        <v>1429</v>
      </c>
      <c r="J18" s="8">
        <v>25091</v>
      </c>
      <c r="K18" s="8">
        <v>4180</v>
      </c>
    </row>
    <row r="19" spans="2:11" ht="18">
      <c r="B19" s="1">
        <v>2023</v>
      </c>
      <c r="C19" s="3">
        <v>45200</v>
      </c>
      <c r="D19" s="5">
        <f ca="1">ROUND((D18/30)*(DAY(TODAY()))*1.2,0)</f>
        <v>1307</v>
      </c>
      <c r="E19" s="5">
        <f t="shared" ref="E19:H19" ca="1" si="1">ROUND((E18/30)*(DAY(TODAY()))*1.2,0)</f>
        <v>543</v>
      </c>
      <c r="F19" s="5">
        <f t="shared" ca="1" si="1"/>
        <v>26</v>
      </c>
      <c r="G19" s="5">
        <f t="shared" ca="1" si="1"/>
        <v>19071</v>
      </c>
      <c r="H19" s="5">
        <f t="shared" ca="1" si="1"/>
        <v>1429</v>
      </c>
    </row>
  </sheetData>
  <mergeCells count="1">
    <mergeCell ref="B1:G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Rodrigues</cp:lastModifiedBy>
  <dcterms:created xsi:type="dcterms:W3CDTF">2022-11-21T16:27:52Z</dcterms:created>
  <dcterms:modified xsi:type="dcterms:W3CDTF">2023-10-25T11:45:58Z</dcterms:modified>
</cp:coreProperties>
</file>