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CUCHILLA 20 NOV-MAD\"/>
    </mc:Choice>
  </mc:AlternateContent>
  <xr:revisionPtr revIDLastSave="0" documentId="13_ncr:1_{B317BBA2-C654-4BF9-B509-A2A07CA31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 Nov-Madero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4" i="1" l="1"/>
  <c r="S38" i="1"/>
  <c r="S30" i="1"/>
  <c r="C122" i="2" l="1"/>
  <c r="B138" i="2" s="1"/>
  <c r="C104" i="2"/>
  <c r="C95" i="2"/>
  <c r="C117" i="2" s="1"/>
  <c r="B134" i="2" s="1"/>
  <c r="C86" i="2"/>
  <c r="C112" i="2" s="1"/>
  <c r="B130" i="2" s="1"/>
  <c r="C52" i="2"/>
  <c r="B69" i="2" s="1"/>
  <c r="C48" i="2"/>
  <c r="B65" i="2" s="1"/>
  <c r="C35" i="2"/>
  <c r="C26" i="2"/>
  <c r="C17" i="2"/>
  <c r="C44" i="2" s="1"/>
  <c r="B61" i="2" s="1"/>
  <c r="R42" i="1" l="1"/>
  <c r="O42" i="1"/>
  <c r="N42" i="1"/>
  <c r="M42" i="1"/>
  <c r="L42" i="1"/>
  <c r="K42" i="1"/>
  <c r="J42" i="1"/>
  <c r="I42" i="1"/>
  <c r="H42" i="1"/>
  <c r="G42" i="1"/>
  <c r="F42" i="1"/>
  <c r="E42" i="1"/>
  <c r="P41" i="1"/>
  <c r="P40" i="1"/>
  <c r="P39" i="1"/>
  <c r="P38" i="1"/>
  <c r="P37" i="1"/>
  <c r="P36" i="1"/>
  <c r="P35" i="1"/>
  <c r="P34" i="1"/>
  <c r="P33" i="1"/>
  <c r="P32" i="1"/>
  <c r="P31" i="1"/>
  <c r="P30" i="1"/>
  <c r="Q38" i="1" l="1"/>
  <c r="Q34" i="1"/>
  <c r="Q30" i="1"/>
  <c r="P42" i="1"/>
  <c r="Q44" i="1" l="1"/>
  <c r="Q45" i="1" s="1"/>
  <c r="Q42" i="1"/>
  <c r="I43" i="1" s="1"/>
  <c r="Q43" i="1" l="1"/>
  <c r="N43" i="1"/>
  <c r="E43" i="1"/>
  <c r="K43" i="1"/>
  <c r="M43" i="1"/>
  <c r="O43" i="1"/>
  <c r="L43" i="1"/>
  <c r="F43" i="1"/>
  <c r="G43" i="1"/>
  <c r="J43" i="1"/>
  <c r="H43" i="1"/>
  <c r="P43" i="1" l="1"/>
</calcChain>
</file>

<file path=xl/sharedStrings.xml><?xml version="1.0" encoding="utf-8"?>
<sst xmlns="http://schemas.openxmlformats.org/spreadsheetml/2006/main" count="61" uniqueCount="37">
  <si>
    <t>20 De Noviembre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</si>
  <si>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</si>
  <si>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</si>
  <si>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</si>
  <si>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</si>
  <si>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</si>
  <si>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</si>
  <si>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</si>
  <si>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</si>
  <si>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</si>
  <si>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</si>
  <si>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</si>
  <si>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</si>
  <si>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</si>
  <si>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</si>
  <si>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NBS</t>
  </si>
  <si>
    <t>Suma</t>
  </si>
  <si>
    <t>Porcentaje</t>
  </si>
  <si>
    <t>Tránsito por hora</t>
  </si>
  <si>
    <t>Tránsito por dia</t>
  </si>
  <si>
    <t>PEATONES</t>
  </si>
  <si>
    <t>SBS</t>
  </si>
  <si>
    <t>EBS</t>
  </si>
  <si>
    <t>PARA LOS MOVIMIENTOS VEHICULARES (TODA LA INTERSECCIÓN):</t>
  </si>
  <si>
    <t>Volumen Horario de Máxima Demanda (VHMD)</t>
  </si>
  <si>
    <t xml:space="preserve">Primera  Intersección </t>
  </si>
  <si>
    <t>VHMD=</t>
  </si>
  <si>
    <t xml:space="preserve">Segunda Intersección </t>
  </si>
  <si>
    <t>VHMD =</t>
  </si>
  <si>
    <t>Tercera Intersección</t>
  </si>
  <si>
    <t>Factor Horario de Máxima Demanda (FHMD) para un periodo de 15 minutos</t>
  </si>
  <si>
    <t xml:space="preserve">Primera Intersección </t>
  </si>
  <si>
    <t>FHMD=</t>
  </si>
  <si>
    <t>Segunda Intersección</t>
  </si>
  <si>
    <t xml:space="preserve">Tasa de Flujo Máxima para un periodo de 15 minutos </t>
  </si>
  <si>
    <t xml:space="preserve">Tercera Intersección </t>
  </si>
  <si>
    <t>PARA LOS MOVIMIENTOS PEATONALES (TODA LA INTERSECCIÓN)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</si>
</sst>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Aharoni"/>
    </font>
    <font>
      <sz val="14"/>
      <color theme="4" tint="-0.249977111117893"/>
      <name val="Aharoni"/>
    </font>
    <font>
      <b/>
      <sz val="12"/>
      <color theme="1"/>
      <name val="Calibri"/>
      <family val="2"/>
      <scheme val="minor"/>
    </font>
    <font>
      <b/>
      <sz val="14"/>
      <color theme="4" tint="-0.249977111117893"/>
      <name val="Aharon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2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0" fillId="0" borderId="4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1</xdr:row>
      <xdr:rowOff>19050</xdr:rowOff>
    </xdr:from>
    <xdr:to>
      <xdr:col>15</xdr:col>
      <xdr:colOff>195131</xdr:colOff>
      <xdr:row>25</xdr:row>
      <xdr:rowOff>11826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59EEA9-A636-49B6-98DC-17D5BBFD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1290" y="201930"/>
          <a:ext cx="9381041" cy="4381896"/>
        </a:xfrm>
        <a:prstGeom prst="rect">
          <a:avLst/>
        </a:prstGeom>
      </xdr:spPr>
    </xdr:pic>
    <xdr:clientData/>
  </xdr:twoCellAnchor>
  <xdr:twoCellAnchor>
    <xdr:from>
      <xdr:col>5</xdr:col>
      <xdr:colOff>660400</xdr:colOff>
      <xdr:row>5</xdr:row>
      <xdr:rowOff>12700</xdr:rowOff>
    </xdr:from>
    <xdr:to>
      <xdr:col>7</xdr:col>
      <xdr:colOff>67541</xdr:colOff>
      <xdr:row>8</xdr:row>
      <xdr:rowOff>30827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8F4E090-6878-4869-BBE7-7D555757651A}"/>
            </a:ext>
          </a:extLst>
        </xdr:cNvPr>
        <xdr:cNvCxnSpPr/>
      </xdr:nvCxnSpPr>
      <xdr:spPr>
        <a:xfrm>
          <a:off x="4622800" y="927100"/>
          <a:ext cx="992101" cy="56676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84889</xdr:colOff>
      <xdr:row>10</xdr:row>
      <xdr:rowOff>83772</xdr:rowOff>
    </xdr:from>
    <xdr:to>
      <xdr:col>5</xdr:col>
      <xdr:colOff>542046</xdr:colOff>
      <xdr:row>14</xdr:row>
      <xdr:rowOff>128472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3ECC92B-6C55-4E7C-AC6C-C76432270C9A}"/>
            </a:ext>
          </a:extLst>
        </xdr:cNvPr>
        <xdr:cNvGrpSpPr/>
      </xdr:nvGrpSpPr>
      <xdr:grpSpPr>
        <a:xfrm rot="18217419">
          <a:off x="3872518" y="2011143"/>
          <a:ext cx="755900" cy="457157"/>
          <a:chOff x="6143625" y="409575"/>
          <a:chExt cx="1266825" cy="466725"/>
        </a:xfrm>
      </xdr:grpSpPr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C6C751A5-4BB6-0AA8-D177-406D3DA73C8D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4ADBC734-D891-336E-BD4D-3C8DB912EE71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</xdr:col>
      <xdr:colOff>101600</xdr:colOff>
      <xdr:row>15</xdr:row>
      <xdr:rowOff>98698</xdr:rowOff>
    </xdr:from>
    <xdr:ext cx="1491932" cy="593304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2284349-B188-404E-8F58-D00AE3E0D8D5}"/>
            </a:ext>
          </a:extLst>
        </xdr:cNvPr>
        <xdr:cNvSpPr/>
      </xdr:nvSpPr>
      <xdr:spPr>
        <a:xfrm>
          <a:off x="3271520" y="284189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9</xdr:col>
      <xdr:colOff>558800</xdr:colOff>
      <xdr:row>6</xdr:row>
      <xdr:rowOff>76200</xdr:rowOff>
    </xdr:from>
    <xdr:to>
      <xdr:col>11</xdr:col>
      <xdr:colOff>457200</xdr:colOff>
      <xdr:row>8</xdr:row>
      <xdr:rowOff>165100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CBD63612-51AD-4AF1-BD1F-21BDB9025D7D}"/>
            </a:ext>
          </a:extLst>
        </xdr:cNvPr>
        <xdr:cNvCxnSpPr/>
      </xdr:nvCxnSpPr>
      <xdr:spPr>
        <a:xfrm flipH="1" flipV="1">
          <a:off x="7691120" y="1173480"/>
          <a:ext cx="1483360" cy="454660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165100</xdr:colOff>
      <xdr:row>8</xdr:row>
      <xdr:rowOff>9798</xdr:rowOff>
    </xdr:from>
    <xdr:ext cx="1491932" cy="593304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55CDEC5-D8CD-4B9D-B889-998FCFD73D55}"/>
            </a:ext>
          </a:extLst>
        </xdr:cNvPr>
        <xdr:cNvSpPr/>
      </xdr:nvSpPr>
      <xdr:spPr>
        <a:xfrm>
          <a:off x="8882380" y="147283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304800</xdr:colOff>
      <xdr:row>1</xdr:row>
      <xdr:rowOff>162198</xdr:rowOff>
    </xdr:from>
    <xdr:ext cx="1491932" cy="593304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B1E5503C-00F8-4484-A4A4-0C83E5950C23}"/>
            </a:ext>
          </a:extLst>
        </xdr:cNvPr>
        <xdr:cNvSpPr/>
      </xdr:nvSpPr>
      <xdr:spPr>
        <a:xfrm>
          <a:off x="4267200" y="345078"/>
          <a:ext cx="149193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7:S45"/>
  <sheetViews>
    <sheetView tabSelected="1" topLeftCell="G1" zoomScale="60" zoomScaleNormal="60" workbookViewId="0">
      <selection activeCell="U22" sqref="U22"/>
    </sheetView>
  </sheetViews>
  <sheetFormatPr baseColWidth="10" defaultRowHeight="14.4" x14ac:dyDescent="0.3"/>
  <sheetData>
    <row r="27" spans="2:19" ht="15" thickBot="1" x14ac:dyDescent="0.35"/>
    <row r="28" spans="2:19" ht="15" thickBot="1" x14ac:dyDescent="0.35">
      <c r="C28" s="38" t="s">
        <v>0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40"/>
    </row>
    <row r="29" spans="2:19" ht="29.4" thickBot="1" x14ac:dyDescent="0.35">
      <c r="C29" s="49" t="s">
        <v>1</v>
      </c>
      <c r="D29" s="50"/>
      <c r="E29" s="1" t="s">
        <v>2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8</v>
      </c>
      <c r="L29" s="1" t="s">
        <v>9</v>
      </c>
      <c r="M29" s="1" t="s">
        <v>10</v>
      </c>
      <c r="N29" s="1" t="s">
        <v>11</v>
      </c>
      <c r="O29" s="1" t="s">
        <v>12</v>
      </c>
      <c r="P29" s="1" t="s">
        <v>13</v>
      </c>
      <c r="Q29" s="1" t="s">
        <v>14</v>
      </c>
      <c r="R29" s="1" t="s">
        <v>20</v>
      </c>
    </row>
    <row r="30" spans="2:19" x14ac:dyDescent="0.3">
      <c r="B30" s="41" t="s">
        <v>15</v>
      </c>
      <c r="C30" s="2">
        <v>0.58333333333333337</v>
      </c>
      <c r="D30" s="3">
        <v>0.59375</v>
      </c>
      <c r="E30" s="4">
        <v>4</v>
      </c>
      <c r="F30" s="4">
        <v>41</v>
      </c>
      <c r="G30" s="4">
        <v>3</v>
      </c>
      <c r="H30" s="4">
        <v>1</v>
      </c>
      <c r="I30" s="4">
        <v>0</v>
      </c>
      <c r="J30" s="4">
        <v>1</v>
      </c>
      <c r="K30" s="4">
        <v>0</v>
      </c>
      <c r="L30" s="4">
        <v>0</v>
      </c>
      <c r="M30" s="4">
        <v>0</v>
      </c>
      <c r="N30" s="4">
        <v>0</v>
      </c>
      <c r="O30" s="5">
        <v>0</v>
      </c>
      <c r="P30" s="6">
        <f>SUM(E30:O30)</f>
        <v>50</v>
      </c>
      <c r="Q30" s="41">
        <f>SUM(P30:P33)</f>
        <v>188</v>
      </c>
      <c r="R30" s="31">
        <v>21</v>
      </c>
      <c r="S30" s="51">
        <f>Q30/$Q$42</f>
        <v>0.17391304347826086</v>
      </c>
    </row>
    <row r="31" spans="2:19" x14ac:dyDescent="0.3">
      <c r="B31" s="42"/>
      <c r="C31" s="7">
        <v>0.59375</v>
      </c>
      <c r="D31" s="8">
        <v>0.60416666666666663</v>
      </c>
      <c r="E31" s="9">
        <v>9</v>
      </c>
      <c r="F31" s="9">
        <v>26</v>
      </c>
      <c r="G31" s="9">
        <v>7</v>
      </c>
      <c r="H31" s="9">
        <v>1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0">
        <v>0</v>
      </c>
      <c r="P31" s="11">
        <f t="shared" ref="P31:P43" si="0">SUM(E31:O31)</f>
        <v>43</v>
      </c>
      <c r="Q31" s="42"/>
      <c r="R31" s="32">
        <v>10</v>
      </c>
      <c r="S31" s="52"/>
    </row>
    <row r="32" spans="2:19" x14ac:dyDescent="0.3">
      <c r="B32" s="42"/>
      <c r="C32" s="12">
        <v>0.60416666666666696</v>
      </c>
      <c r="D32" s="13">
        <v>0.61458333333333304</v>
      </c>
      <c r="E32" s="9">
        <v>10</v>
      </c>
      <c r="F32" s="9">
        <v>28</v>
      </c>
      <c r="G32" s="9">
        <v>4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0">
        <v>0</v>
      </c>
      <c r="P32" s="11">
        <f t="shared" si="0"/>
        <v>42</v>
      </c>
      <c r="Q32" s="42"/>
      <c r="R32" s="32">
        <v>6</v>
      </c>
      <c r="S32" s="52"/>
    </row>
    <row r="33" spans="2:19" ht="15" thickBot="1" x14ac:dyDescent="0.35">
      <c r="B33" s="43"/>
      <c r="C33" s="14">
        <v>0.61458333333333304</v>
      </c>
      <c r="D33" s="15">
        <v>0.625</v>
      </c>
      <c r="E33" s="9">
        <v>13</v>
      </c>
      <c r="F33" s="9">
        <v>32</v>
      </c>
      <c r="G33" s="9">
        <v>7</v>
      </c>
      <c r="H33" s="9">
        <v>1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10">
        <v>0</v>
      </c>
      <c r="P33" s="11">
        <f t="shared" si="0"/>
        <v>53</v>
      </c>
      <c r="Q33" s="43"/>
      <c r="R33" s="32">
        <v>10</v>
      </c>
      <c r="S33" s="53"/>
    </row>
    <row r="34" spans="2:19" x14ac:dyDescent="0.3">
      <c r="B34" s="41" t="s">
        <v>21</v>
      </c>
      <c r="C34" s="2">
        <v>0.58333333333333337</v>
      </c>
      <c r="D34" s="3">
        <v>0.59375</v>
      </c>
      <c r="E34" s="9">
        <v>24</v>
      </c>
      <c r="F34" s="9">
        <v>107</v>
      </c>
      <c r="G34" s="9">
        <v>12</v>
      </c>
      <c r="H34" s="9">
        <v>3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10">
        <v>0</v>
      </c>
      <c r="P34" s="11">
        <f t="shared" si="0"/>
        <v>146</v>
      </c>
      <c r="Q34" s="41">
        <f>SUM(P34:P37)</f>
        <v>558</v>
      </c>
      <c r="R34" s="32">
        <v>22</v>
      </c>
      <c r="S34" s="51">
        <f t="shared" ref="S34:S41" si="1">Q34/$Q$42</f>
        <v>0.51618871415356149</v>
      </c>
    </row>
    <row r="35" spans="2:19" x14ac:dyDescent="0.3">
      <c r="B35" s="42"/>
      <c r="C35" s="7">
        <v>0.59375</v>
      </c>
      <c r="D35" s="8">
        <v>0.60416666666666663</v>
      </c>
      <c r="E35" s="9">
        <v>24</v>
      </c>
      <c r="F35" s="9">
        <v>89</v>
      </c>
      <c r="G35" s="9">
        <v>13</v>
      </c>
      <c r="H35" s="9">
        <v>2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10">
        <v>0</v>
      </c>
      <c r="P35" s="11">
        <f t="shared" si="0"/>
        <v>128</v>
      </c>
      <c r="Q35" s="42"/>
      <c r="R35" s="32">
        <v>15</v>
      </c>
      <c r="S35" s="52"/>
    </row>
    <row r="36" spans="2:19" x14ac:dyDescent="0.3">
      <c r="B36" s="42"/>
      <c r="C36" s="12">
        <v>0.60416666666666696</v>
      </c>
      <c r="D36" s="13">
        <v>0.61458333333333304</v>
      </c>
      <c r="E36" s="9">
        <v>24</v>
      </c>
      <c r="F36" s="9">
        <v>94</v>
      </c>
      <c r="G36" s="9">
        <v>11</v>
      </c>
      <c r="H36" s="9">
        <v>2</v>
      </c>
      <c r="I36" s="9">
        <v>0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10">
        <v>0</v>
      </c>
      <c r="P36" s="11">
        <f t="shared" si="0"/>
        <v>132</v>
      </c>
      <c r="Q36" s="42"/>
      <c r="R36" s="32">
        <v>12</v>
      </c>
      <c r="S36" s="52"/>
    </row>
    <row r="37" spans="2:19" ht="15" thickBot="1" x14ac:dyDescent="0.35">
      <c r="B37" s="43"/>
      <c r="C37" s="14">
        <v>0.61458333333333304</v>
      </c>
      <c r="D37" s="15">
        <v>0.625</v>
      </c>
      <c r="E37" s="9">
        <v>28</v>
      </c>
      <c r="F37" s="9">
        <v>110</v>
      </c>
      <c r="G37" s="9">
        <v>11</v>
      </c>
      <c r="H37" s="9">
        <v>2</v>
      </c>
      <c r="I37" s="9">
        <v>0</v>
      </c>
      <c r="J37" s="9">
        <v>1</v>
      </c>
      <c r="K37" s="9">
        <v>0</v>
      </c>
      <c r="L37" s="9">
        <v>0</v>
      </c>
      <c r="M37" s="9">
        <v>0</v>
      </c>
      <c r="N37" s="9">
        <v>0</v>
      </c>
      <c r="O37" s="10">
        <v>0</v>
      </c>
      <c r="P37" s="11">
        <f t="shared" si="0"/>
        <v>152</v>
      </c>
      <c r="Q37" s="43"/>
      <c r="R37" s="32">
        <v>14</v>
      </c>
      <c r="S37" s="53"/>
    </row>
    <row r="38" spans="2:19" x14ac:dyDescent="0.3">
      <c r="B38" s="41" t="s">
        <v>22</v>
      </c>
      <c r="C38" s="2">
        <v>0.58333333333333337</v>
      </c>
      <c r="D38" s="3">
        <v>0.59375</v>
      </c>
      <c r="E38" s="9">
        <v>11</v>
      </c>
      <c r="F38" s="9">
        <v>51</v>
      </c>
      <c r="G38" s="9">
        <v>4</v>
      </c>
      <c r="H38" s="9">
        <v>8</v>
      </c>
      <c r="I38" s="9">
        <v>0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10">
        <v>0</v>
      </c>
      <c r="P38" s="11">
        <f t="shared" si="0"/>
        <v>75</v>
      </c>
      <c r="Q38" s="41">
        <f>SUM(P38:P41)</f>
        <v>335</v>
      </c>
      <c r="R38" s="32">
        <v>11</v>
      </c>
      <c r="S38" s="51">
        <f t="shared" ref="S38:S41" si="2">Q38/$Q$42</f>
        <v>0.30989824236817759</v>
      </c>
    </row>
    <row r="39" spans="2:19" x14ac:dyDescent="0.3">
      <c r="B39" s="42"/>
      <c r="C39" s="7">
        <v>0.59375</v>
      </c>
      <c r="D39" s="8">
        <v>0.60416666666666663</v>
      </c>
      <c r="E39" s="9">
        <v>15</v>
      </c>
      <c r="F39" s="9">
        <v>75</v>
      </c>
      <c r="G39" s="9">
        <v>8</v>
      </c>
      <c r="H39" s="9">
        <v>8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10">
        <v>0</v>
      </c>
      <c r="P39" s="11">
        <f t="shared" si="0"/>
        <v>106</v>
      </c>
      <c r="Q39" s="42"/>
      <c r="R39" s="32">
        <v>11</v>
      </c>
      <c r="S39" s="52"/>
    </row>
    <row r="40" spans="2:19" x14ac:dyDescent="0.3">
      <c r="B40" s="42"/>
      <c r="C40" s="12">
        <v>0.60416666666666696</v>
      </c>
      <c r="D40" s="13">
        <v>0.61458333333333304</v>
      </c>
      <c r="E40" s="9">
        <v>7</v>
      </c>
      <c r="F40" s="9">
        <v>51</v>
      </c>
      <c r="G40" s="9">
        <v>6</v>
      </c>
      <c r="H40" s="9">
        <v>7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10">
        <v>0</v>
      </c>
      <c r="P40" s="11">
        <f t="shared" si="0"/>
        <v>71</v>
      </c>
      <c r="Q40" s="42"/>
      <c r="R40" s="32">
        <v>8</v>
      </c>
      <c r="S40" s="52"/>
    </row>
    <row r="41" spans="2:19" ht="15" thickBot="1" x14ac:dyDescent="0.35">
      <c r="B41" s="43"/>
      <c r="C41" s="14">
        <v>0.61458333333333304</v>
      </c>
      <c r="D41" s="15">
        <v>0.625</v>
      </c>
      <c r="E41" s="16">
        <v>8</v>
      </c>
      <c r="F41" s="16">
        <v>63</v>
      </c>
      <c r="G41" s="16">
        <v>6</v>
      </c>
      <c r="H41" s="16">
        <v>6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7">
        <v>0</v>
      </c>
      <c r="P41" s="18">
        <f t="shared" si="0"/>
        <v>83</v>
      </c>
      <c r="Q41" s="43"/>
      <c r="R41" s="32">
        <v>23</v>
      </c>
      <c r="S41" s="53"/>
    </row>
    <row r="42" spans="2:19" ht="15" thickBot="1" x14ac:dyDescent="0.35">
      <c r="C42" s="44" t="s">
        <v>16</v>
      </c>
      <c r="D42" s="45"/>
      <c r="E42" s="19">
        <f>SUM(E30:E41)</f>
        <v>177</v>
      </c>
      <c r="F42" s="20">
        <f t="shared" ref="F42:O42" si="3">SUM(F30:F41)</f>
        <v>767</v>
      </c>
      <c r="G42" s="20">
        <f t="shared" si="3"/>
        <v>92</v>
      </c>
      <c r="H42" s="20">
        <f t="shared" si="3"/>
        <v>41</v>
      </c>
      <c r="I42" s="20">
        <f t="shared" si="3"/>
        <v>0</v>
      </c>
      <c r="J42" s="20">
        <f t="shared" si="3"/>
        <v>4</v>
      </c>
      <c r="K42" s="20">
        <f t="shared" si="3"/>
        <v>0</v>
      </c>
      <c r="L42" s="20">
        <f t="shared" si="3"/>
        <v>0</v>
      </c>
      <c r="M42" s="20">
        <f t="shared" si="3"/>
        <v>0</v>
      </c>
      <c r="N42" s="20">
        <f t="shared" si="3"/>
        <v>0</v>
      </c>
      <c r="O42" s="21">
        <f t="shared" si="3"/>
        <v>0</v>
      </c>
      <c r="P42" s="22">
        <f t="shared" si="0"/>
        <v>1081</v>
      </c>
      <c r="Q42" s="23">
        <f t="shared" ref="Q42" si="4">SUM(Q30:Q41)</f>
        <v>1081</v>
      </c>
      <c r="R42" s="23">
        <f>SUM(R30:R41)</f>
        <v>163</v>
      </c>
    </row>
    <row r="43" spans="2:19" ht="15" thickBot="1" x14ac:dyDescent="0.35">
      <c r="C43" s="44" t="s">
        <v>17</v>
      </c>
      <c r="D43" s="45"/>
      <c r="E43" s="24">
        <f t="shared" ref="E43:O43" si="5">E42/$Q$42</f>
        <v>0.16373728029602219</v>
      </c>
      <c r="F43" s="25">
        <f t="shared" si="5"/>
        <v>0.70952821461609616</v>
      </c>
      <c r="G43" s="25">
        <f t="shared" si="5"/>
        <v>8.5106382978723402E-2</v>
      </c>
      <c r="H43" s="25">
        <f t="shared" si="5"/>
        <v>3.7927844588344126E-2</v>
      </c>
      <c r="I43" s="25">
        <f t="shared" si="5"/>
        <v>0</v>
      </c>
      <c r="J43" s="25">
        <f t="shared" si="5"/>
        <v>3.7002775208140612E-3</v>
      </c>
      <c r="K43" s="25">
        <f t="shared" si="5"/>
        <v>0</v>
      </c>
      <c r="L43" s="25">
        <f t="shared" si="5"/>
        <v>0</v>
      </c>
      <c r="M43" s="25">
        <f t="shared" si="5"/>
        <v>0</v>
      </c>
      <c r="N43" s="25">
        <f t="shared" si="5"/>
        <v>0</v>
      </c>
      <c r="O43" s="26">
        <f t="shared" si="5"/>
        <v>0</v>
      </c>
      <c r="P43" s="27">
        <f t="shared" si="0"/>
        <v>0.99999999999999989</v>
      </c>
      <c r="Q43" s="28">
        <f>Q42/$Q$42</f>
        <v>1</v>
      </c>
    </row>
    <row r="44" spans="2:19" ht="15" thickBot="1" x14ac:dyDescent="0.35">
      <c r="C44" s="29"/>
      <c r="D44" s="29"/>
      <c r="N44" s="46" t="s">
        <v>18</v>
      </c>
      <c r="O44" s="47"/>
      <c r="P44" s="48"/>
      <c r="Q44" s="23">
        <f>AVERAGE(Q30:Q41)</f>
        <v>360.33333333333331</v>
      </c>
    </row>
    <row r="45" spans="2:19" ht="15" thickBot="1" x14ac:dyDescent="0.35">
      <c r="C45" s="29"/>
      <c r="D45" s="29"/>
      <c r="N45" s="46" t="s">
        <v>19</v>
      </c>
      <c r="O45" s="47"/>
      <c r="P45" s="48"/>
      <c r="Q45" s="30">
        <f>Q44*12</f>
        <v>4324</v>
      </c>
    </row>
  </sheetData>
  <mergeCells count="15">
    <mergeCell ref="S30:S33"/>
    <mergeCell ref="S34:S37"/>
    <mergeCell ref="S38:S41"/>
    <mergeCell ref="N45:P45"/>
    <mergeCell ref="C29:D29"/>
    <mergeCell ref="B30:B33"/>
    <mergeCell ref="Q30:Q33"/>
    <mergeCell ref="B34:B37"/>
    <mergeCell ref="Q34:Q37"/>
    <mergeCell ref="N44:P44"/>
    <mergeCell ref="C28:R28"/>
    <mergeCell ref="B38:B41"/>
    <mergeCell ref="Q38:Q41"/>
    <mergeCell ref="C42:D42"/>
    <mergeCell ref="C43:D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K138"/>
  <sheetViews>
    <sheetView topLeftCell="A117" workbookViewId="0">
      <selection activeCell="B139" sqref="B139"/>
    </sheetView>
  </sheetViews>
  <sheetFormatPr baseColWidth="10" defaultRowHeight="14.4" x14ac:dyDescent="0.3"/>
  <sheetData>
    <row r="6" spans="2:11" ht="21" x14ac:dyDescent="0.4">
      <c r="G6" s="34" t="s">
        <v>23</v>
      </c>
      <c r="H6" s="34"/>
      <c r="I6" s="34"/>
      <c r="J6" s="34"/>
      <c r="K6" s="34"/>
    </row>
    <row r="9" spans="2:11" ht="18" x14ac:dyDescent="0.35">
      <c r="B9" s="35" t="s">
        <v>24</v>
      </c>
      <c r="C9" s="35"/>
      <c r="D9" s="35"/>
      <c r="E9" s="35"/>
    </row>
    <row r="11" spans="2:11" ht="15.6" x14ac:dyDescent="0.3">
      <c r="B11" s="36" t="s">
        <v>25</v>
      </c>
      <c r="C11" s="36"/>
    </row>
    <row r="13" spans="2:11" x14ac:dyDescent="0.3">
      <c r="B13" t="s">
        <v>26</v>
      </c>
      <c r="C13">
        <v>50</v>
      </c>
    </row>
    <row r="14" spans="2:11" x14ac:dyDescent="0.3">
      <c r="C14">
        <v>43</v>
      </c>
    </row>
    <row r="15" spans="2:11" x14ac:dyDescent="0.3">
      <c r="C15">
        <v>42</v>
      </c>
    </row>
    <row r="16" spans="2:11" x14ac:dyDescent="0.3">
      <c r="C16">
        <v>53</v>
      </c>
    </row>
    <row r="17" spans="2:3" x14ac:dyDescent="0.3">
      <c r="C17" s="33">
        <f>C13+C14+C15+C16</f>
        <v>188</v>
      </c>
    </row>
    <row r="20" spans="2:3" ht="15.6" x14ac:dyDescent="0.3">
      <c r="B20" s="36" t="s">
        <v>27</v>
      </c>
      <c r="C20" s="36"/>
    </row>
    <row r="22" spans="2:3" x14ac:dyDescent="0.3">
      <c r="B22" t="s">
        <v>28</v>
      </c>
      <c r="C22">
        <v>146</v>
      </c>
    </row>
    <row r="23" spans="2:3" x14ac:dyDescent="0.3">
      <c r="C23">
        <v>128</v>
      </c>
    </row>
    <row r="24" spans="2:3" x14ac:dyDescent="0.3">
      <c r="C24">
        <v>132</v>
      </c>
    </row>
    <row r="25" spans="2:3" x14ac:dyDescent="0.3">
      <c r="C25">
        <v>152</v>
      </c>
    </row>
    <row r="26" spans="2:3" x14ac:dyDescent="0.3">
      <c r="C26" s="33">
        <f>C22+C23+C24+C25</f>
        <v>558</v>
      </c>
    </row>
    <row r="29" spans="2:3" ht="15.6" x14ac:dyDescent="0.3">
      <c r="B29" s="36" t="s">
        <v>29</v>
      </c>
      <c r="C29" s="36"/>
    </row>
    <row r="31" spans="2:3" x14ac:dyDescent="0.3">
      <c r="B31" t="s">
        <v>26</v>
      </c>
      <c r="C31">
        <v>75</v>
      </c>
    </row>
    <row r="32" spans="2:3" x14ac:dyDescent="0.3">
      <c r="C32">
        <v>106</v>
      </c>
    </row>
    <row r="33" spans="2:7" x14ac:dyDescent="0.3">
      <c r="C33">
        <v>71</v>
      </c>
    </row>
    <row r="34" spans="2:7" x14ac:dyDescent="0.3">
      <c r="C34">
        <v>83</v>
      </c>
    </row>
    <row r="35" spans="2:7" x14ac:dyDescent="0.3">
      <c r="C35" s="33">
        <f>C31+C32+C33+C34</f>
        <v>335</v>
      </c>
    </row>
    <row r="39" spans="2:7" ht="18" x14ac:dyDescent="0.35">
      <c r="B39" s="37" t="s">
        <v>30</v>
      </c>
      <c r="C39" s="37"/>
      <c r="D39" s="37"/>
      <c r="E39" s="37"/>
      <c r="F39" s="37"/>
      <c r="G39" s="37"/>
    </row>
    <row r="42" spans="2:7" ht="15.6" x14ac:dyDescent="0.3">
      <c r="B42" s="36" t="s">
        <v>31</v>
      </c>
      <c r="C42" s="36"/>
    </row>
    <row r="44" spans="2:7" x14ac:dyDescent="0.3">
      <c r="B44" t="s">
        <v>32</v>
      </c>
      <c r="C44" s="33">
        <f>C17/(4*C16)</f>
        <v>0.8867924528301887</v>
      </c>
    </row>
    <row r="46" spans="2:7" ht="15.6" x14ac:dyDescent="0.3">
      <c r="B46" s="36" t="s">
        <v>33</v>
      </c>
      <c r="C46" s="36"/>
    </row>
    <row r="48" spans="2:7" x14ac:dyDescent="0.3">
      <c r="B48" t="s">
        <v>32</v>
      </c>
      <c r="C48" s="33">
        <f>C26/(4*C25)</f>
        <v>0.91776315789473684</v>
      </c>
    </row>
    <row r="50" spans="2:5" ht="15.6" x14ac:dyDescent="0.3">
      <c r="B50" s="36" t="s">
        <v>29</v>
      </c>
      <c r="C50" s="36"/>
    </row>
    <row r="52" spans="2:5" x14ac:dyDescent="0.3">
      <c r="B52" t="s">
        <v>32</v>
      </c>
      <c r="C52" s="33">
        <f>C35/(4*C32)</f>
        <v>0.79009433962264153</v>
      </c>
    </row>
    <row r="56" spans="2:5" ht="18" x14ac:dyDescent="0.35">
      <c r="B56" s="37" t="s">
        <v>34</v>
      </c>
      <c r="C56" s="37"/>
      <c r="D56" s="37"/>
      <c r="E56" s="37"/>
    </row>
    <row r="59" spans="2:5" ht="15.6" x14ac:dyDescent="0.3">
      <c r="B59" s="36" t="s">
        <v>31</v>
      </c>
      <c r="C59" s="36"/>
    </row>
    <row r="61" spans="2:5" x14ac:dyDescent="0.3">
      <c r="B61" s="33">
        <f>C16/C44</f>
        <v>59.765957446808507</v>
      </c>
    </row>
    <row r="63" spans="2:5" ht="15.6" x14ac:dyDescent="0.3">
      <c r="B63" s="36" t="s">
        <v>27</v>
      </c>
      <c r="C63" s="36"/>
    </row>
    <row r="65" spans="2:11" x14ac:dyDescent="0.3">
      <c r="B65" s="33">
        <f>C25/C48</f>
        <v>165.62007168458783</v>
      </c>
    </row>
    <row r="67" spans="2:11" ht="15.6" x14ac:dyDescent="0.3">
      <c r="B67" s="36" t="s">
        <v>35</v>
      </c>
      <c r="C67" s="36"/>
    </row>
    <row r="69" spans="2:11" x14ac:dyDescent="0.3">
      <c r="B69" s="33">
        <f>C32/C52</f>
        <v>134.16119402985075</v>
      </c>
    </row>
    <row r="74" spans="2:11" ht="21" x14ac:dyDescent="0.4">
      <c r="G74" s="34" t="s">
        <v>36</v>
      </c>
      <c r="H74" s="34"/>
      <c r="I74" s="34"/>
      <c r="J74" s="34"/>
      <c r="K74" s="34"/>
    </row>
    <row r="78" spans="2:11" ht="18" x14ac:dyDescent="0.35">
      <c r="B78" s="35" t="s">
        <v>24</v>
      </c>
      <c r="C78" s="35"/>
      <c r="D78" s="35"/>
      <c r="E78" s="35"/>
    </row>
    <row r="80" spans="2:11" ht="15.6" x14ac:dyDescent="0.3">
      <c r="B80" s="36" t="s">
        <v>25</v>
      </c>
      <c r="C80" s="36"/>
    </row>
    <row r="82" spans="2:3" x14ac:dyDescent="0.3">
      <c r="B82" t="s">
        <v>26</v>
      </c>
      <c r="C82">
        <v>21</v>
      </c>
    </row>
    <row r="83" spans="2:3" x14ac:dyDescent="0.3">
      <c r="C83">
        <v>10</v>
      </c>
    </row>
    <row r="84" spans="2:3" x14ac:dyDescent="0.3">
      <c r="C84">
        <v>6</v>
      </c>
    </row>
    <row r="85" spans="2:3" x14ac:dyDescent="0.3">
      <c r="C85">
        <v>10</v>
      </c>
    </row>
    <row r="86" spans="2:3" x14ac:dyDescent="0.3">
      <c r="C86" s="33">
        <f>C82+C83+C84+C85</f>
        <v>47</v>
      </c>
    </row>
    <row r="89" spans="2:3" ht="15.6" x14ac:dyDescent="0.3">
      <c r="B89" s="36" t="s">
        <v>33</v>
      </c>
      <c r="C89" s="36"/>
    </row>
    <row r="91" spans="2:3" x14ac:dyDescent="0.3">
      <c r="B91" t="s">
        <v>26</v>
      </c>
      <c r="C91">
        <v>22</v>
      </c>
    </row>
    <row r="92" spans="2:3" x14ac:dyDescent="0.3">
      <c r="C92">
        <v>15</v>
      </c>
    </row>
    <row r="93" spans="2:3" x14ac:dyDescent="0.3">
      <c r="C93">
        <v>12</v>
      </c>
    </row>
    <row r="94" spans="2:3" x14ac:dyDescent="0.3">
      <c r="C94">
        <v>14</v>
      </c>
    </row>
    <row r="95" spans="2:3" x14ac:dyDescent="0.3">
      <c r="C95" s="33">
        <f>C91+C92+C93+C94</f>
        <v>63</v>
      </c>
    </row>
    <row r="98" spans="2:7" ht="15.6" x14ac:dyDescent="0.3">
      <c r="B98" s="36" t="s">
        <v>35</v>
      </c>
      <c r="C98" s="36"/>
    </row>
    <row r="100" spans="2:7" x14ac:dyDescent="0.3">
      <c r="B100" t="s">
        <v>26</v>
      </c>
      <c r="C100">
        <v>11</v>
      </c>
    </row>
    <row r="101" spans="2:7" x14ac:dyDescent="0.3">
      <c r="C101">
        <v>11</v>
      </c>
    </row>
    <row r="102" spans="2:7" x14ac:dyDescent="0.3">
      <c r="C102">
        <v>8</v>
      </c>
    </row>
    <row r="103" spans="2:7" x14ac:dyDescent="0.3">
      <c r="C103">
        <v>23</v>
      </c>
    </row>
    <row r="104" spans="2:7" x14ac:dyDescent="0.3">
      <c r="C104" s="33">
        <f>C100+C101+C102+C103</f>
        <v>53</v>
      </c>
    </row>
    <row r="108" spans="2:7" ht="18" x14ac:dyDescent="0.35">
      <c r="B108" s="37" t="s">
        <v>30</v>
      </c>
      <c r="C108" s="37"/>
      <c r="D108" s="37"/>
      <c r="E108" s="37"/>
      <c r="F108" s="37"/>
      <c r="G108" s="37"/>
    </row>
    <row r="110" spans="2:7" ht="15.6" x14ac:dyDescent="0.3">
      <c r="B110" s="36" t="s">
        <v>25</v>
      </c>
      <c r="C110" s="36"/>
    </row>
    <row r="112" spans="2:7" x14ac:dyDescent="0.3">
      <c r="B112" t="s">
        <v>32</v>
      </c>
      <c r="C112" s="33">
        <f>C86/(4*C82)</f>
        <v>0.55952380952380953</v>
      </c>
    </row>
    <row r="115" spans="2:5" ht="15.6" x14ac:dyDescent="0.3">
      <c r="B115" s="36" t="s">
        <v>33</v>
      </c>
      <c r="C115" s="36"/>
    </row>
    <row r="117" spans="2:5" x14ac:dyDescent="0.3">
      <c r="B117" t="s">
        <v>32</v>
      </c>
      <c r="C117" s="33">
        <f>C95/(4*C91)</f>
        <v>0.71590909090909094</v>
      </c>
    </row>
    <row r="120" spans="2:5" ht="15.6" x14ac:dyDescent="0.3">
      <c r="B120" s="36" t="s">
        <v>35</v>
      </c>
      <c r="C120" s="36"/>
    </row>
    <row r="122" spans="2:5" x14ac:dyDescent="0.3">
      <c r="B122" t="s">
        <v>32</v>
      </c>
      <c r="C122" s="33">
        <f>C104/(4*C103)</f>
        <v>0.57608695652173914</v>
      </c>
    </row>
    <row r="126" spans="2:5" ht="18" x14ac:dyDescent="0.35">
      <c r="B126" s="37" t="s">
        <v>34</v>
      </c>
      <c r="C126" s="37"/>
      <c r="D126" s="37"/>
      <c r="E126" s="37"/>
    </row>
    <row r="128" spans="2:5" ht="15.6" x14ac:dyDescent="0.3">
      <c r="B128" s="36" t="s">
        <v>25</v>
      </c>
      <c r="C128" s="36"/>
    </row>
    <row r="130" spans="2:3" x14ac:dyDescent="0.3">
      <c r="B130" s="33">
        <f>C82/C112</f>
        <v>37.531914893617021</v>
      </c>
    </row>
    <row r="132" spans="2:3" ht="15.6" x14ac:dyDescent="0.3">
      <c r="B132" s="36" t="s">
        <v>33</v>
      </c>
      <c r="C132" s="36"/>
    </row>
    <row r="134" spans="2:3" x14ac:dyDescent="0.3">
      <c r="B134" s="33">
        <f>C91/C117</f>
        <v>30.730158730158728</v>
      </c>
    </row>
    <row r="136" spans="2:3" ht="15.6" x14ac:dyDescent="0.3">
      <c r="B136" s="36" t="s">
        <v>35</v>
      </c>
      <c r="C136" s="36"/>
    </row>
    <row r="138" spans="2:3" x14ac:dyDescent="0.3">
      <c r="B138" s="33">
        <f>C103/C122</f>
        <v>39.924528301886795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 Nov-Madero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2023-11-07T03:08:16Z</dcterms:created>
  <dcterms:modified xsi:type="dcterms:W3CDTF">2024-01-18T03:26:38Z</dcterms:modified>
</cp:coreProperties>
</file>