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\Documents\2022 Febrero-junio\Joel\Evaluaciones PI\"/>
    </mc:Choice>
  </mc:AlternateContent>
  <xr:revisionPtr revIDLastSave="0" documentId="13_ncr:1_{03BC8248-018B-4FFA-A7F0-C04E1F298918}" xr6:coauthVersionLast="47" xr6:coauthVersionMax="47" xr10:uidLastSave="{00000000-0000-0000-0000-000000000000}"/>
  <bookViews>
    <workbookView xWindow="-120" yWindow="-120" windowWidth="20730" windowHeight="11040" xr2:uid="{531DB90B-B189-4ADE-B67F-6A2CC50A6FD0}"/>
  </bookViews>
  <sheets>
    <sheet name="Asesor" sheetId="1" r:id="rId1"/>
    <sheet name="Profesor" sheetId="2" r:id="rId2"/>
    <sheet name="Compañeros" sheetId="3" r:id="rId3"/>
    <sheet name="Resumen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8" i="1" l="1"/>
  <c r="J48" i="1" s="1"/>
  <c r="I47" i="1"/>
  <c r="J47" i="1" s="1"/>
  <c r="I46" i="1"/>
  <c r="J46" i="1" s="1"/>
  <c r="J45" i="1"/>
  <c r="I45" i="1"/>
  <c r="I44" i="1"/>
  <c r="J44" i="1" s="1"/>
  <c r="I43" i="1"/>
  <c r="J43" i="1" s="1"/>
  <c r="I42" i="1"/>
  <c r="J42" i="1" s="1"/>
  <c r="J41" i="1"/>
  <c r="I41" i="1"/>
  <c r="I40" i="1"/>
  <c r="J40" i="1" s="1"/>
  <c r="I39" i="1"/>
  <c r="J39" i="1" s="1"/>
  <c r="I38" i="1"/>
  <c r="J38" i="1" s="1"/>
  <c r="G37" i="1"/>
  <c r="G50" i="1" s="1"/>
  <c r="I35" i="1"/>
  <c r="J35" i="1" s="1"/>
  <c r="I34" i="1"/>
  <c r="J34" i="1" s="1"/>
  <c r="J33" i="1"/>
  <c r="I33" i="1"/>
  <c r="I32" i="1"/>
  <c r="J32" i="1" s="1"/>
  <c r="I31" i="1"/>
  <c r="J31" i="1" s="1"/>
  <c r="I30" i="1"/>
  <c r="J30" i="1" s="1"/>
  <c r="J29" i="1"/>
  <c r="I29" i="1"/>
  <c r="I28" i="1"/>
  <c r="J28" i="1" s="1"/>
  <c r="J27" i="1" s="1"/>
  <c r="I27" i="1" s="1"/>
  <c r="H27" i="1" s="1"/>
  <c r="G27" i="1"/>
  <c r="J25" i="1"/>
  <c r="I25" i="1"/>
  <c r="I24" i="1"/>
  <c r="J24" i="1" s="1"/>
  <c r="I23" i="1"/>
  <c r="J23" i="1" s="1"/>
  <c r="I22" i="1"/>
  <c r="J22" i="1" s="1"/>
  <c r="J21" i="1"/>
  <c r="I21" i="1"/>
  <c r="I20" i="1"/>
  <c r="J20" i="1" s="1"/>
  <c r="I19" i="1"/>
  <c r="J19" i="1" s="1"/>
  <c r="I18" i="1"/>
  <c r="J18" i="1" s="1"/>
  <c r="J17" i="1"/>
  <c r="I17" i="1"/>
  <c r="I16" i="1"/>
  <c r="J16" i="1" s="1"/>
  <c r="I15" i="1"/>
  <c r="J15" i="1" s="1"/>
  <c r="I14" i="1"/>
  <c r="J14" i="1" s="1"/>
  <c r="J13" i="1" s="1"/>
  <c r="I13" i="1" s="1"/>
  <c r="H13" i="1" s="1"/>
  <c r="G13" i="1"/>
  <c r="G18" i="4"/>
  <c r="G29" i="2"/>
  <c r="G28" i="2"/>
  <c r="G27" i="2"/>
  <c r="G26" i="2"/>
  <c r="G25" i="2"/>
  <c r="G23" i="2"/>
  <c r="G22" i="2"/>
  <c r="G21" i="2"/>
  <c r="G20" i="2"/>
  <c r="H19" i="2"/>
  <c r="G19" i="2"/>
  <c r="G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G22" i="3"/>
  <c r="I23" i="3"/>
  <c r="J23" i="3"/>
  <c r="I24" i="3"/>
  <c r="J24" i="3"/>
  <c r="D25" i="3"/>
  <c r="D26" i="3" s="1"/>
  <c r="D27" i="3" s="1"/>
  <c r="D28" i="3" s="1"/>
  <c r="D29" i="3" s="1"/>
  <c r="D30" i="3" s="1"/>
  <c r="D31" i="3" s="1"/>
  <c r="D32" i="3" s="1"/>
  <c r="D35" i="3" s="1"/>
  <c r="D36" i="3" s="1"/>
  <c r="D37" i="3" s="1"/>
  <c r="D38" i="3" s="1"/>
  <c r="D39" i="3" s="1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G34" i="3"/>
  <c r="G44" i="3" s="1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J37" i="1" l="1"/>
  <c r="J34" i="3"/>
  <c r="H34" i="3" s="1"/>
  <c r="J22" i="3"/>
  <c r="H22" i="3" s="1"/>
  <c r="J12" i="3"/>
  <c r="H12" i="3" s="1"/>
  <c r="I37" i="1" l="1"/>
  <c r="H37" i="1" s="1"/>
  <c r="J50" i="1"/>
  <c r="I34" i="3"/>
  <c r="J44" i="3"/>
  <c r="H44" i="3" s="1"/>
  <c r="I22" i="3"/>
  <c r="I12" i="3"/>
  <c r="I50" i="1" l="1"/>
  <c r="G52" i="1" s="1"/>
  <c r="H50" i="1"/>
  <c r="I44" i="3"/>
  <c r="G46" i="3" s="1"/>
  <c r="I15" i="4" l="1"/>
  <c r="H15" i="4"/>
  <c r="J15" i="4" s="1"/>
  <c r="E18" i="2" l="1"/>
  <c r="E31" i="2" s="1"/>
  <c r="H29" i="2"/>
  <c r="H28" i="2"/>
  <c r="H27" i="2"/>
  <c r="H26" i="2"/>
  <c r="H25" i="2"/>
  <c r="H23" i="2"/>
  <c r="H22" i="2"/>
  <c r="H21" i="2"/>
  <c r="H20" i="2"/>
  <c r="H24" i="2" l="1"/>
  <c r="F24" i="2" s="1"/>
  <c r="G24" i="2" s="1"/>
  <c r="H18" i="2"/>
  <c r="F18" i="2" s="1"/>
  <c r="G18" i="2" s="1"/>
  <c r="H31" i="2" l="1"/>
  <c r="F31" i="2" l="1"/>
  <c r="G31" i="2"/>
  <c r="E33" i="2"/>
  <c r="I13" i="4" l="1"/>
  <c r="H13" i="4"/>
  <c r="J13" i="4" s="1"/>
  <c r="H14" i="4"/>
  <c r="J14" i="4" s="1"/>
  <c r="I14" i="4"/>
  <c r="I18" i="4" l="1"/>
  <c r="J18" i="4"/>
  <c r="H18" i="4" l="1"/>
  <c r="G20" i="4"/>
</calcChain>
</file>

<file path=xl/sharedStrings.xml><?xml version="1.0" encoding="utf-8"?>
<sst xmlns="http://schemas.openxmlformats.org/spreadsheetml/2006/main" count="159" uniqueCount="123">
  <si>
    <t>Nombre del alumno:</t>
  </si>
  <si>
    <t>Número de control:</t>
  </si>
  <si>
    <t>Carrera:</t>
  </si>
  <si>
    <t>Fecha de la evaluación</t>
  </si>
  <si>
    <t>Tipo evaluación:</t>
  </si>
  <si>
    <t>Características evaluadas</t>
  </si>
  <si>
    <t>Puntos por característica evaluada</t>
  </si>
  <si>
    <t>Calificación de la escala cualitativa</t>
  </si>
  <si>
    <t>Calificación equivalente obtenida</t>
  </si>
  <si>
    <t>Puntuación obtenida</t>
  </si>
  <si>
    <t>Características personales</t>
  </si>
  <si>
    <t>Asiste puntualmente al trabajo</t>
  </si>
  <si>
    <t>Asiste diariamente al trabajo</t>
  </si>
  <si>
    <t>Permenece en el sitio laboral el tiempo mínimo o más establecido por la empresa</t>
  </si>
  <si>
    <t>Es empático con las personas a las que atiende</t>
  </si>
  <si>
    <t>Muestra facilidad para solicitar ayuda a sus compañeros de estudio, asesor, compañeros del lugar de trabajo o cualquier persona</t>
  </si>
  <si>
    <t>Es amable en el trato con las personas</t>
  </si>
  <si>
    <t>Es persuasivo con las propuestas o trabajos que expone</t>
  </si>
  <si>
    <t>Es bueno para la solución de problemas</t>
  </si>
  <si>
    <t xml:space="preserve">Muestra iniciativa </t>
  </si>
  <si>
    <t>Tiene un comportamiento ético</t>
  </si>
  <si>
    <t>Es entusiasta por aprender cosas nuevas</t>
  </si>
  <si>
    <t>Tiene habilidad para comunicarse apropiadamente en forma oral y escrita</t>
  </si>
  <si>
    <t>Características laborales</t>
  </si>
  <si>
    <t>Tiene exactitud en los pronósticos que hace sobre la duración de los trabajos que le encomiendan</t>
  </si>
  <si>
    <t>Se percibe que, en el trabajo, aplica adecuadamente lo que ha aprendido</t>
  </si>
  <si>
    <t>Es creativo en la solución de problemas</t>
  </si>
  <si>
    <t>Es puntual en la entrega de trabajos que se le solicitan</t>
  </si>
  <si>
    <t>Tiene habilidad para trabajar de forma autónoma.</t>
  </si>
  <si>
    <t>Posee habilidad de crítica sobre asuntos que se le consultan y capacidad de autocrítica para los resultados de la actividades que efectúa.</t>
  </si>
  <si>
    <t>Trabajo en equipo</t>
  </si>
  <si>
    <t>Es una persona flexible y adaptable a las decisiones del equipo</t>
  </si>
  <si>
    <t>Posee comunicación efectiva con sus compañeros</t>
  </si>
  <si>
    <t>Es empático con los diferentes integrantes de su equipo</t>
  </si>
  <si>
    <t>Sabe escuchar</t>
  </si>
  <si>
    <t>Asume sus responsabilidades</t>
  </si>
  <si>
    <t>Tiene compromiso con el equipo</t>
  </si>
  <si>
    <t>Es entusiasta y contagia a los demás de ese entusiasmo</t>
  </si>
  <si>
    <t>En los asuntos de trabajo, se enfoca en metas u objetivos que apoyen a la consecución de los trabajos asignados al equipo</t>
  </si>
  <si>
    <t>Sabe aceptar críticas sobre sus resultados</t>
  </si>
  <si>
    <t>Es colaborador</t>
  </si>
  <si>
    <t>Se perciben en él cualidades para ser un buen líder</t>
  </si>
  <si>
    <t>Totales</t>
  </si>
  <si>
    <t>Calificación a registrar</t>
  </si>
  <si>
    <t>Asignatura:</t>
  </si>
  <si>
    <t>Maestro:</t>
  </si>
  <si>
    <t>Empresa:</t>
  </si>
  <si>
    <t>Alumno:</t>
  </si>
  <si>
    <t>Núm. Control</t>
  </si>
  <si>
    <t>Lugar</t>
  </si>
  <si>
    <t>Fecha:</t>
  </si>
  <si>
    <t>Factores evaluados</t>
  </si>
  <si>
    <t>Puntos por factor</t>
  </si>
  <si>
    <t>Calificaciones globales obtenidas</t>
  </si>
  <si>
    <t>ptos.</t>
  </si>
  <si>
    <t>Porc.</t>
  </si>
  <si>
    <t>Calificación global</t>
  </si>
  <si>
    <t>Firma del catedrático</t>
  </si>
  <si>
    <t>Entrega oportuna de los trabajos o resultados solicitados en las actividades</t>
  </si>
  <si>
    <t>Resultados o evidencias de aprendizaje adecuadas conforme a los lineamientos especificados por el catedrático</t>
  </si>
  <si>
    <t>Evidencias de aprendizaje</t>
  </si>
  <si>
    <t>Dominio de los conceptos de la materia, mostrado en evaluaciones o conversaciones tenidas con el catedrático</t>
  </si>
  <si>
    <t>Cobertura de los cursos o materiales señalados para la asignatura</t>
  </si>
  <si>
    <t>Originalidad de los resultados o evidencias de aprendizaje entregados al maestro</t>
  </si>
  <si>
    <t>Seguimiento de actividades del alumno de proyecto integrador en las asignaturas cursadas</t>
  </si>
  <si>
    <t>Asesor:</t>
  </si>
  <si>
    <t>Asistencia puntual a las reuniones con el catedrático</t>
  </si>
  <si>
    <t>Dedicación y proactividad en las actividades señaladas por el maestro</t>
  </si>
  <si>
    <t>Amabilidad y respeto exhibidos en las reuniones con el profesor</t>
  </si>
  <si>
    <t>Comunicación apropiada con el maestro</t>
  </si>
  <si>
    <t>El trabajo que entrega está alineado con las políticas establecidas por el asesor</t>
  </si>
  <si>
    <t>Tiene la capacidad de comunicar a su asesor o algún superior, oportuna y pertinentemente, problemas o dudas sobre actividades que no puede realizar</t>
  </si>
  <si>
    <t>Instituto Tecnológico de Chetumal</t>
  </si>
  <si>
    <t>Atributo de egreso</t>
  </si>
  <si>
    <t>AE7CD1N1...AE7CD1N3</t>
  </si>
  <si>
    <t>Características personales deseadas</t>
  </si>
  <si>
    <t>Es una persona paciente</t>
  </si>
  <si>
    <t>Es una persona humilde</t>
  </si>
  <si>
    <t>Posee tolerancia</t>
  </si>
  <si>
    <t>Es una persona educada y agradable</t>
  </si>
  <si>
    <t>Tiene confianza en sí mismo</t>
  </si>
  <si>
    <t>Posee empatía</t>
  </si>
  <si>
    <t>Posee carisma</t>
  </si>
  <si>
    <t>Posee optimismo</t>
  </si>
  <si>
    <t>Conversación eficaz</t>
  </si>
  <si>
    <t>Mira a los ojos con naturalidad</t>
  </si>
  <si>
    <t>Muestra interés sobre lo que comentan sus compañeros</t>
  </si>
  <si>
    <t>Los gestos de su cara y posiciones que adopta con su cuerpo denotan que se centra en la conversación</t>
  </si>
  <si>
    <t>Cuando comunica algo, los mensajes que brinda son claros y concisos</t>
  </si>
  <si>
    <t>Cuando es oportuno y pertinente, brinda elogios, halagos o reconocimientos apropiados a alguien de los que participan en la conversación</t>
  </si>
  <si>
    <t>El tono de su voz va acorde a la situación de la conversación que se está llevando a cabo.</t>
  </si>
  <si>
    <t>Generalmente, se percibe que muestra empatía por las personas</t>
  </si>
  <si>
    <t>Sabe escuchar adecuadamente</t>
  </si>
  <si>
    <t>En una conversación, respeta el turno que le corresponde para comunicar sus mensajes, es decir, no arrebata la palabra a nadie ni se queda con ella el mayor tiempo posible</t>
  </si>
  <si>
    <t>A veces, parafrasea parte de lo que alguien ha expresado para asegurarse de comprender o mostrar que ha comprendido</t>
  </si>
  <si>
    <t>Es competente en los trabajos que se realizan en el equipo</t>
  </si>
  <si>
    <t>Datos del evaluador</t>
  </si>
  <si>
    <t>Nombre</t>
  </si>
  <si>
    <t>Número de control</t>
  </si>
  <si>
    <t>Firma</t>
  </si>
  <si>
    <t>Resumen de las evaluaciones individuales efectuadas</t>
  </si>
  <si>
    <t>Ninguno</t>
  </si>
  <si>
    <t>Sin firma</t>
  </si>
  <si>
    <t>Evaluación del desempeño del alumno en el proyecto integrador</t>
  </si>
  <si>
    <t>Programa de Desarrollo Personal y Mejora de la Competitividad Profesional</t>
  </si>
  <si>
    <t>Centro de Innovación</t>
  </si>
  <si>
    <t>Evaluación del alumno en la participación en equipos de trabajo</t>
  </si>
  <si>
    <t>Resumen de la evaluación del alumno</t>
  </si>
  <si>
    <t>Carrera</t>
  </si>
  <si>
    <t>Fecha de evaluación:</t>
  </si>
  <si>
    <t>Tipo de evaluador</t>
  </si>
  <si>
    <t>Impacto del evaluador</t>
  </si>
  <si>
    <t>Asesor</t>
  </si>
  <si>
    <t>Catedrático de la asignatura</t>
  </si>
  <si>
    <t>Compañeros de trabajo</t>
  </si>
  <si>
    <t>Calificación escala 0 a 100</t>
  </si>
  <si>
    <t>Fecha de la evaluación:</t>
  </si>
  <si>
    <t>Firma del asesor</t>
  </si>
  <si>
    <t>Calificación final</t>
  </si>
  <si>
    <t>VAZQUEZ HERNANDEZ CARLOS ELIAM</t>
  </si>
  <si>
    <t>Ingeniería en Sistemas Computacionales</t>
  </si>
  <si>
    <t>Final</t>
  </si>
  <si>
    <t>Carlos Flores Pérez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</si>
</sst>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onstantia"/>
      <family val="1"/>
    </font>
    <font>
      <b/>
      <sz val="14"/>
      <color theme="0"/>
      <name val="Constantia"/>
      <family val="1"/>
    </font>
    <font>
      <b/>
      <sz val="11"/>
      <color theme="1"/>
      <name val="Constantia"/>
      <family val="1"/>
    </font>
    <font>
      <sz val="11"/>
      <color theme="1"/>
      <name val="Verdana"/>
      <family val="2"/>
    </font>
    <font>
      <b/>
      <sz val="11"/>
      <color theme="0"/>
      <name val="Constantia"/>
      <family val="1"/>
    </font>
    <font>
      <sz val="11"/>
      <color theme="1"/>
      <name val="Constantia"/>
      <family val="1"/>
    </font>
    <font>
      <b/>
      <sz val="11"/>
      <color theme="1"/>
      <name val="Verdana"/>
      <family val="2"/>
    </font>
    <font>
      <b/>
      <sz val="14"/>
      <color theme="0"/>
      <name val="Calibri Light"/>
      <family val="1"/>
      <scheme val="major"/>
    </font>
    <font>
      <b/>
      <i/>
      <sz val="11"/>
      <color theme="1"/>
      <name val="Constantia"/>
      <family val="1"/>
    </font>
    <font>
      <sz val="8"/>
      <color theme="1"/>
      <name val="Verdana"/>
      <family val="2"/>
    </font>
    <font>
      <b/>
      <sz val="9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8B888F"/>
        <bgColor indexed="64"/>
      </patternFill>
    </fill>
    <fill>
      <patternFill patternType="solid">
        <fgColor rgb="FFC43118"/>
        <bgColor indexed="64"/>
      </patternFill>
    </fill>
    <fill>
      <patternFill patternType="solid">
        <fgColor rgb="FFFDA430"/>
        <bgColor indexed="64"/>
      </patternFill>
    </fill>
    <fill>
      <patternFill patternType="solid">
        <fgColor rgb="FF0B1B3F"/>
        <bgColor indexed="64"/>
      </patternFill>
    </fill>
    <fill>
      <patternFill patternType="solid">
        <fgColor rgb="FFFCD69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7A3C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3E3668"/>
        <bgColor indexed="64"/>
      </patternFill>
    </fill>
    <fill>
      <patternFill patternType="solid">
        <fgColor rgb="FFCFC7C5"/>
        <bgColor indexed="64"/>
      </patternFill>
    </fill>
    <fill>
      <patternFill patternType="solid">
        <fgColor rgb="FF397C97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2EFDA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0" fillId="2" borderId="0" xfId="0" applyFill="1"/>
    <xf numFmtId="0" fontId="6" fillId="4" borderId="5" xfId="0" applyFont="1" applyFill="1" applyBorder="1" applyAlignment="1">
      <alignment horizontal="center" wrapText="1"/>
    </xf>
    <xf numFmtId="0" fontId="0" fillId="8" borderId="0" xfId="0" applyFill="1" applyAlignment="1" applyProtection="1">
      <alignment vertical="top"/>
      <protection locked="0"/>
    </xf>
    <xf numFmtId="0" fontId="8" fillId="5" borderId="3" xfId="0" applyFont="1" applyFill="1" applyBorder="1" applyAlignment="1">
      <alignment horizontal="right" wrapText="1"/>
    </xf>
    <xf numFmtId="3" fontId="8" fillId="5" borderId="6" xfId="0" applyNumberFormat="1" applyFont="1" applyFill="1" applyBorder="1" applyAlignment="1">
      <alignment wrapText="1"/>
    </xf>
    <xf numFmtId="0" fontId="2" fillId="10" borderId="0" xfId="0" applyFont="1" applyFill="1" applyAlignment="1">
      <alignment horizontal="right"/>
    </xf>
    <xf numFmtId="0" fontId="0" fillId="11" borderId="7" xfId="0" applyFill="1" applyBorder="1" applyProtection="1">
      <protection locked="0"/>
    </xf>
    <xf numFmtId="0" fontId="3" fillId="2" borderId="0" xfId="0" applyFont="1" applyFill="1"/>
    <xf numFmtId="0" fontId="6" fillId="4" borderId="2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wrapText="1"/>
    </xf>
    <xf numFmtId="0" fontId="2" fillId="5" borderId="3" xfId="0" applyFont="1" applyFill="1" applyBorder="1" applyAlignment="1">
      <alignment horizontal="right" vertical="center"/>
    </xf>
    <xf numFmtId="0" fontId="2" fillId="5" borderId="2" xfId="0" applyFont="1" applyFill="1" applyBorder="1" applyAlignment="1">
      <alignment horizontal="right" vertical="center"/>
    </xf>
    <xf numFmtId="164" fontId="2" fillId="5" borderId="4" xfId="0" applyNumberFormat="1" applyFont="1" applyFill="1" applyBorder="1" applyAlignment="1">
      <alignment horizontal="right" vertical="center"/>
    </xf>
    <xf numFmtId="0" fontId="2" fillId="5" borderId="6" xfId="0" applyFont="1" applyFill="1" applyBorder="1" applyAlignment="1">
      <alignment horizontal="right" vertical="center"/>
    </xf>
    <xf numFmtId="0" fontId="0" fillId="6" borderId="3" xfId="0" applyFill="1" applyBorder="1" applyAlignment="1">
      <alignment vertical="top"/>
    </xf>
    <xf numFmtId="0" fontId="0" fillId="9" borderId="2" xfId="0" applyFill="1" applyBorder="1" applyAlignment="1">
      <alignment vertical="top"/>
    </xf>
    <xf numFmtId="0" fontId="0" fillId="6" borderId="6" xfId="0" applyFill="1" applyBorder="1" applyAlignment="1" applyProtection="1">
      <alignment vertical="top"/>
      <protection locked="0"/>
    </xf>
    <xf numFmtId="0" fontId="2" fillId="5" borderId="3" xfId="0" applyFont="1" applyFill="1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9" fillId="12" borderId="3" xfId="0" applyFont="1" applyFill="1" applyBorder="1"/>
    <xf numFmtId="0" fontId="0" fillId="12" borderId="3" xfId="0" applyFill="1" applyBorder="1" applyAlignment="1">
      <alignment vertical="top"/>
    </xf>
    <xf numFmtId="0" fontId="0" fillId="12" borderId="3" xfId="0" applyFill="1" applyBorder="1" applyAlignment="1" applyProtection="1">
      <alignment vertical="top"/>
      <protection locked="0"/>
    </xf>
    <xf numFmtId="0" fontId="0" fillId="12" borderId="0" xfId="0" applyFill="1"/>
    <xf numFmtId="0" fontId="8" fillId="5" borderId="3" xfId="0" applyFont="1" applyFill="1" applyBorder="1"/>
    <xf numFmtId="0" fontId="2" fillId="5" borderId="3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0" fillId="11" borderId="0" xfId="0" applyFill="1" applyBorder="1" applyProtection="1">
      <protection locked="0"/>
    </xf>
    <xf numFmtId="0" fontId="2" fillId="10" borderId="7" xfId="0" applyFont="1" applyFill="1" applyBorder="1" applyProtection="1">
      <protection locked="0"/>
    </xf>
    <xf numFmtId="0" fontId="0" fillId="13" borderId="3" xfId="0" applyFill="1" applyBorder="1" applyAlignment="1">
      <alignment vertical="top"/>
    </xf>
    <xf numFmtId="0" fontId="0" fillId="13" borderId="6" xfId="0" applyFill="1" applyBorder="1" applyAlignment="1" applyProtection="1">
      <alignment vertical="top"/>
      <protection locked="0"/>
    </xf>
    <xf numFmtId="164" fontId="0" fillId="6" borderId="6" xfId="0" applyNumberFormat="1" applyFill="1" applyBorder="1" applyAlignment="1">
      <alignment vertical="top"/>
    </xf>
    <xf numFmtId="164" fontId="0" fillId="13" borderId="6" xfId="0" applyNumberFormat="1" applyFill="1" applyBorder="1" applyAlignment="1">
      <alignment vertical="top"/>
    </xf>
    <xf numFmtId="164" fontId="2" fillId="5" borderId="6" xfId="0" applyNumberFormat="1" applyFont="1" applyFill="1" applyBorder="1" applyAlignment="1">
      <alignment vertical="center"/>
    </xf>
    <xf numFmtId="0" fontId="8" fillId="5" borderId="7" xfId="0" applyFont="1" applyFill="1" applyBorder="1" applyAlignment="1">
      <alignment horizontal="right" wrapText="1"/>
    </xf>
    <xf numFmtId="3" fontId="8" fillId="5" borderId="5" xfId="0" applyNumberFormat="1" applyFont="1" applyFill="1" applyBorder="1" applyAlignment="1">
      <alignment wrapText="1"/>
    </xf>
    <xf numFmtId="9" fontId="2" fillId="5" borderId="4" xfId="1" applyNumberFormat="1" applyFont="1" applyFill="1" applyBorder="1" applyAlignment="1">
      <alignment vertical="top"/>
    </xf>
    <xf numFmtId="0" fontId="9" fillId="6" borderId="6" xfId="0" applyFont="1" applyFill="1" applyBorder="1" applyAlignment="1">
      <alignment horizontal="right" vertical="center"/>
    </xf>
    <xf numFmtId="0" fontId="9" fillId="7" borderId="6" xfId="0" applyFont="1" applyFill="1" applyBorder="1" applyAlignment="1" applyProtection="1">
      <alignment vertical="center"/>
      <protection locked="0"/>
    </xf>
    <xf numFmtId="3" fontId="9" fillId="6" borderId="6" xfId="0" applyNumberFormat="1" applyFont="1" applyFill="1" applyBorder="1" applyAlignment="1">
      <alignment horizontal="right" vertical="center"/>
    </xf>
    <xf numFmtId="0" fontId="0" fillId="14" borderId="2" xfId="0" applyFill="1" applyBorder="1" applyAlignment="1">
      <alignment vertical="top"/>
    </xf>
    <xf numFmtId="0" fontId="9" fillId="6" borderId="6" xfId="0" applyFont="1" applyFill="1" applyBorder="1" applyAlignment="1" applyProtection="1">
      <alignment vertical="center"/>
      <protection locked="0"/>
    </xf>
    <xf numFmtId="0" fontId="9" fillId="13" borderId="6" xfId="0" applyFont="1" applyFill="1" applyBorder="1" applyAlignment="1" applyProtection="1">
      <alignment vertical="center"/>
      <protection locked="0"/>
    </xf>
    <xf numFmtId="0" fontId="3" fillId="14" borderId="7" xfId="0" applyFont="1" applyFill="1" applyBorder="1" applyAlignment="1">
      <alignment horizontal="center"/>
    </xf>
    <xf numFmtId="0" fontId="0" fillId="2" borderId="0" xfId="0" applyFill="1" applyProtection="1"/>
    <xf numFmtId="0" fontId="0" fillId="0" borderId="0" xfId="0" applyProtection="1"/>
    <xf numFmtId="0" fontId="7" fillId="13" borderId="1" xfId="0" applyFont="1" applyFill="1" applyBorder="1" applyAlignment="1" applyProtection="1">
      <alignment horizontal="left" vertical="center"/>
    </xf>
    <xf numFmtId="0" fontId="8" fillId="10" borderId="0" xfId="0" applyFont="1" applyFill="1" applyAlignment="1" applyProtection="1">
      <alignment vertical="center" wrapText="1"/>
    </xf>
    <xf numFmtId="14" fontId="7" fillId="13" borderId="1" xfId="0" applyNumberFormat="1" applyFont="1" applyFill="1" applyBorder="1" applyAlignment="1" applyProtection="1">
      <alignment horizontal="left" vertical="center"/>
    </xf>
    <xf numFmtId="0" fontId="6" fillId="4" borderId="5" xfId="0" applyFont="1" applyFill="1" applyBorder="1" applyAlignment="1" applyProtection="1">
      <alignment horizontal="center" wrapText="1"/>
    </xf>
    <xf numFmtId="0" fontId="8" fillId="5" borderId="6" xfId="0" applyFont="1" applyFill="1" applyBorder="1" applyAlignment="1" applyProtection="1">
      <alignment wrapText="1"/>
    </xf>
    <xf numFmtId="0" fontId="9" fillId="6" borderId="6" xfId="0" applyFont="1" applyFill="1" applyBorder="1" applyAlignment="1" applyProtection="1">
      <alignment horizontal="right" vertical="top"/>
    </xf>
    <xf numFmtId="0" fontId="9" fillId="14" borderId="6" xfId="0" applyFont="1" applyFill="1" applyBorder="1" applyAlignment="1" applyProtection="1">
      <alignment vertical="top"/>
    </xf>
    <xf numFmtId="0" fontId="9" fillId="7" borderId="6" xfId="0" applyFont="1" applyFill="1" applyBorder="1" applyAlignment="1" applyProtection="1">
      <alignment vertical="top"/>
    </xf>
    <xf numFmtId="0" fontId="0" fillId="8" borderId="0" xfId="0" applyFill="1" applyAlignment="1" applyProtection="1">
      <alignment vertical="top"/>
    </xf>
    <xf numFmtId="0" fontId="8" fillId="9" borderId="0" xfId="0" applyFont="1" applyFill="1" applyAlignment="1" applyProtection="1">
      <alignment wrapText="1"/>
    </xf>
    <xf numFmtId="0" fontId="8" fillId="5" borderId="3" xfId="0" applyFont="1" applyFill="1" applyBorder="1" applyAlignment="1" applyProtection="1">
      <alignment horizontal="right" wrapText="1"/>
    </xf>
    <xf numFmtId="3" fontId="8" fillId="5" borderId="6" xfId="0" applyNumberFormat="1" applyFont="1" applyFill="1" applyBorder="1" applyAlignment="1" applyProtection="1">
      <alignment wrapText="1"/>
    </xf>
    <xf numFmtId="0" fontId="0" fillId="9" borderId="0" xfId="0" applyFill="1" applyProtection="1"/>
    <xf numFmtId="0" fontId="0" fillId="14" borderId="0" xfId="0" applyFill="1" applyProtection="1"/>
    <xf numFmtId="0" fontId="8" fillId="9" borderId="1" xfId="0" applyFont="1" applyFill="1" applyBorder="1" applyAlignment="1" applyProtection="1">
      <alignment wrapText="1"/>
    </xf>
    <xf numFmtId="0" fontId="9" fillId="6" borderId="2" xfId="0" applyFont="1" applyFill="1" applyBorder="1" applyAlignment="1" applyProtection="1">
      <alignment horizontal="left" vertical="top" wrapText="1"/>
    </xf>
    <xf numFmtId="0" fontId="9" fillId="6" borderId="4" xfId="0" applyFont="1" applyFill="1" applyBorder="1" applyAlignment="1" applyProtection="1">
      <alignment horizontal="left" vertical="top" wrapText="1"/>
    </xf>
    <xf numFmtId="0" fontId="4" fillId="3" borderId="0" xfId="0" applyFont="1" applyFill="1" applyAlignment="1" applyProtection="1">
      <alignment horizontal="center"/>
    </xf>
    <xf numFmtId="0" fontId="5" fillId="3" borderId="0" xfId="0" applyFont="1" applyFill="1" applyAlignment="1" applyProtection="1">
      <alignment horizontal="center"/>
    </xf>
    <xf numFmtId="0" fontId="8" fillId="10" borderId="0" xfId="0" applyFont="1" applyFill="1" applyAlignment="1" applyProtection="1">
      <alignment horizontal="left" vertical="center" wrapText="1"/>
    </xf>
    <xf numFmtId="0" fontId="7" fillId="13" borderId="1" xfId="0" applyFont="1" applyFill="1" applyBorder="1" applyAlignment="1" applyProtection="1">
      <alignment horizontal="left"/>
    </xf>
    <xf numFmtId="0" fontId="7" fillId="13" borderId="1" xfId="0" applyFont="1" applyFill="1" applyBorder="1" applyAlignment="1" applyProtection="1">
      <alignment horizontal="center" vertical="center" wrapText="1"/>
    </xf>
    <xf numFmtId="0" fontId="7" fillId="13" borderId="1" xfId="0" applyFont="1" applyFill="1" applyBorder="1" applyAlignment="1" applyProtection="1">
      <alignment vertical="center"/>
    </xf>
    <xf numFmtId="0" fontId="6" fillId="4" borderId="2" xfId="0" applyFont="1" applyFill="1" applyBorder="1" applyAlignment="1" applyProtection="1">
      <alignment horizontal="center" wrapText="1"/>
    </xf>
    <xf numFmtId="0" fontId="6" fillId="4" borderId="3" xfId="0" applyFont="1" applyFill="1" applyBorder="1" applyAlignment="1" applyProtection="1">
      <alignment horizontal="center" wrapText="1"/>
    </xf>
    <xf numFmtId="0" fontId="6" fillId="4" borderId="4" xfId="0" applyFont="1" applyFill="1" applyBorder="1" applyAlignment="1" applyProtection="1">
      <alignment horizontal="center" wrapText="1"/>
    </xf>
    <xf numFmtId="0" fontId="8" fillId="5" borderId="2" xfId="0" applyFont="1" applyFill="1" applyBorder="1" applyAlignment="1" applyProtection="1">
      <alignment horizontal="center" wrapText="1"/>
    </xf>
    <xf numFmtId="0" fontId="8" fillId="5" borderId="3" xfId="0" applyFont="1" applyFill="1" applyBorder="1" applyAlignment="1" applyProtection="1">
      <alignment horizontal="center" wrapText="1"/>
    </xf>
    <xf numFmtId="0" fontId="8" fillId="5" borderId="4" xfId="0" applyFont="1" applyFill="1" applyBorder="1" applyAlignment="1" applyProtection="1">
      <alignment horizontal="center" wrapText="1"/>
    </xf>
    <xf numFmtId="14" fontId="9" fillId="13" borderId="2" xfId="0" applyNumberFormat="1" applyFont="1" applyFill="1" applyBorder="1" applyAlignment="1" applyProtection="1">
      <alignment horizontal="left" vertical="top" wrapText="1"/>
    </xf>
    <xf numFmtId="14" fontId="9" fillId="13" borderId="4" xfId="0" applyNumberFormat="1" applyFont="1" applyFill="1" applyBorder="1" applyAlignment="1" applyProtection="1">
      <alignment horizontal="left" vertical="top" wrapText="1"/>
    </xf>
    <xf numFmtId="14" fontId="9" fillId="7" borderId="2" xfId="0" applyNumberFormat="1" applyFont="1" applyFill="1" applyBorder="1" applyAlignment="1" applyProtection="1">
      <alignment horizontal="left" vertical="top" wrapText="1"/>
    </xf>
    <xf numFmtId="14" fontId="9" fillId="7" borderId="4" xfId="0" applyNumberFormat="1" applyFont="1" applyFill="1" applyBorder="1" applyAlignment="1" applyProtection="1">
      <alignment horizontal="left" vertical="top" wrapText="1"/>
    </xf>
    <xf numFmtId="0" fontId="9" fillId="6" borderId="2" xfId="0" applyFont="1" applyFill="1" applyBorder="1" applyAlignment="1" applyProtection="1">
      <alignment horizontal="left" vertical="top"/>
    </xf>
    <xf numFmtId="0" fontId="9" fillId="6" borderId="4" xfId="0" applyFont="1" applyFill="1" applyBorder="1" applyAlignment="1" applyProtection="1">
      <alignment horizontal="left" vertical="top"/>
    </xf>
    <xf numFmtId="0" fontId="10" fillId="9" borderId="7" xfId="0" applyFont="1" applyFill="1" applyBorder="1" applyAlignment="1" applyProtection="1">
      <alignment horizontal="center"/>
    </xf>
    <xf numFmtId="0" fontId="0" fillId="13" borderId="3" xfId="0" applyFill="1" applyBorder="1" applyAlignment="1" applyProtection="1">
      <alignment horizontal="left"/>
      <protection locked="0"/>
    </xf>
    <xf numFmtId="0" fontId="11" fillId="3" borderId="0" xfId="0" applyFont="1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0" fillId="13" borderId="3" xfId="0" applyFill="1" applyBorder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 vertical="top"/>
    </xf>
    <xf numFmtId="0" fontId="6" fillId="4" borderId="6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12" fillId="13" borderId="6" xfId="0" applyFont="1" applyFill="1" applyBorder="1" applyAlignment="1">
      <alignment horizontal="left" vertical="top" wrapText="1"/>
    </xf>
    <xf numFmtId="0" fontId="8" fillId="5" borderId="6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left" vertical="top" wrapText="1"/>
    </xf>
    <xf numFmtId="0" fontId="12" fillId="13" borderId="6" xfId="0" applyFont="1" applyFill="1" applyBorder="1" applyAlignment="1">
      <alignment horizontal="left" wrapText="1"/>
    </xf>
    <xf numFmtId="0" fontId="12" fillId="6" borderId="6" xfId="0" applyFont="1" applyFill="1" applyBorder="1" applyAlignment="1">
      <alignment horizontal="left" wrapText="1"/>
    </xf>
    <xf numFmtId="0" fontId="8" fillId="5" borderId="6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/>
    </xf>
    <xf numFmtId="0" fontId="8" fillId="10" borderId="0" xfId="0" applyFont="1" applyFill="1" applyAlignment="1">
      <alignment horizontal="left" vertical="center" wrapText="1"/>
    </xf>
    <xf numFmtId="0" fontId="6" fillId="4" borderId="2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9" fillId="6" borderId="2" xfId="0" applyFont="1" applyFill="1" applyBorder="1" applyAlignment="1">
      <alignment horizontal="left" vertical="center" wrapText="1"/>
    </xf>
    <xf numFmtId="0" fontId="9" fillId="6" borderId="4" xfId="0" applyFont="1" applyFill="1" applyBorder="1" applyAlignment="1">
      <alignment horizontal="left" vertical="center" wrapText="1"/>
    </xf>
    <xf numFmtId="14" fontId="9" fillId="7" borderId="2" xfId="0" applyNumberFormat="1" applyFont="1" applyFill="1" applyBorder="1" applyAlignment="1" applyProtection="1">
      <alignment horizontal="left" vertical="center" wrapText="1"/>
      <protection locked="0"/>
    </xf>
    <xf numFmtId="14" fontId="9" fillId="7" borderId="4" xfId="0" applyNumberFormat="1" applyFont="1" applyFill="1" applyBorder="1" applyAlignment="1" applyProtection="1">
      <alignment horizontal="left" vertical="center" wrapText="1"/>
      <protection locked="0"/>
    </xf>
    <xf numFmtId="0" fontId="7" fillId="13" borderId="1" xfId="0" applyFont="1" applyFill="1" applyBorder="1" applyAlignment="1">
      <alignment horizontal="left" vertical="center"/>
    </xf>
    <xf numFmtId="0" fontId="8" fillId="10" borderId="7" xfId="0" applyFont="1" applyFill="1" applyBorder="1" applyAlignment="1">
      <alignment horizontal="left" vertical="center" wrapText="1"/>
    </xf>
    <xf numFmtId="14" fontId="7" fillId="13" borderId="3" xfId="0" applyNumberFormat="1" applyFont="1" applyFill="1" applyBorder="1" applyAlignment="1">
      <alignment horizontal="left" vertical="center" wrapText="1"/>
    </xf>
    <xf numFmtId="0" fontId="7" fillId="13" borderId="3" xfId="0" applyFont="1" applyFill="1" applyBorder="1" applyAlignment="1">
      <alignment horizontal="left" vertical="center" wrapText="1"/>
    </xf>
    <xf numFmtId="14" fontId="7" fillId="13" borderId="1" xfId="0" applyNumberFormat="1" applyFont="1" applyFill="1" applyBorder="1" applyAlignment="1" applyProtection="1">
      <alignment vertical="center"/>
    </xf>
    <xf numFmtId="0" fontId="13" fillId="13" borderId="1" xfId="0" applyFont="1" applyFill="1" applyBorder="1" applyAlignment="1" applyProtection="1">
      <alignment vertical="center"/>
    </xf>
    <xf numFmtId="0" fontId="0" fillId="2" borderId="0" xfId="0" applyFill="1" applyAlignment="1" applyProtection="1">
      <alignment horizontal="center"/>
    </xf>
    <xf numFmtId="0" fontId="8" fillId="2" borderId="0" xfId="0" applyFont="1" applyFill="1" applyAlignment="1" applyProtection="1">
      <alignment horizontal="center" wrapText="1"/>
    </xf>
    <xf numFmtId="0" fontId="8" fillId="5" borderId="7" xfId="0" applyFont="1" applyFill="1" applyBorder="1" applyAlignment="1" applyProtection="1">
      <alignment horizontal="right" wrapText="1"/>
    </xf>
    <xf numFmtId="3" fontId="8" fillId="5" borderId="5" xfId="0" applyNumberFormat="1" applyFont="1" applyFill="1" applyBorder="1" applyAlignment="1" applyProtection="1">
      <alignment wrapText="1"/>
    </xf>
    <xf numFmtId="0" fontId="14" fillId="4" borderId="2" xfId="0" applyFont="1" applyFill="1" applyBorder="1" applyAlignment="1" applyProtection="1">
      <alignment horizontal="center"/>
    </xf>
    <xf numFmtId="0" fontId="14" fillId="4" borderId="3" xfId="0" applyFont="1" applyFill="1" applyBorder="1" applyAlignment="1" applyProtection="1">
      <alignment horizontal="center"/>
    </xf>
    <xf numFmtId="0" fontId="14" fillId="4" borderId="4" xfId="0" applyFont="1" applyFill="1" applyBorder="1" applyAlignment="1" applyProtection="1">
      <alignment horizontal="center"/>
    </xf>
    <xf numFmtId="0" fontId="3" fillId="4" borderId="2" xfId="0" applyFont="1" applyFill="1" applyBorder="1" applyAlignment="1" applyProtection="1">
      <alignment horizontal="center"/>
    </xf>
    <xf numFmtId="0" fontId="3" fillId="4" borderId="3" xfId="0" applyFont="1" applyFill="1" applyBorder="1" applyAlignment="1" applyProtection="1">
      <alignment horizontal="center"/>
    </xf>
    <xf numFmtId="0" fontId="3" fillId="4" borderId="4" xfId="0" applyFont="1" applyFill="1" applyBorder="1" applyAlignment="1" applyProtection="1">
      <alignment horizontal="center"/>
    </xf>
    <xf numFmtId="0" fontId="9" fillId="14" borderId="8" xfId="0" applyFont="1" applyFill="1" applyBorder="1" applyAlignment="1" applyProtection="1">
      <alignment horizontal="left" vertical="center" wrapText="1"/>
    </xf>
    <xf numFmtId="0" fontId="9" fillId="14" borderId="7" xfId="0" applyFont="1" applyFill="1" applyBorder="1" applyAlignment="1" applyProtection="1">
      <alignment horizontal="left" vertical="center" wrapText="1"/>
    </xf>
    <xf numFmtId="0" fontId="9" fillId="14" borderId="9" xfId="0" applyFont="1" applyFill="1" applyBorder="1" applyAlignment="1" applyProtection="1">
      <alignment horizontal="left" vertical="center" wrapText="1"/>
    </xf>
    <xf numFmtId="0" fontId="0" fillId="14" borderId="8" xfId="0" applyFill="1" applyBorder="1" applyAlignment="1" applyProtection="1">
      <alignment horizontal="left" vertical="center"/>
    </xf>
    <xf numFmtId="0" fontId="0" fillId="14" borderId="9" xfId="0" applyFill="1" applyBorder="1" applyAlignment="1" applyProtection="1">
      <alignment horizontal="left" vertical="center"/>
    </xf>
    <xf numFmtId="0" fontId="9" fillId="14" borderId="10" xfId="0" applyFont="1" applyFill="1" applyBorder="1" applyAlignment="1" applyProtection="1">
      <alignment horizontal="left" vertical="center" wrapText="1"/>
    </xf>
    <xf numFmtId="0" fontId="9" fillId="14" borderId="1" xfId="0" applyFont="1" applyFill="1" applyBorder="1" applyAlignment="1" applyProtection="1">
      <alignment horizontal="left" vertical="center" wrapText="1"/>
    </xf>
    <xf numFmtId="0" fontId="9" fillId="14" borderId="11" xfId="0" applyFont="1" applyFill="1" applyBorder="1" applyAlignment="1" applyProtection="1">
      <alignment horizontal="left" vertical="center" wrapText="1"/>
    </xf>
    <xf numFmtId="0" fontId="0" fillId="14" borderId="10" xfId="0" applyFill="1" applyBorder="1" applyAlignment="1" applyProtection="1">
      <alignment horizontal="left" vertical="center"/>
    </xf>
    <xf numFmtId="0" fontId="0" fillId="14" borderId="11" xfId="0" applyFill="1" applyBorder="1" applyAlignment="1" applyProtection="1">
      <alignment horizontal="lef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EDEDED"/>
      <color rgb="FF3E3668"/>
      <color rgb="FFE2EFDA"/>
      <color rgb="FFC43118"/>
      <color rgb="FFFCD695"/>
      <color rgb="FFFFFFFF"/>
      <color rgb="FFCFC7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53</xdr:row>
      <xdr:rowOff>28575</xdr:rowOff>
    </xdr:from>
    <xdr:to>
      <xdr:col>7</xdr:col>
      <xdr:colOff>742950</xdr:colOff>
      <xdr:row>57</xdr:row>
      <xdr:rowOff>145380</xdr:rowOff>
    </xdr:to>
    <xdr:sp macro="" textlink="">
      <xdr:nvSpPr>
        <xdr:cNvPr id="2" name="4 CuadroTexto">
          <a:extLst>
            <a:ext uri="{FF2B5EF4-FFF2-40B4-BE49-F238E27FC236}">
              <a16:creationId xmlns:a16="http://schemas.microsoft.com/office/drawing/2014/main" id="{777F8756-8A89-4D11-8E09-DB571FCD4465}"/>
            </a:ext>
          </a:extLst>
        </xdr:cNvPr>
        <xdr:cNvSpPr txBox="1"/>
      </xdr:nvSpPr>
      <xdr:spPr>
        <a:xfrm>
          <a:off x="4600575" y="12925425"/>
          <a:ext cx="3571875" cy="8788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6</xdr:col>
      <xdr:colOff>666750</xdr:colOff>
      <xdr:row>7</xdr:row>
      <xdr:rowOff>110490</xdr:rowOff>
    </xdr:from>
    <xdr:to>
      <xdr:col>10</xdr:col>
      <xdr:colOff>0</xdr:colOff>
      <xdr:row>11</xdr:row>
      <xdr:rowOff>0</xdr:rowOff>
    </xdr:to>
    <xdr:sp macro="" textlink="">
      <xdr:nvSpPr>
        <xdr:cNvPr id="3" name="4 CuadroTexto">
          <a:extLst>
            <a:ext uri="{FF2B5EF4-FFF2-40B4-BE49-F238E27FC236}">
              <a16:creationId xmlns:a16="http://schemas.microsoft.com/office/drawing/2014/main" id="{FB8A8C26-3C6B-4593-A2BA-DB09CF536D65}"/>
            </a:ext>
          </a:extLst>
        </xdr:cNvPr>
        <xdr:cNvSpPr txBox="1"/>
      </xdr:nvSpPr>
      <xdr:spPr>
        <a:xfrm>
          <a:off x="6915150" y="1929765"/>
          <a:ext cx="3543300" cy="77533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5</xdr:col>
      <xdr:colOff>400050</xdr:colOff>
      <xdr:row>53</xdr:row>
      <xdr:rowOff>28575</xdr:rowOff>
    </xdr:from>
    <xdr:to>
      <xdr:col>7</xdr:col>
      <xdr:colOff>742950</xdr:colOff>
      <xdr:row>57</xdr:row>
      <xdr:rowOff>145380</xdr:rowOff>
    </xdr:to>
    <xdr:sp macro="" textlink="">
      <xdr:nvSpPr>
        <xdr:cNvPr id="4" name="4 CuadroTexto">
          <a:extLst>
            <a:ext uri="{FF2B5EF4-FFF2-40B4-BE49-F238E27FC236}">
              <a16:creationId xmlns:a16="http://schemas.microsoft.com/office/drawing/2014/main" id="{C4AE3EF3-6B30-46C4-A76D-2AEDEF85B103}"/>
            </a:ext>
          </a:extLst>
        </xdr:cNvPr>
        <xdr:cNvSpPr txBox="1"/>
      </xdr:nvSpPr>
      <xdr:spPr>
        <a:xfrm>
          <a:off x="4600575" y="13049250"/>
          <a:ext cx="3571875" cy="87880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  <xdr:twoCellAnchor>
    <xdr:from>
      <xdr:col>6</xdr:col>
      <xdr:colOff>666750</xdr:colOff>
      <xdr:row>7</xdr:row>
      <xdr:rowOff>110490</xdr:rowOff>
    </xdr:from>
    <xdr:to>
      <xdr:col>10</xdr:col>
      <xdr:colOff>0</xdr:colOff>
      <xdr:row>11</xdr:row>
      <xdr:rowOff>0</xdr:rowOff>
    </xdr:to>
    <xdr:sp macro="" textlink="">
      <xdr:nvSpPr>
        <xdr:cNvPr id="5" name="4 CuadroTexto">
          <a:extLst>
            <a:ext uri="{FF2B5EF4-FFF2-40B4-BE49-F238E27FC236}">
              <a16:creationId xmlns:a16="http://schemas.microsoft.com/office/drawing/2014/main" id="{9ACE7B62-79DE-4207-9C99-2F7E2E915B05}"/>
            </a:ext>
          </a:extLst>
        </xdr:cNvPr>
        <xdr:cNvSpPr txBox="1"/>
      </xdr:nvSpPr>
      <xdr:spPr>
        <a:xfrm>
          <a:off x="6915150" y="1929765"/>
          <a:ext cx="3543300" cy="77533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11</xdr:row>
      <xdr:rowOff>76200</xdr:rowOff>
    </xdr:from>
    <xdr:to>
      <xdr:col>6</xdr:col>
      <xdr:colOff>457200</xdr:colOff>
      <xdr:row>13</xdr:row>
      <xdr:rowOff>114300</xdr:rowOff>
    </xdr:to>
    <xdr:sp macro="" textlink="">
      <xdr:nvSpPr>
        <xdr:cNvPr id="2" name="4 CuadroTexto">
          <a:extLst>
            <a:ext uri="{FF2B5EF4-FFF2-40B4-BE49-F238E27FC236}">
              <a16:creationId xmlns:a16="http://schemas.microsoft.com/office/drawing/2014/main" id="{A436D858-4B9B-410A-A8EE-1AB444E037A9}"/>
            </a:ext>
          </a:extLst>
        </xdr:cNvPr>
        <xdr:cNvSpPr txBox="1"/>
      </xdr:nvSpPr>
      <xdr:spPr>
        <a:xfrm>
          <a:off x="3867150" y="2638425"/>
          <a:ext cx="3571875" cy="5429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6</xdr:row>
      <xdr:rowOff>28575</xdr:rowOff>
    </xdr:from>
    <xdr:to>
      <xdr:col>9</xdr:col>
      <xdr:colOff>914400</xdr:colOff>
      <xdr:row>9</xdr:row>
      <xdr:rowOff>164430</xdr:rowOff>
    </xdr:to>
    <xdr:sp macro="" textlink="">
      <xdr:nvSpPr>
        <xdr:cNvPr id="2" name="4 CuadroTexto">
          <a:extLst>
            <a:ext uri="{FF2B5EF4-FFF2-40B4-BE49-F238E27FC236}">
              <a16:creationId xmlns:a16="http://schemas.microsoft.com/office/drawing/2014/main" id="{928AF8B3-E148-433F-8A15-B38C4FE43418}"/>
            </a:ext>
          </a:extLst>
        </xdr:cNvPr>
        <xdr:cNvSpPr txBox="1"/>
      </xdr:nvSpPr>
      <xdr:spPr>
        <a:xfrm>
          <a:off x="6877050" y="1609725"/>
          <a:ext cx="3571875" cy="7073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628650</xdr:colOff>
      <xdr:row>7</xdr:row>
      <xdr:rowOff>28575</xdr:rowOff>
    </xdr:from>
    <xdr:to>
      <xdr:col>9</xdr:col>
      <xdr:colOff>914400</xdr:colOff>
      <xdr:row>10</xdr:row>
      <xdr:rowOff>164430</xdr:rowOff>
    </xdr:to>
    <xdr:sp macro="" textlink="">
      <xdr:nvSpPr>
        <xdr:cNvPr id="2" name="4 CuadroTexto">
          <a:extLst>
            <a:ext uri="{FF2B5EF4-FFF2-40B4-BE49-F238E27FC236}">
              <a16:creationId xmlns:a16="http://schemas.microsoft.com/office/drawing/2014/main" id="{54F3BA01-11D6-4534-990A-CE6C65DC8F36}"/>
            </a:ext>
          </a:extLst>
        </xdr:cNvPr>
        <xdr:cNvSpPr txBox="1"/>
      </xdr:nvSpPr>
      <xdr:spPr>
        <a:xfrm>
          <a:off x="6877050" y="1609725"/>
          <a:ext cx="3571875" cy="70735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wrap="square" lIns="144000" tIns="108000" rIns="144000" bIns="108000" rtlCol="0">
          <a:noAutofit/>
        </a:bodyPr>
        <a:lstStyle>
          <a:defPPr>
            <a:defRPr lang="es-MX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MX" sz="800" b="1">
              <a:latin typeface="Book Antiqua" panose="02040602050305030304" pitchFamily="18" charset="0"/>
            </a:rPr>
            <a:t>Escala de calificación</a:t>
          </a:r>
        </a:p>
        <a:p>
          <a:r>
            <a:rPr lang="es-MX" sz="800" b="1">
              <a:latin typeface="Book Antiqua" panose="02040602050305030304" pitchFamily="18" charset="0"/>
            </a:rPr>
            <a:t>Pésimo     Malo     Pobre     Regular     Bien     Muy bien     Excelente</a:t>
          </a:r>
        </a:p>
        <a:p>
          <a:r>
            <a:rPr lang="es-MX" sz="800" b="1">
              <a:latin typeface="Book Antiqua" panose="02040602050305030304" pitchFamily="18" charset="0"/>
            </a:rPr>
            <a:t>     3               5             7                12           14              16                  17</a:t>
          </a:r>
        </a:p>
        <a:p>
          <a:endParaRPr lang="es-MX" sz="800" b="1">
            <a:latin typeface="Book Antiqua" panose="02040602050305030304" pitchFamily="18" charset="0"/>
          </a:endParaRPr>
        </a:p>
        <a:p>
          <a:r>
            <a:rPr lang="es-MX" sz="800" b="1">
              <a:latin typeface="Book Antiqua" panose="02040602050305030304" pitchFamily="18" charset="0"/>
            </a:rPr>
            <a:t>Por cada factor, escribir el número que corresponde a su apreciación.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1E7F1-C1DC-4F8E-BC27-9A62FD220B33}">
  <dimension ref="C1:K58"/>
  <sheetViews>
    <sheetView tabSelected="1" workbookViewId="0">
      <selection activeCell="D7" sqref="D7:E7"/>
    </sheetView>
  </sheetViews>
  <sheetFormatPr baseColWidth="10" defaultColWidth="11.42578125" defaultRowHeight="15" x14ac:dyDescent="0.25"/>
  <cols>
    <col min="1" max="2" width="11.42578125" style="46"/>
    <col min="3" max="4" width="4.7109375" style="46" customWidth="1"/>
    <col min="5" max="6" width="30.7109375" style="46" customWidth="1"/>
    <col min="7" max="7" width="17.7109375" style="46" customWidth="1"/>
    <col min="8" max="8" width="15.7109375" style="46" customWidth="1"/>
    <col min="9" max="9" width="15.85546875" style="46" customWidth="1"/>
    <col min="10" max="10" width="13.85546875" style="46" customWidth="1"/>
    <col min="11" max="11" width="4.7109375" style="46" customWidth="1"/>
    <col min="12" max="16384" width="11.42578125" style="46"/>
  </cols>
  <sheetData>
    <row r="1" spans="3:11" x14ac:dyDescent="0.25">
      <c r="C1" s="45"/>
      <c r="D1" s="45"/>
      <c r="E1" s="45"/>
      <c r="F1" s="45"/>
      <c r="G1" s="45"/>
      <c r="H1" s="45"/>
      <c r="I1" s="45"/>
      <c r="J1" s="45"/>
      <c r="K1" s="45"/>
    </row>
    <row r="2" spans="3:11" ht="23.25" x14ac:dyDescent="0.35">
      <c r="C2" s="45"/>
      <c r="D2" s="64" t="s">
        <v>103</v>
      </c>
      <c r="E2" s="64"/>
      <c r="F2" s="64"/>
      <c r="G2" s="64"/>
      <c r="H2" s="64"/>
      <c r="I2" s="64"/>
      <c r="J2" s="64"/>
      <c r="K2" s="45"/>
    </row>
    <row r="3" spans="3:11" ht="18.75" x14ac:dyDescent="0.3">
      <c r="C3" s="45"/>
      <c r="D3" s="65" t="s">
        <v>104</v>
      </c>
      <c r="E3" s="65"/>
      <c r="F3" s="65"/>
      <c r="G3" s="65"/>
      <c r="H3" s="65"/>
      <c r="I3" s="65"/>
      <c r="J3" s="65"/>
      <c r="K3" s="45"/>
    </row>
    <row r="4" spans="3:11" ht="18.75" x14ac:dyDescent="0.3">
      <c r="C4" s="45"/>
      <c r="D4" s="65" t="s">
        <v>105</v>
      </c>
      <c r="E4" s="65"/>
      <c r="F4" s="65"/>
      <c r="G4" s="65"/>
      <c r="H4" s="65"/>
      <c r="I4" s="65"/>
      <c r="J4" s="65"/>
      <c r="K4" s="45"/>
    </row>
    <row r="5" spans="3:11" ht="20.100000000000001" customHeight="1" x14ac:dyDescent="0.25">
      <c r="C5" s="45"/>
      <c r="D5" s="66" t="s">
        <v>0</v>
      </c>
      <c r="E5" s="66"/>
      <c r="F5" s="67" t="s">
        <v>119</v>
      </c>
      <c r="G5" s="67"/>
      <c r="H5" s="67"/>
      <c r="I5" s="67"/>
      <c r="J5" s="67"/>
      <c r="K5" s="45"/>
    </row>
    <row r="6" spans="3:11" ht="28.5" customHeight="1" x14ac:dyDescent="0.25">
      <c r="C6" s="45"/>
      <c r="D6" s="66" t="s">
        <v>1</v>
      </c>
      <c r="E6" s="66"/>
      <c r="F6" s="47">
        <v>19390061</v>
      </c>
      <c r="G6" s="48" t="s">
        <v>2</v>
      </c>
      <c r="H6" s="68" t="s">
        <v>120</v>
      </c>
      <c r="I6" s="68"/>
      <c r="J6" s="68"/>
      <c r="K6" s="45"/>
    </row>
    <row r="7" spans="3:11" ht="20.100000000000001" customHeight="1" x14ac:dyDescent="0.25">
      <c r="C7" s="45"/>
      <c r="D7" s="66" t="s">
        <v>116</v>
      </c>
      <c r="E7" s="66"/>
      <c r="F7" s="49">
        <v>44722</v>
      </c>
      <c r="G7" s="66" t="s">
        <v>4</v>
      </c>
      <c r="H7" s="66"/>
      <c r="I7" s="69" t="s">
        <v>121</v>
      </c>
      <c r="J7" s="69"/>
      <c r="K7" s="45"/>
    </row>
    <row r="8" spans="3:11" x14ac:dyDescent="0.25">
      <c r="C8" s="45"/>
      <c r="D8" s="45"/>
      <c r="E8" s="45"/>
      <c r="F8" s="45"/>
      <c r="G8" s="45"/>
      <c r="H8" s="45"/>
      <c r="I8" s="45"/>
      <c r="J8" s="45"/>
      <c r="K8" s="45"/>
    </row>
    <row r="9" spans="3:11" x14ac:dyDescent="0.25">
      <c r="C9" s="45"/>
      <c r="D9" s="45"/>
      <c r="E9" s="45"/>
      <c r="F9" s="45"/>
      <c r="G9" s="45"/>
      <c r="H9" s="45"/>
      <c r="I9" s="45"/>
      <c r="J9" s="45"/>
      <c r="K9" s="45"/>
    </row>
    <row r="10" spans="3:11" x14ac:dyDescent="0.25">
      <c r="C10" s="45"/>
      <c r="D10" s="45"/>
      <c r="E10" s="45"/>
      <c r="F10" s="45"/>
      <c r="G10" s="45"/>
      <c r="H10" s="45"/>
      <c r="I10" s="45"/>
      <c r="J10" s="45"/>
      <c r="K10" s="45"/>
    </row>
    <row r="11" spans="3:11" ht="24.75" customHeight="1" x14ac:dyDescent="0.25">
      <c r="C11" s="45"/>
      <c r="D11" s="45"/>
      <c r="E11" s="45"/>
      <c r="F11" s="45"/>
      <c r="G11" s="45"/>
      <c r="H11" s="45"/>
      <c r="I11" s="45"/>
      <c r="J11" s="45"/>
      <c r="K11" s="45"/>
    </row>
    <row r="12" spans="3:11" ht="45" x14ac:dyDescent="0.25">
      <c r="C12" s="45"/>
      <c r="D12" s="70" t="s">
        <v>5</v>
      </c>
      <c r="E12" s="71"/>
      <c r="F12" s="72"/>
      <c r="G12" s="50" t="s">
        <v>6</v>
      </c>
      <c r="H12" s="50" t="s">
        <v>7</v>
      </c>
      <c r="I12" s="50" t="s">
        <v>8</v>
      </c>
      <c r="J12" s="50" t="s">
        <v>9</v>
      </c>
      <c r="K12" s="45"/>
    </row>
    <row r="13" spans="3:11" x14ac:dyDescent="0.25">
      <c r="C13" s="45"/>
      <c r="D13" s="73" t="s">
        <v>10</v>
      </c>
      <c r="E13" s="74"/>
      <c r="F13" s="75"/>
      <c r="G13" s="51">
        <f>SUM(G14:G25)</f>
        <v>120</v>
      </c>
      <c r="H13" s="51">
        <f>ROUND(I13/100*17, 0)</f>
        <v>14</v>
      </c>
      <c r="I13" s="51">
        <f>ROUND(J13/G13*100, 0)</f>
        <v>83</v>
      </c>
      <c r="J13" s="51">
        <f>SUM(J14:J25)</f>
        <v>100</v>
      </c>
      <c r="K13" s="45"/>
    </row>
    <row r="14" spans="3:11" x14ac:dyDescent="0.25">
      <c r="C14" s="45"/>
      <c r="D14" s="52">
        <v>1</v>
      </c>
      <c r="E14" s="62" t="s">
        <v>11</v>
      </c>
      <c r="F14" s="63"/>
      <c r="G14" s="52">
        <v>10</v>
      </c>
      <c r="H14" s="53">
        <v>7</v>
      </c>
      <c r="I14" s="52">
        <f>ROUND(H14/17*100,0)</f>
        <v>41</v>
      </c>
      <c r="J14" s="52">
        <f>ROUND(I14/100*G14,0)</f>
        <v>4</v>
      </c>
      <c r="K14" s="45"/>
    </row>
    <row r="15" spans="3:11" x14ac:dyDescent="0.25">
      <c r="C15" s="45"/>
      <c r="D15" s="54">
        <v>2</v>
      </c>
      <c r="E15" s="76" t="s">
        <v>12</v>
      </c>
      <c r="F15" s="77"/>
      <c r="G15" s="54">
        <v>10</v>
      </c>
      <c r="H15" s="53">
        <v>17</v>
      </c>
      <c r="I15" s="54">
        <f t="shared" ref="I15:I25" si="0">ROUND(H15/17*100,0)</f>
        <v>100</v>
      </c>
      <c r="J15" s="54">
        <f t="shared" ref="J15:J25" si="1">ROUND(I15/100*G15,0)</f>
        <v>10</v>
      </c>
      <c r="K15" s="45"/>
    </row>
    <row r="16" spans="3:11" x14ac:dyDescent="0.25">
      <c r="C16" s="45"/>
      <c r="D16" s="52">
        <v>3</v>
      </c>
      <c r="E16" s="62" t="s">
        <v>13</v>
      </c>
      <c r="F16" s="63"/>
      <c r="G16" s="52">
        <v>10</v>
      </c>
      <c r="H16" s="53">
        <v>14</v>
      </c>
      <c r="I16" s="52">
        <f t="shared" si="0"/>
        <v>82</v>
      </c>
      <c r="J16" s="52">
        <f t="shared" si="1"/>
        <v>8</v>
      </c>
      <c r="K16" s="45"/>
    </row>
    <row r="17" spans="3:11" x14ac:dyDescent="0.25">
      <c r="C17" s="45"/>
      <c r="D17" s="54">
        <v>4</v>
      </c>
      <c r="E17" s="78" t="s">
        <v>14</v>
      </c>
      <c r="F17" s="79"/>
      <c r="G17" s="54">
        <v>10</v>
      </c>
      <c r="H17" s="53">
        <v>17</v>
      </c>
      <c r="I17" s="54">
        <f t="shared" si="0"/>
        <v>100</v>
      </c>
      <c r="J17" s="54">
        <f t="shared" si="1"/>
        <v>10</v>
      </c>
      <c r="K17" s="45"/>
    </row>
    <row r="18" spans="3:11" ht="45.75" customHeight="1" x14ac:dyDescent="0.25">
      <c r="C18" s="45"/>
      <c r="D18" s="52">
        <v>5</v>
      </c>
      <c r="E18" s="62" t="s">
        <v>15</v>
      </c>
      <c r="F18" s="63"/>
      <c r="G18" s="52">
        <v>10</v>
      </c>
      <c r="H18" s="53">
        <v>14</v>
      </c>
      <c r="I18" s="52">
        <f t="shared" si="0"/>
        <v>82</v>
      </c>
      <c r="J18" s="52">
        <f t="shared" si="1"/>
        <v>8</v>
      </c>
      <c r="K18" s="45"/>
    </row>
    <row r="19" spans="3:11" x14ac:dyDescent="0.25">
      <c r="C19" s="45"/>
      <c r="D19" s="54">
        <v>6</v>
      </c>
      <c r="E19" s="78" t="s">
        <v>16</v>
      </c>
      <c r="F19" s="79"/>
      <c r="G19" s="54">
        <v>10</v>
      </c>
      <c r="H19" s="53">
        <v>17</v>
      </c>
      <c r="I19" s="54">
        <f t="shared" si="0"/>
        <v>100</v>
      </c>
      <c r="J19" s="54">
        <f t="shared" si="1"/>
        <v>10</v>
      </c>
      <c r="K19" s="45"/>
    </row>
    <row r="20" spans="3:11" x14ac:dyDescent="0.25">
      <c r="C20" s="45"/>
      <c r="D20" s="52">
        <v>7</v>
      </c>
      <c r="E20" s="62" t="s">
        <v>17</v>
      </c>
      <c r="F20" s="63"/>
      <c r="G20" s="52">
        <v>10</v>
      </c>
      <c r="H20" s="53">
        <v>14</v>
      </c>
      <c r="I20" s="52">
        <f t="shared" si="0"/>
        <v>82</v>
      </c>
      <c r="J20" s="52">
        <f t="shared" si="1"/>
        <v>8</v>
      </c>
      <c r="K20" s="45"/>
    </row>
    <row r="21" spans="3:11" x14ac:dyDescent="0.25">
      <c r="C21" s="45"/>
      <c r="D21" s="54">
        <v>8</v>
      </c>
      <c r="E21" s="78" t="s">
        <v>18</v>
      </c>
      <c r="F21" s="79"/>
      <c r="G21" s="54">
        <v>10</v>
      </c>
      <c r="H21" s="53">
        <v>14</v>
      </c>
      <c r="I21" s="54">
        <f t="shared" si="0"/>
        <v>82</v>
      </c>
      <c r="J21" s="54">
        <f t="shared" si="1"/>
        <v>8</v>
      </c>
      <c r="K21" s="45"/>
    </row>
    <row r="22" spans="3:11" x14ac:dyDescent="0.25">
      <c r="C22" s="45"/>
      <c r="D22" s="52">
        <v>9</v>
      </c>
      <c r="E22" s="62" t="s">
        <v>19</v>
      </c>
      <c r="F22" s="63"/>
      <c r="G22" s="52">
        <v>10</v>
      </c>
      <c r="H22" s="53">
        <v>14</v>
      </c>
      <c r="I22" s="52">
        <f t="shared" si="0"/>
        <v>82</v>
      </c>
      <c r="J22" s="52">
        <f t="shared" si="1"/>
        <v>8</v>
      </c>
      <c r="K22" s="45"/>
    </row>
    <row r="23" spans="3:11" x14ac:dyDescent="0.25">
      <c r="C23" s="45"/>
      <c r="D23" s="54">
        <v>10</v>
      </c>
      <c r="E23" s="78" t="s">
        <v>20</v>
      </c>
      <c r="F23" s="79"/>
      <c r="G23" s="54">
        <v>10</v>
      </c>
      <c r="H23" s="53">
        <v>17</v>
      </c>
      <c r="I23" s="54">
        <f t="shared" si="0"/>
        <v>100</v>
      </c>
      <c r="J23" s="54">
        <f t="shared" si="1"/>
        <v>10</v>
      </c>
      <c r="K23" s="45"/>
    </row>
    <row r="24" spans="3:11" x14ac:dyDescent="0.25">
      <c r="C24" s="45"/>
      <c r="D24" s="52">
        <v>11</v>
      </c>
      <c r="E24" s="62" t="s">
        <v>21</v>
      </c>
      <c r="F24" s="63"/>
      <c r="G24" s="52">
        <v>10</v>
      </c>
      <c r="H24" s="53">
        <v>14</v>
      </c>
      <c r="I24" s="52">
        <f t="shared" si="0"/>
        <v>82</v>
      </c>
      <c r="J24" s="52">
        <f t="shared" si="1"/>
        <v>8</v>
      </c>
      <c r="K24" s="45"/>
    </row>
    <row r="25" spans="3:11" x14ac:dyDescent="0.25">
      <c r="C25" s="45"/>
      <c r="D25" s="54">
        <v>12</v>
      </c>
      <c r="E25" s="78" t="s">
        <v>22</v>
      </c>
      <c r="F25" s="79"/>
      <c r="G25" s="54">
        <v>10</v>
      </c>
      <c r="H25" s="53">
        <v>14</v>
      </c>
      <c r="I25" s="54">
        <f t="shared" si="0"/>
        <v>82</v>
      </c>
      <c r="J25" s="54">
        <f t="shared" si="1"/>
        <v>8</v>
      </c>
      <c r="K25" s="45"/>
    </row>
    <row r="26" spans="3:11" x14ac:dyDescent="0.25">
      <c r="C26" s="45"/>
      <c r="D26" s="55"/>
      <c r="E26" s="55"/>
      <c r="F26" s="55"/>
      <c r="G26" s="55"/>
      <c r="H26" s="55"/>
      <c r="I26" s="55"/>
      <c r="J26" s="55"/>
      <c r="K26" s="45"/>
    </row>
    <row r="27" spans="3:11" ht="15" customHeight="1" x14ac:dyDescent="0.25">
      <c r="C27" s="45"/>
      <c r="D27" s="73" t="s">
        <v>23</v>
      </c>
      <c r="E27" s="74"/>
      <c r="F27" s="75"/>
      <c r="G27" s="51">
        <f>SUM(G28:G35)</f>
        <v>715</v>
      </c>
      <c r="H27" s="51">
        <f>ROUND(I27/100*17, 0)</f>
        <v>14</v>
      </c>
      <c r="I27" s="51">
        <f>ROUND(J27/G27*100, 0)</f>
        <v>80</v>
      </c>
      <c r="J27" s="51">
        <f>SUM(J28:J35)</f>
        <v>570</v>
      </c>
      <c r="K27" s="45"/>
    </row>
    <row r="28" spans="3:11" ht="29.25" customHeight="1" x14ac:dyDescent="0.25">
      <c r="C28" s="45"/>
      <c r="D28" s="52">
        <v>13</v>
      </c>
      <c r="E28" s="62" t="s">
        <v>24</v>
      </c>
      <c r="F28" s="63"/>
      <c r="G28" s="52">
        <v>90</v>
      </c>
      <c r="H28" s="53">
        <v>12</v>
      </c>
      <c r="I28" s="52">
        <f>ROUND(H28/17*100,0)</f>
        <v>71</v>
      </c>
      <c r="J28" s="52">
        <f>ROUND(I28/100*G28,0)</f>
        <v>64</v>
      </c>
      <c r="K28" s="45"/>
    </row>
    <row r="29" spans="3:11" ht="30" customHeight="1" x14ac:dyDescent="0.25">
      <c r="C29" s="45"/>
      <c r="D29" s="54">
        <v>14</v>
      </c>
      <c r="E29" s="78" t="s">
        <v>25</v>
      </c>
      <c r="F29" s="79"/>
      <c r="G29" s="54">
        <v>90</v>
      </c>
      <c r="H29" s="53">
        <v>16</v>
      </c>
      <c r="I29" s="54">
        <f t="shared" ref="I29:I48" si="2">ROUND(H29/17*100,0)</f>
        <v>94</v>
      </c>
      <c r="J29" s="54">
        <f t="shared" ref="J29:J48" si="3">ROUND(I29/100*G29,0)</f>
        <v>85</v>
      </c>
      <c r="K29" s="45"/>
    </row>
    <row r="30" spans="3:11" ht="30.75" customHeight="1" x14ac:dyDescent="0.25">
      <c r="C30" s="45"/>
      <c r="D30" s="52">
        <v>15</v>
      </c>
      <c r="E30" s="62" t="s">
        <v>70</v>
      </c>
      <c r="F30" s="63"/>
      <c r="G30" s="52">
        <v>90</v>
      </c>
      <c r="H30" s="53">
        <v>12</v>
      </c>
      <c r="I30" s="52">
        <f t="shared" si="2"/>
        <v>71</v>
      </c>
      <c r="J30" s="52">
        <f t="shared" si="3"/>
        <v>64</v>
      </c>
      <c r="K30" s="45"/>
    </row>
    <row r="31" spans="3:11" ht="15" customHeight="1" x14ac:dyDescent="0.25">
      <c r="C31" s="45"/>
      <c r="D31" s="54">
        <v>16</v>
      </c>
      <c r="E31" s="78" t="s">
        <v>26</v>
      </c>
      <c r="F31" s="79"/>
      <c r="G31" s="54">
        <v>90</v>
      </c>
      <c r="H31" s="53">
        <v>12</v>
      </c>
      <c r="I31" s="54">
        <f t="shared" si="2"/>
        <v>71</v>
      </c>
      <c r="J31" s="54">
        <f t="shared" si="3"/>
        <v>64</v>
      </c>
      <c r="K31" s="45"/>
    </row>
    <row r="32" spans="3:11" ht="15" customHeight="1" x14ac:dyDescent="0.25">
      <c r="C32" s="45"/>
      <c r="D32" s="52">
        <v>17</v>
      </c>
      <c r="E32" s="62" t="s">
        <v>27</v>
      </c>
      <c r="F32" s="63"/>
      <c r="G32" s="52">
        <v>90</v>
      </c>
      <c r="H32" s="53">
        <v>12</v>
      </c>
      <c r="I32" s="52">
        <f t="shared" si="2"/>
        <v>71</v>
      </c>
      <c r="J32" s="52">
        <f t="shared" si="3"/>
        <v>64</v>
      </c>
      <c r="K32" s="45"/>
    </row>
    <row r="33" spans="3:11" ht="15" customHeight="1" x14ac:dyDescent="0.25">
      <c r="C33" s="45"/>
      <c r="D33" s="54">
        <v>18</v>
      </c>
      <c r="E33" s="78" t="s">
        <v>28</v>
      </c>
      <c r="F33" s="79"/>
      <c r="G33" s="54">
        <v>90</v>
      </c>
      <c r="H33" s="53">
        <v>12</v>
      </c>
      <c r="I33" s="54">
        <f t="shared" si="2"/>
        <v>71</v>
      </c>
      <c r="J33" s="54">
        <f t="shared" si="3"/>
        <v>64</v>
      </c>
      <c r="K33" s="45"/>
    </row>
    <row r="34" spans="3:11" ht="45.75" customHeight="1" x14ac:dyDescent="0.25">
      <c r="C34" s="45"/>
      <c r="D34" s="52">
        <v>19</v>
      </c>
      <c r="E34" s="62" t="s">
        <v>71</v>
      </c>
      <c r="F34" s="63"/>
      <c r="G34" s="52">
        <v>90</v>
      </c>
      <c r="H34" s="53">
        <v>16</v>
      </c>
      <c r="I34" s="52">
        <f t="shared" si="2"/>
        <v>94</v>
      </c>
      <c r="J34" s="52">
        <f t="shared" si="3"/>
        <v>85</v>
      </c>
      <c r="K34" s="45"/>
    </row>
    <row r="35" spans="3:11" ht="45.75" customHeight="1" x14ac:dyDescent="0.25">
      <c r="C35" s="45"/>
      <c r="D35" s="54">
        <v>21</v>
      </c>
      <c r="E35" s="78" t="s">
        <v>29</v>
      </c>
      <c r="F35" s="79"/>
      <c r="G35" s="54">
        <v>85</v>
      </c>
      <c r="H35" s="53">
        <v>16</v>
      </c>
      <c r="I35" s="54">
        <f t="shared" si="2"/>
        <v>94</v>
      </c>
      <c r="J35" s="54">
        <f t="shared" si="3"/>
        <v>80</v>
      </c>
      <c r="K35" s="45"/>
    </row>
    <row r="36" spans="3:11" x14ac:dyDescent="0.25">
      <c r="C36" s="45"/>
      <c r="D36" s="55"/>
      <c r="E36" s="55"/>
      <c r="F36" s="55"/>
      <c r="G36" s="55"/>
      <c r="H36" s="55"/>
      <c r="I36" s="55"/>
      <c r="J36" s="55"/>
      <c r="K36" s="45"/>
    </row>
    <row r="37" spans="3:11" x14ac:dyDescent="0.25">
      <c r="C37" s="45"/>
      <c r="D37" s="73" t="s">
        <v>30</v>
      </c>
      <c r="E37" s="74"/>
      <c r="F37" s="75"/>
      <c r="G37" s="51">
        <f>SUM(G38:G48)</f>
        <v>165</v>
      </c>
      <c r="H37" s="51">
        <f>ROUND(I37/100*17, 0)</f>
        <v>14</v>
      </c>
      <c r="I37" s="51">
        <f>ROUND(J37/G37*100, 0)</f>
        <v>83</v>
      </c>
      <c r="J37" s="51">
        <f>SUM(J38:J48)</f>
        <v>137</v>
      </c>
      <c r="K37" s="45"/>
    </row>
    <row r="38" spans="3:11" x14ac:dyDescent="0.25">
      <c r="C38" s="45"/>
      <c r="D38" s="52">
        <v>20</v>
      </c>
      <c r="E38" s="80" t="s">
        <v>31</v>
      </c>
      <c r="F38" s="81"/>
      <c r="G38" s="52">
        <v>15</v>
      </c>
      <c r="H38" s="53">
        <v>17</v>
      </c>
      <c r="I38" s="52">
        <f t="shared" si="2"/>
        <v>100</v>
      </c>
      <c r="J38" s="52">
        <f t="shared" si="3"/>
        <v>15</v>
      </c>
      <c r="K38" s="45"/>
    </row>
    <row r="39" spans="3:11" x14ac:dyDescent="0.25">
      <c r="C39" s="45"/>
      <c r="D39" s="54">
        <v>21</v>
      </c>
      <c r="E39" s="78" t="s">
        <v>32</v>
      </c>
      <c r="F39" s="79"/>
      <c r="G39" s="54">
        <v>15</v>
      </c>
      <c r="H39" s="53">
        <v>14</v>
      </c>
      <c r="I39" s="54">
        <f t="shared" si="2"/>
        <v>82</v>
      </c>
      <c r="J39" s="54">
        <f t="shared" si="3"/>
        <v>12</v>
      </c>
      <c r="K39" s="45"/>
    </row>
    <row r="40" spans="3:11" x14ac:dyDescent="0.25">
      <c r="C40" s="45"/>
      <c r="D40" s="52">
        <v>22</v>
      </c>
      <c r="E40" s="62" t="s">
        <v>33</v>
      </c>
      <c r="F40" s="63"/>
      <c r="G40" s="52">
        <v>15</v>
      </c>
      <c r="H40" s="53">
        <v>16</v>
      </c>
      <c r="I40" s="52">
        <f t="shared" si="2"/>
        <v>94</v>
      </c>
      <c r="J40" s="52">
        <f t="shared" si="3"/>
        <v>14</v>
      </c>
      <c r="K40" s="45"/>
    </row>
    <row r="41" spans="3:11" x14ac:dyDescent="0.25">
      <c r="C41" s="45"/>
      <c r="D41" s="54">
        <v>23</v>
      </c>
      <c r="E41" s="78" t="s">
        <v>34</v>
      </c>
      <c r="F41" s="79"/>
      <c r="G41" s="54">
        <v>15</v>
      </c>
      <c r="H41" s="53">
        <v>16</v>
      </c>
      <c r="I41" s="54">
        <f t="shared" si="2"/>
        <v>94</v>
      </c>
      <c r="J41" s="54">
        <f t="shared" si="3"/>
        <v>14</v>
      </c>
      <c r="K41" s="45"/>
    </row>
    <row r="42" spans="3:11" x14ac:dyDescent="0.25">
      <c r="C42" s="45"/>
      <c r="D42" s="52">
        <v>24</v>
      </c>
      <c r="E42" s="62" t="s">
        <v>35</v>
      </c>
      <c r="F42" s="63"/>
      <c r="G42" s="52">
        <v>15</v>
      </c>
      <c r="H42" s="53">
        <v>7</v>
      </c>
      <c r="I42" s="52">
        <f t="shared" si="2"/>
        <v>41</v>
      </c>
      <c r="J42" s="52">
        <f t="shared" si="3"/>
        <v>6</v>
      </c>
      <c r="K42" s="45"/>
    </row>
    <row r="43" spans="3:11" x14ac:dyDescent="0.25">
      <c r="C43" s="45"/>
      <c r="D43" s="54">
        <v>25</v>
      </c>
      <c r="E43" s="78" t="s">
        <v>36</v>
      </c>
      <c r="F43" s="79"/>
      <c r="G43" s="54">
        <v>15</v>
      </c>
      <c r="H43" s="53">
        <v>12</v>
      </c>
      <c r="I43" s="54">
        <f t="shared" si="2"/>
        <v>71</v>
      </c>
      <c r="J43" s="54">
        <f t="shared" si="3"/>
        <v>11</v>
      </c>
      <c r="K43" s="45"/>
    </row>
    <row r="44" spans="3:11" x14ac:dyDescent="0.25">
      <c r="C44" s="45"/>
      <c r="D44" s="52">
        <v>26</v>
      </c>
      <c r="E44" s="62" t="s">
        <v>37</v>
      </c>
      <c r="F44" s="63"/>
      <c r="G44" s="52">
        <v>15</v>
      </c>
      <c r="H44" s="53">
        <v>14</v>
      </c>
      <c r="I44" s="52">
        <f t="shared" si="2"/>
        <v>82</v>
      </c>
      <c r="J44" s="52">
        <f t="shared" si="3"/>
        <v>12</v>
      </c>
      <c r="K44" s="45"/>
    </row>
    <row r="45" spans="3:11" ht="30" customHeight="1" x14ac:dyDescent="0.25">
      <c r="C45" s="45"/>
      <c r="D45" s="54">
        <v>27</v>
      </c>
      <c r="E45" s="78" t="s">
        <v>38</v>
      </c>
      <c r="F45" s="79"/>
      <c r="G45" s="54">
        <v>15</v>
      </c>
      <c r="H45" s="53">
        <v>14</v>
      </c>
      <c r="I45" s="54">
        <f t="shared" si="2"/>
        <v>82</v>
      </c>
      <c r="J45" s="54">
        <f t="shared" si="3"/>
        <v>12</v>
      </c>
      <c r="K45" s="45"/>
    </row>
    <row r="46" spans="3:11" x14ac:dyDescent="0.25">
      <c r="C46" s="45"/>
      <c r="D46" s="52">
        <v>28</v>
      </c>
      <c r="E46" s="62" t="s">
        <v>39</v>
      </c>
      <c r="F46" s="63"/>
      <c r="G46" s="52">
        <v>15</v>
      </c>
      <c r="H46" s="53">
        <v>17</v>
      </c>
      <c r="I46" s="52">
        <f t="shared" si="2"/>
        <v>100</v>
      </c>
      <c r="J46" s="52">
        <f t="shared" si="3"/>
        <v>15</v>
      </c>
      <c r="K46" s="45"/>
    </row>
    <row r="47" spans="3:11" x14ac:dyDescent="0.25">
      <c r="C47" s="45"/>
      <c r="D47" s="54">
        <v>29</v>
      </c>
      <c r="E47" s="78" t="s">
        <v>40</v>
      </c>
      <c r="F47" s="79"/>
      <c r="G47" s="52">
        <v>15</v>
      </c>
      <c r="H47" s="53">
        <v>17</v>
      </c>
      <c r="I47" s="52">
        <f t="shared" si="2"/>
        <v>100</v>
      </c>
      <c r="J47" s="52">
        <f t="shared" si="3"/>
        <v>15</v>
      </c>
      <c r="K47" s="45"/>
    </row>
    <row r="48" spans="3:11" ht="15" customHeight="1" x14ac:dyDescent="0.25">
      <c r="C48" s="45"/>
      <c r="D48" s="52">
        <v>30</v>
      </c>
      <c r="E48" s="62" t="s">
        <v>41</v>
      </c>
      <c r="F48" s="63"/>
      <c r="G48" s="54">
        <v>15</v>
      </c>
      <c r="H48" s="53">
        <v>12</v>
      </c>
      <c r="I48" s="54">
        <f t="shared" si="2"/>
        <v>71</v>
      </c>
      <c r="J48" s="54">
        <f t="shared" si="3"/>
        <v>11</v>
      </c>
      <c r="K48" s="45"/>
    </row>
    <row r="49" spans="3:11" x14ac:dyDescent="0.25">
      <c r="C49" s="45"/>
      <c r="D49" s="45"/>
      <c r="E49" s="45"/>
      <c r="F49" s="45"/>
      <c r="G49" s="45"/>
      <c r="H49" s="45"/>
      <c r="I49" s="45"/>
      <c r="J49" s="45"/>
      <c r="K49" s="45"/>
    </row>
    <row r="50" spans="3:11" ht="15" customHeight="1" x14ac:dyDescent="0.25">
      <c r="C50" s="45"/>
      <c r="D50" s="56"/>
      <c r="E50" s="56"/>
      <c r="F50" s="57" t="s">
        <v>42</v>
      </c>
      <c r="G50" s="58">
        <f>SUM(G37,G27,G13)</f>
        <v>1000</v>
      </c>
      <c r="H50" s="58">
        <f>ROUND(J50/G50*17, 0)</f>
        <v>14</v>
      </c>
      <c r="I50" s="58">
        <f>ROUND(J50/G50*100,0)</f>
        <v>81</v>
      </c>
      <c r="J50" s="58">
        <f>SUM(J37,J27,J13)</f>
        <v>807</v>
      </c>
      <c r="K50" s="45"/>
    </row>
    <row r="51" spans="3:11" x14ac:dyDescent="0.25">
      <c r="C51" s="45"/>
      <c r="D51" s="59"/>
      <c r="E51" s="60"/>
      <c r="F51" s="45"/>
      <c r="G51" s="45"/>
      <c r="H51" s="45"/>
      <c r="I51" s="45"/>
      <c r="J51" s="45"/>
      <c r="K51" s="45"/>
    </row>
    <row r="52" spans="3:11" x14ac:dyDescent="0.25">
      <c r="C52" s="45"/>
      <c r="D52" s="61"/>
      <c r="E52" s="61"/>
      <c r="F52" s="57" t="s">
        <v>43</v>
      </c>
      <c r="G52" s="58">
        <f>I50</f>
        <v>81</v>
      </c>
      <c r="H52" s="45"/>
      <c r="I52" s="45"/>
      <c r="J52" s="45"/>
      <c r="K52" s="45"/>
    </row>
    <row r="53" spans="3:11" x14ac:dyDescent="0.25">
      <c r="C53" s="45"/>
      <c r="D53" s="82" t="s">
        <v>117</v>
      </c>
      <c r="E53" s="82"/>
      <c r="F53" s="45"/>
      <c r="G53" s="45"/>
      <c r="H53" s="45"/>
      <c r="I53" s="45"/>
      <c r="J53" s="45"/>
      <c r="K53" s="45"/>
    </row>
    <row r="54" spans="3:11" x14ac:dyDescent="0.25">
      <c r="C54" s="45"/>
      <c r="D54" s="45"/>
      <c r="E54" s="45"/>
      <c r="F54" s="45"/>
      <c r="G54" s="45"/>
      <c r="H54" s="45"/>
      <c r="I54" s="45"/>
      <c r="J54" s="45"/>
      <c r="K54" s="45"/>
    </row>
    <row r="55" spans="3:11" x14ac:dyDescent="0.25">
      <c r="C55" s="45"/>
      <c r="D55" s="45"/>
      <c r="E55" s="45"/>
      <c r="F55" s="45"/>
      <c r="G55" s="45"/>
      <c r="H55" s="45"/>
      <c r="I55" s="45"/>
      <c r="J55" s="45"/>
      <c r="K55" s="45"/>
    </row>
    <row r="56" spans="3:11" x14ac:dyDescent="0.25">
      <c r="C56" s="45"/>
      <c r="D56" s="45"/>
      <c r="E56" s="45"/>
      <c r="F56" s="45"/>
      <c r="G56" s="45"/>
      <c r="H56" s="45"/>
      <c r="I56" s="45"/>
      <c r="J56" s="45"/>
      <c r="K56" s="45"/>
    </row>
    <row r="57" spans="3:11" x14ac:dyDescent="0.25">
      <c r="C57" s="45"/>
      <c r="D57" s="45"/>
      <c r="E57" s="45"/>
      <c r="F57" s="45"/>
      <c r="G57" s="45"/>
      <c r="H57" s="45"/>
      <c r="I57" s="45"/>
      <c r="J57" s="45"/>
      <c r="K57" s="45"/>
    </row>
    <row r="58" spans="3:11" x14ac:dyDescent="0.25">
      <c r="C58" s="45"/>
      <c r="D58" s="45"/>
      <c r="E58" s="45"/>
      <c r="F58" s="45"/>
      <c r="G58" s="45"/>
      <c r="H58" s="45"/>
      <c r="I58" s="45"/>
      <c r="J58" s="45"/>
      <c r="K58" s="45"/>
    </row>
  </sheetData>
  <sheetProtection algorithmName="SHA-512" hashValue="Rc/f4+NwcUOSsSTB1Eh+L1Jt+h317ZLymZQSxt5J5FL96PE5CiIFnT+MC9hisWkL4w6w7IEhEo+U1Q6FQneH2A==" saltValue="wnhXNleOsukKsDHGocjYFQ==" spinCount="100000" sheet="1" objects="1" scenarios="1"/>
  <mergeCells count="46">
    <mergeCell ref="E47:F47"/>
    <mergeCell ref="E48:F48"/>
    <mergeCell ref="D53:E53"/>
    <mergeCell ref="E41:F41"/>
    <mergeCell ref="E42:F42"/>
    <mergeCell ref="E43:F43"/>
    <mergeCell ref="E44:F44"/>
    <mergeCell ref="E45:F45"/>
    <mergeCell ref="E46:F46"/>
    <mergeCell ref="E40:F40"/>
    <mergeCell ref="E28:F28"/>
    <mergeCell ref="E29:F29"/>
    <mergeCell ref="E30:F30"/>
    <mergeCell ref="E31:F31"/>
    <mergeCell ref="E32:F32"/>
    <mergeCell ref="E33:F33"/>
    <mergeCell ref="E34:F34"/>
    <mergeCell ref="E35:F35"/>
    <mergeCell ref="D37:F37"/>
    <mergeCell ref="E38:F38"/>
    <mergeCell ref="E39:F39"/>
    <mergeCell ref="D27:F27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14:F14"/>
    <mergeCell ref="D2:J2"/>
    <mergeCell ref="D3:J3"/>
    <mergeCell ref="D5:E5"/>
    <mergeCell ref="F5:J5"/>
    <mergeCell ref="D6:E6"/>
    <mergeCell ref="H6:J6"/>
    <mergeCell ref="D4:J4"/>
    <mergeCell ref="D7:E7"/>
    <mergeCell ref="G7:H7"/>
    <mergeCell ref="I7:J7"/>
    <mergeCell ref="D12:F12"/>
    <mergeCell ref="D13:F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D68-9DFE-4BFF-A64F-9CF13AA565B5}">
  <dimension ref="B1:I36"/>
  <sheetViews>
    <sheetView workbookViewId="0">
      <selection activeCell="D10" sqref="D10"/>
    </sheetView>
  </sheetViews>
  <sheetFormatPr baseColWidth="10" defaultColWidth="11.42578125" defaultRowHeight="15" x14ac:dyDescent="0.25"/>
  <cols>
    <col min="2" max="2" width="4.7109375" customWidth="1"/>
    <col min="3" max="3" width="33.140625" customWidth="1"/>
    <col min="4" max="4" width="37.85546875" customWidth="1"/>
    <col min="5" max="5" width="8.85546875" customWidth="1"/>
    <col min="6" max="7" width="8.7109375" customWidth="1"/>
    <col min="8" max="8" width="14.7109375" customWidth="1"/>
    <col min="9" max="10" width="5.7109375" customWidth="1"/>
  </cols>
  <sheetData>
    <row r="1" spans="2:9" x14ac:dyDescent="0.25">
      <c r="B1" s="1"/>
      <c r="C1" s="1"/>
      <c r="D1" s="1"/>
      <c r="E1" s="1"/>
      <c r="F1" s="1"/>
      <c r="G1" s="1"/>
      <c r="H1" s="1"/>
      <c r="I1" s="1"/>
    </row>
    <row r="2" spans="2:9" ht="18.75" x14ac:dyDescent="0.3">
      <c r="B2" s="1"/>
      <c r="C2" s="84" t="s">
        <v>64</v>
      </c>
      <c r="D2" s="84"/>
      <c r="E2" s="84"/>
      <c r="F2" s="84"/>
      <c r="G2" s="84"/>
      <c r="H2" s="84"/>
      <c r="I2" s="1"/>
    </row>
    <row r="3" spans="2:9" ht="18.75" x14ac:dyDescent="0.3">
      <c r="B3" s="1"/>
      <c r="C3" s="84" t="s">
        <v>104</v>
      </c>
      <c r="D3" s="84"/>
      <c r="E3" s="84"/>
      <c r="F3" s="84"/>
      <c r="G3" s="84"/>
      <c r="H3" s="84"/>
      <c r="I3" s="1"/>
    </row>
    <row r="4" spans="2:9" ht="18.75" x14ac:dyDescent="0.3">
      <c r="B4" s="1"/>
      <c r="C4" s="84" t="s">
        <v>105</v>
      </c>
      <c r="D4" s="84"/>
      <c r="E4" s="84"/>
      <c r="F4" s="84"/>
      <c r="G4" s="84"/>
      <c r="H4" s="84"/>
      <c r="I4" s="1"/>
    </row>
    <row r="5" spans="2:9" x14ac:dyDescent="0.25">
      <c r="B5" s="1"/>
      <c r="C5" s="6" t="s">
        <v>44</v>
      </c>
      <c r="D5" s="88"/>
      <c r="E5" s="88"/>
      <c r="F5" s="88"/>
      <c r="G5" s="88"/>
      <c r="H5" s="88"/>
      <c r="I5" s="1"/>
    </row>
    <row r="6" spans="2:9" x14ac:dyDescent="0.25">
      <c r="B6" s="1"/>
      <c r="C6" s="6" t="s">
        <v>45</v>
      </c>
      <c r="D6" s="89"/>
      <c r="E6" s="89"/>
      <c r="F6" s="89"/>
      <c r="G6" s="89"/>
      <c r="H6" s="89"/>
      <c r="I6" s="1"/>
    </row>
    <row r="7" spans="2:9" x14ac:dyDescent="0.25">
      <c r="B7" s="1"/>
      <c r="C7" s="6" t="s">
        <v>65</v>
      </c>
      <c r="D7" s="67" t="s">
        <v>122</v>
      </c>
      <c r="E7" s="67"/>
      <c r="F7" s="67"/>
      <c r="G7" s="67"/>
      <c r="H7" s="67"/>
      <c r="I7" s="1"/>
    </row>
    <row r="8" spans="2:9" x14ac:dyDescent="0.25">
      <c r="B8" s="1"/>
      <c r="C8" s="6" t="s">
        <v>46</v>
      </c>
      <c r="D8" s="67" t="s">
        <v>72</v>
      </c>
      <c r="E8" s="67"/>
      <c r="F8" s="67"/>
      <c r="G8" s="67"/>
      <c r="H8" s="67"/>
      <c r="I8" s="1"/>
    </row>
    <row r="9" spans="2:9" x14ac:dyDescent="0.25">
      <c r="B9" s="1"/>
      <c r="C9" s="6" t="s">
        <v>47</v>
      </c>
      <c r="D9" s="67" t="s">
        <v>119</v>
      </c>
      <c r="E9" s="67"/>
      <c r="F9" s="67"/>
      <c r="G9" s="67"/>
      <c r="H9" s="67"/>
      <c r="I9" s="1"/>
    </row>
    <row r="10" spans="2:9" ht="18" customHeight="1" x14ac:dyDescent="0.25">
      <c r="B10" s="1"/>
      <c r="C10" s="6" t="s">
        <v>48</v>
      </c>
      <c r="D10" s="47">
        <v>19390061</v>
      </c>
      <c r="E10" s="7"/>
      <c r="F10" s="29" t="s">
        <v>50</v>
      </c>
      <c r="G10" s="83"/>
      <c r="H10" s="83"/>
      <c r="I10" s="1"/>
    </row>
    <row r="11" spans="2:9" x14ac:dyDescent="0.25">
      <c r="B11" s="1"/>
      <c r="C11" s="6" t="s">
        <v>49</v>
      </c>
      <c r="D11" s="47"/>
      <c r="E11" s="28"/>
      <c r="F11" s="28"/>
      <c r="G11" s="28"/>
      <c r="H11" s="28"/>
      <c r="I11" s="1"/>
    </row>
    <row r="12" spans="2:9" ht="24.95" customHeight="1" x14ac:dyDescent="0.25">
      <c r="B12" s="1"/>
      <c r="C12" s="1"/>
      <c r="D12" s="8"/>
      <c r="E12" s="90"/>
      <c r="F12" s="90"/>
      <c r="G12" s="90"/>
      <c r="H12" s="90"/>
      <c r="I12" s="1"/>
    </row>
    <row r="13" spans="2:9" x14ac:dyDescent="0.25">
      <c r="B13" s="1"/>
      <c r="C13" s="1"/>
      <c r="D13" s="8"/>
      <c r="E13" s="91"/>
      <c r="F13" s="91"/>
      <c r="G13" s="91"/>
      <c r="H13" s="91"/>
      <c r="I13" s="1"/>
    </row>
    <row r="14" spans="2:9" ht="30.75" customHeight="1" x14ac:dyDescent="0.25">
      <c r="B14" s="1"/>
      <c r="C14" s="1"/>
      <c r="D14" s="1"/>
      <c r="E14" s="1"/>
      <c r="F14" s="1"/>
      <c r="G14" s="1"/>
      <c r="H14" s="1"/>
      <c r="I14" s="1"/>
    </row>
    <row r="15" spans="2:9" ht="30.75" customHeight="1" x14ac:dyDescent="0.25">
      <c r="B15" s="1"/>
      <c r="C15" s="92" t="s">
        <v>51</v>
      </c>
      <c r="D15" s="92"/>
      <c r="E15" s="93" t="s">
        <v>52</v>
      </c>
      <c r="F15" s="95" t="s">
        <v>53</v>
      </c>
      <c r="G15" s="96"/>
      <c r="H15" s="97" t="s">
        <v>9</v>
      </c>
      <c r="I15" s="1"/>
    </row>
    <row r="16" spans="2:9" x14ac:dyDescent="0.25">
      <c r="B16" s="1"/>
      <c r="C16" s="92"/>
      <c r="D16" s="92"/>
      <c r="E16" s="93"/>
      <c r="F16" s="95"/>
      <c r="G16" s="96"/>
      <c r="H16" s="97"/>
      <c r="I16" s="1"/>
    </row>
    <row r="17" spans="2:9" x14ac:dyDescent="0.25">
      <c r="B17" s="1"/>
      <c r="C17" s="92"/>
      <c r="D17" s="92"/>
      <c r="E17" s="94"/>
      <c r="F17" s="9" t="s">
        <v>54</v>
      </c>
      <c r="G17" s="10" t="s">
        <v>55</v>
      </c>
      <c r="H17" s="97"/>
      <c r="I17" s="1"/>
    </row>
    <row r="18" spans="2:9" ht="18.75" customHeight="1" x14ac:dyDescent="0.25">
      <c r="B18" s="1"/>
      <c r="C18" s="99" t="s">
        <v>60</v>
      </c>
      <c r="D18" s="99"/>
      <c r="E18" s="11">
        <f>SUM(E19:E23)</f>
        <v>820</v>
      </c>
      <c r="F18" s="12">
        <f>ROUND(H18/E18*17,0)</f>
        <v>0</v>
      </c>
      <c r="G18" s="13">
        <f t="shared" ref="G18:G29" si="0">ROUND(F18/17,2)</f>
        <v>0</v>
      </c>
      <c r="H18" s="14">
        <f>SUM(H19:H23)</f>
        <v>0</v>
      </c>
      <c r="I18" s="1"/>
    </row>
    <row r="19" spans="2:9" ht="30" customHeight="1" x14ac:dyDescent="0.25">
      <c r="B19" s="1"/>
      <c r="C19" s="100" t="s">
        <v>58</v>
      </c>
      <c r="D19" s="100"/>
      <c r="E19" s="15">
        <v>80</v>
      </c>
      <c r="F19" s="41"/>
      <c r="G19" s="32">
        <f t="shared" si="0"/>
        <v>0</v>
      </c>
      <c r="H19" s="17">
        <f>ROUND(F19/17*E19,0)</f>
        <v>0</v>
      </c>
      <c r="I19" s="1"/>
    </row>
    <row r="20" spans="2:9" ht="30.75" customHeight="1" x14ac:dyDescent="0.25">
      <c r="B20" s="1"/>
      <c r="C20" s="101" t="s">
        <v>59</v>
      </c>
      <c r="D20" s="101"/>
      <c r="E20" s="30">
        <v>270</v>
      </c>
      <c r="F20" s="16"/>
      <c r="G20" s="33">
        <f t="shared" si="0"/>
        <v>0</v>
      </c>
      <c r="H20" s="31">
        <f>ROUND(F20/17*E20,0)</f>
        <v>0</v>
      </c>
      <c r="I20" s="1"/>
    </row>
    <row r="21" spans="2:9" ht="31.5" customHeight="1" x14ac:dyDescent="0.25">
      <c r="B21" s="1"/>
      <c r="C21" s="102" t="s">
        <v>61</v>
      </c>
      <c r="D21" s="102"/>
      <c r="E21" s="15">
        <v>270</v>
      </c>
      <c r="F21" s="16"/>
      <c r="G21" s="32">
        <f t="shared" si="0"/>
        <v>0</v>
      </c>
      <c r="H21" s="17">
        <f>ROUND(F21/17*E21,0)</f>
        <v>0</v>
      </c>
      <c r="I21" s="1"/>
    </row>
    <row r="22" spans="2:9" ht="15.75" customHeight="1" x14ac:dyDescent="0.25">
      <c r="B22" s="1"/>
      <c r="C22" s="101" t="s">
        <v>62</v>
      </c>
      <c r="D22" s="101"/>
      <c r="E22" s="30">
        <v>100</v>
      </c>
      <c r="F22" s="16"/>
      <c r="G22" s="33">
        <f t="shared" si="0"/>
        <v>0</v>
      </c>
      <c r="H22" s="31">
        <f>ROUND(F22/17*E22,0)</f>
        <v>0</v>
      </c>
      <c r="I22" s="1"/>
    </row>
    <row r="23" spans="2:9" ht="30" customHeight="1" x14ac:dyDescent="0.25">
      <c r="B23" s="1"/>
      <c r="C23" s="100" t="s">
        <v>63</v>
      </c>
      <c r="D23" s="100"/>
      <c r="E23" s="15">
        <v>100</v>
      </c>
      <c r="F23" s="16"/>
      <c r="G23" s="32">
        <f t="shared" si="0"/>
        <v>0</v>
      </c>
      <c r="H23" s="17">
        <f>ROUND(F23/17*E23,0)</f>
        <v>0</v>
      </c>
      <c r="I23" s="1"/>
    </row>
    <row r="24" spans="2:9" ht="21.75" customHeight="1" x14ac:dyDescent="0.25">
      <c r="B24" s="1"/>
      <c r="C24" s="103" t="s">
        <v>10</v>
      </c>
      <c r="D24" s="103"/>
      <c r="E24" s="18">
        <v>180</v>
      </c>
      <c r="F24" s="19">
        <f>ROUND(H24/E24*17,0)</f>
        <v>0</v>
      </c>
      <c r="G24" s="34">
        <f t="shared" si="0"/>
        <v>0</v>
      </c>
      <c r="H24" s="20">
        <f>SUM(H25:H29)</f>
        <v>0</v>
      </c>
      <c r="I24" s="1"/>
    </row>
    <row r="25" spans="2:9" x14ac:dyDescent="0.25">
      <c r="B25" s="1"/>
      <c r="C25" s="101" t="s">
        <v>66</v>
      </c>
      <c r="D25" s="101"/>
      <c r="E25" s="30">
        <v>32</v>
      </c>
      <c r="F25" s="16"/>
      <c r="G25" s="33">
        <f t="shared" si="0"/>
        <v>0</v>
      </c>
      <c r="H25" s="31">
        <f>ROUND(F25/17*E25,0)</f>
        <v>0</v>
      </c>
      <c r="I25" s="1"/>
    </row>
    <row r="26" spans="2:9" ht="30" customHeight="1" x14ac:dyDescent="0.25">
      <c r="B26" s="1"/>
      <c r="C26" s="102" t="s">
        <v>67</v>
      </c>
      <c r="D26" s="102"/>
      <c r="E26" s="15">
        <v>32</v>
      </c>
      <c r="F26" s="16"/>
      <c r="G26" s="32">
        <f t="shared" si="0"/>
        <v>0</v>
      </c>
      <c r="H26" s="17">
        <f>ROUND(F26/17*E26,0)</f>
        <v>0</v>
      </c>
      <c r="I26" s="1"/>
    </row>
    <row r="27" spans="2:9" x14ac:dyDescent="0.25">
      <c r="B27" s="1"/>
      <c r="C27" s="101" t="s">
        <v>30</v>
      </c>
      <c r="D27" s="101"/>
      <c r="E27" s="30">
        <v>22</v>
      </c>
      <c r="F27" s="16"/>
      <c r="G27" s="33">
        <f t="shared" si="0"/>
        <v>0</v>
      </c>
      <c r="H27" s="31">
        <f>ROUND(F27/17*E27,0)</f>
        <v>0</v>
      </c>
      <c r="I27" s="1"/>
    </row>
    <row r="28" spans="2:9" x14ac:dyDescent="0.25">
      <c r="B28" s="1"/>
      <c r="C28" s="102" t="s">
        <v>69</v>
      </c>
      <c r="D28" s="102"/>
      <c r="E28" s="15">
        <v>32</v>
      </c>
      <c r="F28" s="16"/>
      <c r="G28" s="32">
        <f t="shared" si="0"/>
        <v>0</v>
      </c>
      <c r="H28" s="17">
        <f>ROUND(F28/17*E28,0)</f>
        <v>0</v>
      </c>
      <c r="I28" s="1"/>
    </row>
    <row r="29" spans="2:9" ht="22.5" customHeight="1" x14ac:dyDescent="0.25">
      <c r="B29" s="1"/>
      <c r="C29" s="98" t="s">
        <v>68</v>
      </c>
      <c r="D29" s="98"/>
      <c r="E29" s="30">
        <v>62</v>
      </c>
      <c r="F29" s="16"/>
      <c r="G29" s="33">
        <f t="shared" si="0"/>
        <v>0</v>
      </c>
      <c r="H29" s="31">
        <f>ROUND(F29/17*E29,0)</f>
        <v>0</v>
      </c>
      <c r="I29" s="1"/>
    </row>
    <row r="30" spans="2:9" x14ac:dyDescent="0.25">
      <c r="B30" s="1"/>
      <c r="C30" s="85"/>
      <c r="D30" s="21"/>
      <c r="E30" s="22"/>
      <c r="F30" s="22"/>
      <c r="G30" s="22"/>
      <c r="H30" s="23"/>
      <c r="I30" s="1"/>
    </row>
    <row r="31" spans="2:9" x14ac:dyDescent="0.25">
      <c r="B31" s="1"/>
      <c r="C31" s="86"/>
      <c r="D31" s="25" t="s">
        <v>56</v>
      </c>
      <c r="E31" s="26">
        <f>SUM(E24,E18)</f>
        <v>1000</v>
      </c>
      <c r="F31" s="27">
        <f>ROUND(H31/E31*17,0)</f>
        <v>0</v>
      </c>
      <c r="G31" s="37">
        <f>ROUND(H31/E31,2)</f>
        <v>0</v>
      </c>
      <c r="H31" s="27">
        <f>SUM(H24,H18)</f>
        <v>0</v>
      </c>
      <c r="I31" s="1"/>
    </row>
    <row r="32" spans="2:9" x14ac:dyDescent="0.25">
      <c r="B32" s="1"/>
      <c r="C32" s="87"/>
      <c r="D32" s="24"/>
      <c r="E32" s="24"/>
      <c r="F32" s="24"/>
      <c r="G32" s="24"/>
      <c r="H32" s="24"/>
      <c r="I32" s="1"/>
    </row>
    <row r="33" spans="2:9" x14ac:dyDescent="0.25">
      <c r="B33" s="1"/>
      <c r="C33" s="44" t="s">
        <v>57</v>
      </c>
      <c r="D33" s="25" t="s">
        <v>43</v>
      </c>
      <c r="E33" s="26">
        <f>ROUND(H31/E31*100, 0)</f>
        <v>0</v>
      </c>
      <c r="F33" s="24"/>
      <c r="G33" s="24"/>
      <c r="H33" s="24"/>
      <c r="I33" s="1"/>
    </row>
    <row r="34" spans="2:9" x14ac:dyDescent="0.25">
      <c r="B34" s="1"/>
      <c r="C34" s="24"/>
      <c r="D34" s="24"/>
      <c r="E34" s="24"/>
      <c r="F34" s="24"/>
      <c r="G34" s="24"/>
      <c r="H34" s="24"/>
      <c r="I34" s="1"/>
    </row>
    <row r="35" spans="2:9" x14ac:dyDescent="0.25">
      <c r="B35" s="1"/>
      <c r="C35" s="24"/>
      <c r="D35" s="24"/>
      <c r="E35" s="24"/>
      <c r="F35" s="24"/>
      <c r="G35" s="24"/>
      <c r="H35" s="24"/>
      <c r="I35" s="1"/>
    </row>
    <row r="36" spans="2:9" x14ac:dyDescent="0.25">
      <c r="B36" s="1"/>
      <c r="C36" s="1"/>
      <c r="D36" s="1"/>
      <c r="E36" s="1"/>
      <c r="F36" s="1"/>
      <c r="G36" s="1"/>
      <c r="H36" s="1"/>
      <c r="I36" s="1"/>
    </row>
  </sheetData>
  <mergeCells count="28">
    <mergeCell ref="C29:D29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G10:H10"/>
    <mergeCell ref="C3:H3"/>
    <mergeCell ref="C4:H4"/>
    <mergeCell ref="C30:C32"/>
    <mergeCell ref="C2:H2"/>
    <mergeCell ref="D5:H5"/>
    <mergeCell ref="D6:H6"/>
    <mergeCell ref="D7:H7"/>
    <mergeCell ref="D8:H8"/>
    <mergeCell ref="D9:H9"/>
    <mergeCell ref="E12:H12"/>
    <mergeCell ref="E13:H13"/>
    <mergeCell ref="C15:D17"/>
    <mergeCell ref="E15:E17"/>
    <mergeCell ref="F15:G16"/>
    <mergeCell ref="H15:H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1C996-0B33-480D-9E25-2B099E7476CD}">
  <dimension ref="C1:K52"/>
  <sheetViews>
    <sheetView zoomScaleNormal="100" workbookViewId="0">
      <selection activeCell="D11" sqref="D11:F11"/>
    </sheetView>
  </sheetViews>
  <sheetFormatPr baseColWidth="10" defaultColWidth="11.42578125" defaultRowHeight="15" x14ac:dyDescent="0.25"/>
  <cols>
    <col min="1" max="2" width="11.42578125" style="46"/>
    <col min="3" max="4" width="4.7109375" style="46" customWidth="1"/>
    <col min="5" max="6" width="30.7109375" style="46" customWidth="1"/>
    <col min="7" max="7" width="17.7109375" style="46" customWidth="1"/>
    <col min="8" max="8" width="15.7109375" style="46" customWidth="1"/>
    <col min="9" max="9" width="15.85546875" style="46" customWidth="1"/>
    <col min="10" max="10" width="13.85546875" style="46" customWidth="1"/>
    <col min="11" max="11" width="4.7109375" style="46" customWidth="1"/>
    <col min="12" max="16384" width="11.42578125" style="46"/>
  </cols>
  <sheetData>
    <row r="1" spans="3:11" x14ac:dyDescent="0.25">
      <c r="C1" s="45"/>
      <c r="D1" s="45"/>
      <c r="E1" s="45"/>
      <c r="F1" s="45"/>
      <c r="G1" s="45"/>
      <c r="H1" s="45"/>
      <c r="I1" s="45"/>
      <c r="J1" s="45"/>
      <c r="K1" s="45"/>
    </row>
    <row r="2" spans="3:11" ht="23.25" x14ac:dyDescent="0.35">
      <c r="C2" s="45"/>
      <c r="D2" s="64" t="s">
        <v>106</v>
      </c>
      <c r="E2" s="64"/>
      <c r="F2" s="64"/>
      <c r="G2" s="64"/>
      <c r="H2" s="64"/>
      <c r="I2" s="64"/>
      <c r="J2" s="64"/>
      <c r="K2" s="45"/>
    </row>
    <row r="3" spans="3:11" ht="18.75" x14ac:dyDescent="0.3">
      <c r="C3" s="45"/>
      <c r="D3" s="65" t="s">
        <v>72</v>
      </c>
      <c r="E3" s="65"/>
      <c r="F3" s="65"/>
      <c r="G3" s="65"/>
      <c r="H3" s="65"/>
      <c r="I3" s="65"/>
      <c r="J3" s="65"/>
      <c r="K3" s="45"/>
    </row>
    <row r="4" spans="3:11" ht="20.100000000000001" customHeight="1" x14ac:dyDescent="0.25">
      <c r="C4" s="45"/>
      <c r="D4" s="66" t="s">
        <v>0</v>
      </c>
      <c r="E4" s="66"/>
      <c r="F4" s="67" t="s">
        <v>119</v>
      </c>
      <c r="G4" s="67"/>
      <c r="H4" s="67"/>
      <c r="I4" s="67"/>
      <c r="J4" s="67"/>
      <c r="K4" s="45"/>
    </row>
    <row r="5" spans="3:11" ht="28.5" customHeight="1" x14ac:dyDescent="0.25">
      <c r="C5" s="45"/>
      <c r="D5" s="66" t="s">
        <v>1</v>
      </c>
      <c r="E5" s="66"/>
      <c r="F5" s="47">
        <v>19390061</v>
      </c>
      <c r="G5" s="48" t="s">
        <v>2</v>
      </c>
      <c r="H5" s="68" t="s">
        <v>120</v>
      </c>
      <c r="I5" s="68"/>
      <c r="J5" s="68"/>
      <c r="K5" s="45"/>
    </row>
    <row r="6" spans="3:11" ht="20.100000000000001" customHeight="1" x14ac:dyDescent="0.25">
      <c r="C6" s="45"/>
      <c r="D6" s="66" t="s">
        <v>3</v>
      </c>
      <c r="E6" s="66"/>
      <c r="F6" s="118">
        <v>44725</v>
      </c>
      <c r="G6" s="66" t="s">
        <v>73</v>
      </c>
      <c r="H6" s="66"/>
      <c r="I6" s="119" t="s">
        <v>74</v>
      </c>
      <c r="J6" s="119"/>
      <c r="K6" s="45"/>
    </row>
    <row r="7" spans="3:11" x14ac:dyDescent="0.25">
      <c r="C7" s="45"/>
      <c r="D7" s="120"/>
      <c r="E7" s="120"/>
      <c r="F7" s="45"/>
      <c r="G7" s="45"/>
      <c r="H7" s="45"/>
      <c r="I7" s="45"/>
      <c r="J7" s="45"/>
      <c r="K7" s="45"/>
    </row>
    <row r="8" spans="3:11" x14ac:dyDescent="0.25">
      <c r="C8" s="45"/>
      <c r="D8" s="45"/>
      <c r="E8" s="45"/>
      <c r="F8" s="45"/>
      <c r="G8" s="45"/>
      <c r="H8" s="45"/>
      <c r="I8" s="45"/>
      <c r="J8" s="45"/>
      <c r="K8" s="45"/>
    </row>
    <row r="9" spans="3:11" x14ac:dyDescent="0.25">
      <c r="C9" s="45"/>
      <c r="D9" s="45"/>
      <c r="E9" s="45"/>
      <c r="F9" s="45"/>
      <c r="G9" s="45"/>
      <c r="H9" s="45"/>
      <c r="I9" s="45"/>
      <c r="J9" s="45"/>
      <c r="K9" s="45"/>
    </row>
    <row r="10" spans="3:11" x14ac:dyDescent="0.25">
      <c r="C10" s="45"/>
      <c r="D10" s="45"/>
      <c r="E10" s="45"/>
      <c r="F10" s="45"/>
      <c r="G10" s="45"/>
      <c r="H10" s="45"/>
      <c r="I10" s="45"/>
      <c r="J10" s="45"/>
      <c r="K10" s="45"/>
    </row>
    <row r="11" spans="3:11" ht="45" x14ac:dyDescent="0.25">
      <c r="C11" s="45"/>
      <c r="D11" s="70" t="s">
        <v>5</v>
      </c>
      <c r="E11" s="71"/>
      <c r="F11" s="72"/>
      <c r="G11" s="50" t="s">
        <v>6</v>
      </c>
      <c r="H11" s="50" t="s">
        <v>7</v>
      </c>
      <c r="I11" s="50" t="s">
        <v>8</v>
      </c>
      <c r="J11" s="50" t="s">
        <v>9</v>
      </c>
      <c r="K11" s="45"/>
    </row>
    <row r="12" spans="3:11" x14ac:dyDescent="0.25">
      <c r="C12" s="45"/>
      <c r="D12" s="73" t="s">
        <v>75</v>
      </c>
      <c r="E12" s="74"/>
      <c r="F12" s="75"/>
      <c r="G12" s="51">
        <f>SUM(G13:G20)</f>
        <v>320</v>
      </c>
      <c r="H12" s="51">
        <f>ROUND(J12/G12*17, 0)</f>
        <v>15</v>
      </c>
      <c r="I12" s="51">
        <f>ROUND(J12/G12*100,0)</f>
        <v>90</v>
      </c>
      <c r="J12" s="51">
        <f>SUM(J13:J20)</f>
        <v>289</v>
      </c>
      <c r="K12" s="45"/>
    </row>
    <row r="13" spans="3:11" x14ac:dyDescent="0.25">
      <c r="C13" s="45"/>
      <c r="D13" s="52">
        <v>1</v>
      </c>
      <c r="E13" s="62" t="s">
        <v>76</v>
      </c>
      <c r="F13" s="63"/>
      <c r="G13" s="52">
        <v>40</v>
      </c>
      <c r="H13" s="53">
        <v>16</v>
      </c>
      <c r="I13" s="52">
        <f>ROUND(H13/17*100,0)</f>
        <v>94</v>
      </c>
      <c r="J13" s="52">
        <f>ROUND(H13/17*G13,0)</f>
        <v>38</v>
      </c>
      <c r="K13" s="45"/>
    </row>
    <row r="14" spans="3:11" x14ac:dyDescent="0.25">
      <c r="C14" s="45"/>
      <c r="D14" s="54">
        <v>2</v>
      </c>
      <c r="E14" s="76" t="s">
        <v>77</v>
      </c>
      <c r="F14" s="77"/>
      <c r="G14" s="54">
        <v>40</v>
      </c>
      <c r="H14" s="53">
        <v>17</v>
      </c>
      <c r="I14" s="54">
        <f t="shared" ref="I14:I20" si="0">ROUND(H14/17*100,0)</f>
        <v>100</v>
      </c>
      <c r="J14" s="54">
        <f t="shared" ref="J14:J20" si="1">ROUND(H14/17*G14,0)</f>
        <v>40</v>
      </c>
      <c r="K14" s="45"/>
    </row>
    <row r="15" spans="3:11" x14ac:dyDescent="0.25">
      <c r="C15" s="45"/>
      <c r="D15" s="52">
        <v>3</v>
      </c>
      <c r="E15" s="62" t="s">
        <v>78</v>
      </c>
      <c r="F15" s="63"/>
      <c r="G15" s="52">
        <v>40</v>
      </c>
      <c r="H15" s="53">
        <v>15</v>
      </c>
      <c r="I15" s="52">
        <f t="shared" si="0"/>
        <v>88</v>
      </c>
      <c r="J15" s="52">
        <f t="shared" si="1"/>
        <v>35</v>
      </c>
      <c r="K15" s="45"/>
    </row>
    <row r="16" spans="3:11" x14ac:dyDescent="0.25">
      <c r="C16" s="45"/>
      <c r="D16" s="54">
        <v>4</v>
      </c>
      <c r="E16" s="78" t="s">
        <v>79</v>
      </c>
      <c r="F16" s="79"/>
      <c r="G16" s="54">
        <v>40</v>
      </c>
      <c r="H16" s="53">
        <v>16</v>
      </c>
      <c r="I16" s="54">
        <f t="shared" si="0"/>
        <v>94</v>
      </c>
      <c r="J16" s="54">
        <f t="shared" si="1"/>
        <v>38</v>
      </c>
      <c r="K16" s="45"/>
    </row>
    <row r="17" spans="3:11" x14ac:dyDescent="0.25">
      <c r="C17" s="45"/>
      <c r="D17" s="52">
        <v>5</v>
      </c>
      <c r="E17" s="62" t="s">
        <v>80</v>
      </c>
      <c r="F17" s="63"/>
      <c r="G17" s="52">
        <v>40</v>
      </c>
      <c r="H17" s="53">
        <v>15</v>
      </c>
      <c r="I17" s="52">
        <f t="shared" si="0"/>
        <v>88</v>
      </c>
      <c r="J17" s="52">
        <f t="shared" si="1"/>
        <v>35</v>
      </c>
      <c r="K17" s="45"/>
    </row>
    <row r="18" spans="3:11" x14ac:dyDescent="0.25">
      <c r="C18" s="45"/>
      <c r="D18" s="54">
        <v>6</v>
      </c>
      <c r="E18" s="78" t="s">
        <v>81</v>
      </c>
      <c r="F18" s="79"/>
      <c r="G18" s="54">
        <v>40</v>
      </c>
      <c r="H18" s="53">
        <v>14</v>
      </c>
      <c r="I18" s="54">
        <f t="shared" si="0"/>
        <v>82</v>
      </c>
      <c r="J18" s="54">
        <f t="shared" si="1"/>
        <v>33</v>
      </c>
      <c r="K18" s="45"/>
    </row>
    <row r="19" spans="3:11" x14ac:dyDescent="0.25">
      <c r="C19" s="45"/>
      <c r="D19" s="52">
        <v>7</v>
      </c>
      <c r="E19" s="62" t="s">
        <v>82</v>
      </c>
      <c r="F19" s="63"/>
      <c r="G19" s="52">
        <v>40</v>
      </c>
      <c r="H19" s="53">
        <v>15</v>
      </c>
      <c r="I19" s="52">
        <f t="shared" si="0"/>
        <v>88</v>
      </c>
      <c r="J19" s="52">
        <f t="shared" si="1"/>
        <v>35</v>
      </c>
      <c r="K19" s="45"/>
    </row>
    <row r="20" spans="3:11" x14ac:dyDescent="0.25">
      <c r="C20" s="45"/>
      <c r="D20" s="54">
        <v>8</v>
      </c>
      <c r="E20" s="78" t="s">
        <v>83</v>
      </c>
      <c r="F20" s="79"/>
      <c r="G20" s="54">
        <v>40</v>
      </c>
      <c r="H20" s="53">
        <v>15</v>
      </c>
      <c r="I20" s="54">
        <f t="shared" si="0"/>
        <v>88</v>
      </c>
      <c r="J20" s="54">
        <f t="shared" si="1"/>
        <v>35</v>
      </c>
      <c r="K20" s="45"/>
    </row>
    <row r="21" spans="3:11" ht="14.25" customHeight="1" x14ac:dyDescent="0.25">
      <c r="C21" s="45"/>
      <c r="D21" s="55"/>
      <c r="E21" s="55"/>
      <c r="F21" s="55"/>
      <c r="G21" s="55"/>
      <c r="H21" s="55"/>
      <c r="I21" s="55"/>
      <c r="J21" s="55"/>
      <c r="K21" s="45"/>
    </row>
    <row r="22" spans="3:11" ht="14.25" customHeight="1" x14ac:dyDescent="0.25">
      <c r="C22" s="45"/>
      <c r="D22" s="73" t="s">
        <v>84</v>
      </c>
      <c r="E22" s="74"/>
      <c r="F22" s="75"/>
      <c r="G22" s="51">
        <f>SUM(G23:G32)</f>
        <v>400</v>
      </c>
      <c r="H22" s="51">
        <f>ROUND(J22/G22*17,0)</f>
        <v>13</v>
      </c>
      <c r="I22" s="51">
        <f>ROUND(J22/G22*100,0)</f>
        <v>77</v>
      </c>
      <c r="J22" s="51">
        <f>SUM(J23:J32)</f>
        <v>307</v>
      </c>
      <c r="K22" s="45"/>
    </row>
    <row r="23" spans="3:11" ht="14.25" customHeight="1" x14ac:dyDescent="0.25">
      <c r="C23" s="45"/>
      <c r="D23" s="52">
        <v>9</v>
      </c>
      <c r="E23" s="62" t="s">
        <v>85</v>
      </c>
      <c r="F23" s="63"/>
      <c r="G23" s="52">
        <v>40</v>
      </c>
      <c r="H23" s="53">
        <v>15</v>
      </c>
      <c r="I23" s="52">
        <f t="shared" ref="I23:I32" si="2">ROUND(H23/17*100,0)</f>
        <v>88</v>
      </c>
      <c r="J23" s="52">
        <f t="shared" ref="J23:J32" si="3">ROUND(H23/17*G23,0)</f>
        <v>35</v>
      </c>
      <c r="K23" s="45"/>
    </row>
    <row r="24" spans="3:11" ht="14.25" customHeight="1" x14ac:dyDescent="0.25">
      <c r="C24" s="45"/>
      <c r="D24" s="54">
        <v>10</v>
      </c>
      <c r="E24" s="78" t="s">
        <v>86</v>
      </c>
      <c r="F24" s="79"/>
      <c r="G24" s="54">
        <v>40</v>
      </c>
      <c r="H24" s="53">
        <v>13</v>
      </c>
      <c r="I24" s="54">
        <f t="shared" si="2"/>
        <v>76</v>
      </c>
      <c r="J24" s="54">
        <f t="shared" si="3"/>
        <v>31</v>
      </c>
      <c r="K24" s="45"/>
    </row>
    <row r="25" spans="3:11" ht="28.5" customHeight="1" x14ac:dyDescent="0.25">
      <c r="C25" s="45"/>
      <c r="D25" s="52">
        <f>D24+1</f>
        <v>11</v>
      </c>
      <c r="E25" s="62" t="s">
        <v>87</v>
      </c>
      <c r="F25" s="63"/>
      <c r="G25" s="52">
        <v>40</v>
      </c>
      <c r="H25" s="53">
        <v>13</v>
      </c>
      <c r="I25" s="52">
        <f t="shared" si="2"/>
        <v>76</v>
      </c>
      <c r="J25" s="52">
        <f t="shared" si="3"/>
        <v>31</v>
      </c>
      <c r="K25" s="45"/>
    </row>
    <row r="26" spans="3:11" ht="30.75" customHeight="1" x14ac:dyDescent="0.25">
      <c r="C26" s="45"/>
      <c r="D26" s="54">
        <f t="shared" ref="D26:D32" si="4">D25+1</f>
        <v>12</v>
      </c>
      <c r="E26" s="78" t="s">
        <v>88</v>
      </c>
      <c r="F26" s="79"/>
      <c r="G26" s="54">
        <v>40</v>
      </c>
      <c r="H26" s="53">
        <v>10</v>
      </c>
      <c r="I26" s="54">
        <f t="shared" si="2"/>
        <v>59</v>
      </c>
      <c r="J26" s="54">
        <f t="shared" si="3"/>
        <v>24</v>
      </c>
      <c r="K26" s="45"/>
    </row>
    <row r="27" spans="3:11" ht="45.75" customHeight="1" x14ac:dyDescent="0.25">
      <c r="C27" s="45"/>
      <c r="D27" s="52">
        <f t="shared" si="4"/>
        <v>13</v>
      </c>
      <c r="E27" s="62" t="s">
        <v>89</v>
      </c>
      <c r="F27" s="63"/>
      <c r="G27" s="52">
        <v>40</v>
      </c>
      <c r="H27" s="53">
        <v>11</v>
      </c>
      <c r="I27" s="52">
        <f t="shared" si="2"/>
        <v>65</v>
      </c>
      <c r="J27" s="52">
        <f t="shared" si="3"/>
        <v>26</v>
      </c>
      <c r="K27" s="45"/>
    </row>
    <row r="28" spans="3:11" ht="30" customHeight="1" x14ac:dyDescent="0.25">
      <c r="C28" s="45"/>
      <c r="D28" s="54">
        <f t="shared" si="4"/>
        <v>14</v>
      </c>
      <c r="E28" s="78" t="s">
        <v>90</v>
      </c>
      <c r="F28" s="79"/>
      <c r="G28" s="54">
        <v>40</v>
      </c>
      <c r="H28" s="53">
        <v>13</v>
      </c>
      <c r="I28" s="54">
        <f t="shared" si="2"/>
        <v>76</v>
      </c>
      <c r="J28" s="54">
        <f t="shared" si="3"/>
        <v>31</v>
      </c>
      <c r="K28" s="45"/>
    </row>
    <row r="29" spans="3:11" ht="14.25" customHeight="1" x14ac:dyDescent="0.25">
      <c r="C29" s="45"/>
      <c r="D29" s="52">
        <f t="shared" si="4"/>
        <v>15</v>
      </c>
      <c r="E29" s="62" t="s">
        <v>91</v>
      </c>
      <c r="F29" s="63"/>
      <c r="G29" s="52">
        <v>40</v>
      </c>
      <c r="H29" s="53">
        <v>13</v>
      </c>
      <c r="I29" s="52">
        <f t="shared" si="2"/>
        <v>76</v>
      </c>
      <c r="J29" s="52">
        <f t="shared" si="3"/>
        <v>31</v>
      </c>
      <c r="K29" s="45"/>
    </row>
    <row r="30" spans="3:11" ht="14.25" customHeight="1" x14ac:dyDescent="0.25">
      <c r="C30" s="45"/>
      <c r="D30" s="54">
        <f t="shared" si="4"/>
        <v>16</v>
      </c>
      <c r="E30" s="78" t="s">
        <v>92</v>
      </c>
      <c r="F30" s="79"/>
      <c r="G30" s="54">
        <v>40</v>
      </c>
      <c r="H30" s="53">
        <v>12</v>
      </c>
      <c r="I30" s="54">
        <f t="shared" si="2"/>
        <v>71</v>
      </c>
      <c r="J30" s="54">
        <f t="shared" si="3"/>
        <v>28</v>
      </c>
      <c r="K30" s="45"/>
    </row>
    <row r="31" spans="3:11" ht="48" customHeight="1" x14ac:dyDescent="0.25">
      <c r="C31" s="45"/>
      <c r="D31" s="52">
        <f t="shared" si="4"/>
        <v>17</v>
      </c>
      <c r="E31" s="62" t="s">
        <v>93</v>
      </c>
      <c r="F31" s="63"/>
      <c r="G31" s="52">
        <v>40</v>
      </c>
      <c r="H31" s="53">
        <v>15</v>
      </c>
      <c r="I31" s="52">
        <f t="shared" si="2"/>
        <v>88</v>
      </c>
      <c r="J31" s="52">
        <f t="shared" si="3"/>
        <v>35</v>
      </c>
      <c r="K31" s="45"/>
    </row>
    <row r="32" spans="3:11" ht="30.75" customHeight="1" x14ac:dyDescent="0.25">
      <c r="C32" s="45"/>
      <c r="D32" s="54">
        <f t="shared" si="4"/>
        <v>18</v>
      </c>
      <c r="E32" s="78" t="s">
        <v>94</v>
      </c>
      <c r="F32" s="79"/>
      <c r="G32" s="54">
        <v>40</v>
      </c>
      <c r="H32" s="53">
        <v>15</v>
      </c>
      <c r="I32" s="54">
        <f t="shared" si="2"/>
        <v>88</v>
      </c>
      <c r="J32" s="54">
        <f t="shared" si="3"/>
        <v>35</v>
      </c>
      <c r="K32" s="45"/>
    </row>
    <row r="33" spans="3:11" x14ac:dyDescent="0.25">
      <c r="C33" s="45"/>
      <c r="D33" s="55"/>
      <c r="E33" s="55"/>
      <c r="F33" s="55"/>
      <c r="G33" s="55"/>
      <c r="H33" s="55"/>
      <c r="I33" s="55"/>
      <c r="J33" s="55"/>
      <c r="K33" s="45"/>
    </row>
    <row r="34" spans="3:11" x14ac:dyDescent="0.25">
      <c r="C34" s="45"/>
      <c r="D34" s="73" t="s">
        <v>30</v>
      </c>
      <c r="E34" s="74"/>
      <c r="F34" s="75"/>
      <c r="G34" s="51">
        <f>SUM(G35:G41)</f>
        <v>280</v>
      </c>
      <c r="H34" s="51">
        <f>ROUND(J34/G34*17,0)</f>
        <v>7</v>
      </c>
      <c r="I34" s="51">
        <f>ROUND(J34/G34*100, 0)</f>
        <v>43</v>
      </c>
      <c r="J34" s="51">
        <f>SUM(J35:J41)</f>
        <v>120</v>
      </c>
      <c r="K34" s="45"/>
    </row>
    <row r="35" spans="3:11" x14ac:dyDescent="0.25">
      <c r="C35" s="45"/>
      <c r="D35" s="52">
        <f>D32+1</f>
        <v>19</v>
      </c>
      <c r="E35" s="62" t="s">
        <v>35</v>
      </c>
      <c r="F35" s="63"/>
      <c r="G35" s="52">
        <v>40</v>
      </c>
      <c r="H35" s="53">
        <v>8</v>
      </c>
      <c r="I35" s="52">
        <f t="shared" ref="I35:I41" si="5">ROUND(H35/17*100,0)</f>
        <v>47</v>
      </c>
      <c r="J35" s="52">
        <f t="shared" ref="J35:J41" si="6">ROUND(H35/17*G35,0)</f>
        <v>19</v>
      </c>
      <c r="K35" s="45"/>
    </row>
    <row r="36" spans="3:11" ht="15" customHeight="1" x14ac:dyDescent="0.25">
      <c r="C36" s="45"/>
      <c r="D36" s="54">
        <f>D35+1</f>
        <v>20</v>
      </c>
      <c r="E36" s="78" t="s">
        <v>36</v>
      </c>
      <c r="F36" s="79"/>
      <c r="G36" s="54">
        <v>40</v>
      </c>
      <c r="H36" s="53">
        <v>5</v>
      </c>
      <c r="I36" s="54">
        <f t="shared" si="5"/>
        <v>29</v>
      </c>
      <c r="J36" s="54">
        <f t="shared" si="6"/>
        <v>12</v>
      </c>
      <c r="K36" s="45"/>
    </row>
    <row r="37" spans="3:11" ht="15" customHeight="1" x14ac:dyDescent="0.25">
      <c r="C37" s="45"/>
      <c r="D37" s="52">
        <f>D36+1</f>
        <v>21</v>
      </c>
      <c r="E37" s="62" t="s">
        <v>37</v>
      </c>
      <c r="F37" s="63"/>
      <c r="G37" s="52">
        <v>40</v>
      </c>
      <c r="H37" s="53">
        <v>8</v>
      </c>
      <c r="I37" s="52">
        <f t="shared" si="5"/>
        <v>47</v>
      </c>
      <c r="J37" s="52">
        <f t="shared" si="6"/>
        <v>19</v>
      </c>
      <c r="K37" s="45"/>
    </row>
    <row r="38" spans="3:11" ht="30.75" customHeight="1" x14ac:dyDescent="0.25">
      <c r="C38" s="45"/>
      <c r="D38" s="54">
        <f>D37+1</f>
        <v>22</v>
      </c>
      <c r="E38" s="78" t="s">
        <v>38</v>
      </c>
      <c r="F38" s="79"/>
      <c r="G38" s="54">
        <v>40</v>
      </c>
      <c r="H38" s="53">
        <v>7</v>
      </c>
      <c r="I38" s="54">
        <f t="shared" si="5"/>
        <v>41</v>
      </c>
      <c r="J38" s="54">
        <f t="shared" si="6"/>
        <v>16</v>
      </c>
      <c r="K38" s="45"/>
    </row>
    <row r="39" spans="3:11" x14ac:dyDescent="0.25">
      <c r="C39" s="45"/>
      <c r="D39" s="52">
        <f>D38+1</f>
        <v>23</v>
      </c>
      <c r="E39" s="62" t="s">
        <v>39</v>
      </c>
      <c r="F39" s="63"/>
      <c r="G39" s="52">
        <v>40</v>
      </c>
      <c r="H39" s="53">
        <v>12</v>
      </c>
      <c r="I39" s="52">
        <f t="shared" si="5"/>
        <v>71</v>
      </c>
      <c r="J39" s="52">
        <f t="shared" si="6"/>
        <v>28</v>
      </c>
      <c r="K39" s="45"/>
    </row>
    <row r="40" spans="3:11" x14ac:dyDescent="0.25">
      <c r="C40" s="45"/>
      <c r="D40" s="54">
        <v>24</v>
      </c>
      <c r="E40" s="78" t="s">
        <v>40</v>
      </c>
      <c r="F40" s="79"/>
      <c r="G40" s="54">
        <v>40</v>
      </c>
      <c r="H40" s="53">
        <v>5</v>
      </c>
      <c r="I40" s="54">
        <f t="shared" si="5"/>
        <v>29</v>
      </c>
      <c r="J40" s="54">
        <f t="shared" si="6"/>
        <v>12</v>
      </c>
      <c r="K40" s="45"/>
    </row>
    <row r="41" spans="3:11" ht="15" customHeight="1" x14ac:dyDescent="0.25">
      <c r="C41" s="45"/>
      <c r="D41" s="52">
        <v>25</v>
      </c>
      <c r="E41" s="62" t="s">
        <v>95</v>
      </c>
      <c r="F41" s="63"/>
      <c r="G41" s="52">
        <v>40</v>
      </c>
      <c r="H41" s="53">
        <v>6</v>
      </c>
      <c r="I41" s="52">
        <f t="shared" si="5"/>
        <v>35</v>
      </c>
      <c r="J41" s="52">
        <f t="shared" si="6"/>
        <v>14</v>
      </c>
      <c r="K41" s="45"/>
    </row>
    <row r="42" spans="3:11" x14ac:dyDescent="0.25">
      <c r="C42" s="45"/>
      <c r="D42" s="55"/>
      <c r="E42" s="55"/>
      <c r="F42" s="55"/>
      <c r="G42" s="55"/>
      <c r="H42" s="55"/>
      <c r="I42" s="55"/>
      <c r="J42" s="55"/>
      <c r="K42" s="45"/>
    </row>
    <row r="43" spans="3:11" x14ac:dyDescent="0.25">
      <c r="C43" s="45"/>
      <c r="D43" s="45"/>
      <c r="E43" s="45"/>
      <c r="F43" s="45"/>
      <c r="G43" s="45"/>
      <c r="H43" s="45"/>
      <c r="I43" s="45"/>
      <c r="J43" s="45"/>
      <c r="K43" s="45"/>
    </row>
    <row r="44" spans="3:11" ht="15" customHeight="1" x14ac:dyDescent="0.25">
      <c r="C44" s="45"/>
      <c r="D44" s="121"/>
      <c r="E44" s="121"/>
      <c r="F44" s="57" t="s">
        <v>42</v>
      </c>
      <c r="G44" s="58">
        <f>SUM(G34,G22,G12)</f>
        <v>1000</v>
      </c>
      <c r="H44" s="58">
        <f>ROUND(J44/G44*17,0)</f>
        <v>12</v>
      </c>
      <c r="I44" s="58">
        <f>ROUND(J44/G44*100,0)</f>
        <v>72</v>
      </c>
      <c r="J44" s="58">
        <f>SUM(J34,J22,J12)</f>
        <v>716</v>
      </c>
      <c r="K44" s="45"/>
    </row>
    <row r="45" spans="3:11" x14ac:dyDescent="0.25">
      <c r="C45" s="45"/>
      <c r="D45" s="120"/>
      <c r="E45" s="120"/>
      <c r="F45" s="45"/>
      <c r="G45" s="45"/>
      <c r="H45" s="45"/>
      <c r="I45" s="45"/>
      <c r="J45" s="45"/>
      <c r="K45" s="45"/>
    </row>
    <row r="46" spans="3:11" x14ac:dyDescent="0.25">
      <c r="C46" s="45"/>
      <c r="D46" s="121"/>
      <c r="E46" s="121"/>
      <c r="F46" s="122" t="s">
        <v>43</v>
      </c>
      <c r="G46" s="123">
        <f>I44</f>
        <v>72</v>
      </c>
      <c r="H46" s="45"/>
      <c r="I46" s="45"/>
      <c r="J46" s="45"/>
      <c r="K46" s="45"/>
    </row>
    <row r="47" spans="3:11" x14ac:dyDescent="0.25">
      <c r="C47" s="45"/>
      <c r="D47" s="45"/>
      <c r="E47" s="45"/>
      <c r="F47" s="45"/>
      <c r="G47" s="45"/>
      <c r="H47" s="45"/>
      <c r="I47" s="45"/>
      <c r="J47" s="45"/>
      <c r="K47" s="45"/>
    </row>
    <row r="48" spans="3:11" x14ac:dyDescent="0.25">
      <c r="C48" s="45"/>
      <c r="D48" s="124" t="s">
        <v>96</v>
      </c>
      <c r="E48" s="125"/>
      <c r="F48" s="125"/>
      <c r="G48" s="125"/>
      <c r="H48" s="125"/>
      <c r="I48" s="125"/>
      <c r="J48" s="126"/>
      <c r="K48" s="45"/>
    </row>
    <row r="49" spans="3:11" ht="15" customHeight="1" x14ac:dyDescent="0.25">
      <c r="C49" s="45"/>
      <c r="D49" s="127" t="s">
        <v>97</v>
      </c>
      <c r="E49" s="128"/>
      <c r="F49" s="129"/>
      <c r="G49" s="127" t="s">
        <v>98</v>
      </c>
      <c r="H49" s="129"/>
      <c r="I49" s="127" t="s">
        <v>99</v>
      </c>
      <c r="J49" s="129"/>
      <c r="K49" s="45"/>
    </row>
    <row r="50" spans="3:11" x14ac:dyDescent="0.25">
      <c r="C50" s="45"/>
      <c r="D50" s="130" t="s">
        <v>100</v>
      </c>
      <c r="E50" s="131"/>
      <c r="F50" s="132"/>
      <c r="G50" s="133" t="s">
        <v>101</v>
      </c>
      <c r="H50" s="134"/>
      <c r="I50" s="133" t="s">
        <v>102</v>
      </c>
      <c r="J50" s="134"/>
      <c r="K50" s="45"/>
    </row>
    <row r="51" spans="3:11" x14ac:dyDescent="0.25">
      <c r="C51" s="45"/>
      <c r="D51" s="135"/>
      <c r="E51" s="136"/>
      <c r="F51" s="137"/>
      <c r="G51" s="138"/>
      <c r="H51" s="139"/>
      <c r="I51" s="138"/>
      <c r="J51" s="139"/>
      <c r="K51" s="45"/>
    </row>
    <row r="52" spans="3:11" x14ac:dyDescent="0.25">
      <c r="C52" s="45"/>
      <c r="D52" s="45"/>
      <c r="E52" s="45"/>
      <c r="F52" s="45"/>
      <c r="G52" s="45"/>
      <c r="H52" s="45"/>
      <c r="I52" s="45"/>
      <c r="J52" s="45"/>
      <c r="K52" s="45"/>
    </row>
  </sheetData>
  <sheetProtection algorithmName="SHA-512" hashValue="WrfKq3TLVoCSn0xf9cQhrj5tQWkhw1uM4p5nON4nPkq2DC3DogI0hnnWGHsZ/y+yYrDSht4D1e7JGqcnLImSQA==" saltValue="gCMF8ZLsWt5TAYNn2/BFcQ==" spinCount="100000" sheet="1" objects="1" scenarios="1"/>
  <mergeCells count="49">
    <mergeCell ref="D2:J2"/>
    <mergeCell ref="D3:J3"/>
    <mergeCell ref="D4:E4"/>
    <mergeCell ref="F4:J4"/>
    <mergeCell ref="D5:E5"/>
    <mergeCell ref="H5:J5"/>
    <mergeCell ref="E18:F18"/>
    <mergeCell ref="D6:E6"/>
    <mergeCell ref="G6:H6"/>
    <mergeCell ref="I6:J6"/>
    <mergeCell ref="D7:E7"/>
    <mergeCell ref="D11:F11"/>
    <mergeCell ref="D12:F12"/>
    <mergeCell ref="E13:F13"/>
    <mergeCell ref="E14:F14"/>
    <mergeCell ref="E15:F15"/>
    <mergeCell ref="E16:F16"/>
    <mergeCell ref="E17:F17"/>
    <mergeCell ref="E31:F31"/>
    <mergeCell ref="E19:F19"/>
    <mergeCell ref="E20:F20"/>
    <mergeCell ref="D22:F22"/>
    <mergeCell ref="E23:F23"/>
    <mergeCell ref="E24:F24"/>
    <mergeCell ref="E25:F25"/>
    <mergeCell ref="E26:F26"/>
    <mergeCell ref="E27:F27"/>
    <mergeCell ref="E28:F28"/>
    <mergeCell ref="E29:F29"/>
    <mergeCell ref="E30:F30"/>
    <mergeCell ref="D46:E46"/>
    <mergeCell ref="E32:F32"/>
    <mergeCell ref="D34:F34"/>
    <mergeCell ref="E35:F35"/>
    <mergeCell ref="E36:F36"/>
    <mergeCell ref="E37:F37"/>
    <mergeCell ref="E38:F38"/>
    <mergeCell ref="E39:F39"/>
    <mergeCell ref="E40:F40"/>
    <mergeCell ref="E41:F41"/>
    <mergeCell ref="D44:E44"/>
    <mergeCell ref="D45:E45"/>
    <mergeCell ref="D48:J48"/>
    <mergeCell ref="D49:F49"/>
    <mergeCell ref="G49:H49"/>
    <mergeCell ref="I49:J49"/>
    <mergeCell ref="D50:F51"/>
    <mergeCell ref="G50:H51"/>
    <mergeCell ref="I50:J5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C839-105F-4A8F-8663-7019399E0837}">
  <dimension ref="C1:K22"/>
  <sheetViews>
    <sheetView topLeftCell="A10" workbookViewId="0">
      <selection activeCell="F6" sqref="F6"/>
    </sheetView>
  </sheetViews>
  <sheetFormatPr baseColWidth="10" defaultColWidth="11.42578125" defaultRowHeight="15" x14ac:dyDescent="0.25"/>
  <cols>
    <col min="3" max="4" width="4.7109375" customWidth="1"/>
    <col min="5" max="6" width="30.7109375" customWidth="1"/>
    <col min="7" max="7" width="17.7109375" customWidth="1"/>
    <col min="8" max="8" width="15.7109375" customWidth="1"/>
    <col min="9" max="9" width="15.85546875" customWidth="1"/>
    <col min="10" max="10" width="13.85546875" customWidth="1"/>
    <col min="11" max="11" width="4.7109375" customWidth="1"/>
  </cols>
  <sheetData>
    <row r="1" spans="3:11" x14ac:dyDescent="0.25">
      <c r="C1" s="1"/>
      <c r="D1" s="1"/>
      <c r="E1" s="1"/>
      <c r="F1" s="1"/>
      <c r="G1" s="1"/>
      <c r="H1" s="1"/>
      <c r="I1" s="1"/>
      <c r="J1" s="1"/>
      <c r="K1" s="1"/>
    </row>
    <row r="2" spans="3:11" ht="23.25" x14ac:dyDescent="0.35">
      <c r="C2" s="1"/>
      <c r="D2" s="108" t="s">
        <v>107</v>
      </c>
      <c r="E2" s="108"/>
      <c r="F2" s="108"/>
      <c r="G2" s="108"/>
      <c r="H2" s="108"/>
      <c r="I2" s="108"/>
      <c r="J2" s="108"/>
      <c r="K2" s="1"/>
    </row>
    <row r="3" spans="3:11" ht="18.75" x14ac:dyDescent="0.3">
      <c r="C3" s="1"/>
      <c r="D3" s="109" t="s">
        <v>104</v>
      </c>
      <c r="E3" s="109"/>
      <c r="F3" s="109"/>
      <c r="G3" s="109"/>
      <c r="H3" s="109"/>
      <c r="I3" s="109"/>
      <c r="J3" s="109"/>
      <c r="K3" s="1"/>
    </row>
    <row r="4" spans="3:11" ht="18.75" x14ac:dyDescent="0.3">
      <c r="C4" s="1"/>
      <c r="D4" s="109" t="s">
        <v>105</v>
      </c>
      <c r="E4" s="109"/>
      <c r="F4" s="109"/>
      <c r="G4" s="109"/>
      <c r="H4" s="109"/>
      <c r="I4" s="109"/>
      <c r="J4" s="109"/>
      <c r="K4" s="1"/>
    </row>
    <row r="5" spans="3:11" ht="20.100000000000001" customHeight="1" x14ac:dyDescent="0.25">
      <c r="C5" s="1"/>
      <c r="D5" s="106" t="s">
        <v>0</v>
      </c>
      <c r="E5" s="106"/>
      <c r="F5" s="67" t="s">
        <v>119</v>
      </c>
      <c r="G5" s="67"/>
      <c r="H5" s="67"/>
      <c r="I5" s="67"/>
      <c r="J5" s="67"/>
      <c r="K5" s="1"/>
    </row>
    <row r="6" spans="3:11" ht="28.5" customHeight="1" x14ac:dyDescent="0.25">
      <c r="C6" s="1"/>
      <c r="D6" s="106" t="s">
        <v>1</v>
      </c>
      <c r="E6" s="106"/>
      <c r="F6" s="47">
        <v>19390061</v>
      </c>
      <c r="G6" s="115" t="s">
        <v>109</v>
      </c>
      <c r="H6" s="115"/>
      <c r="I6" s="116">
        <v>44725</v>
      </c>
      <c r="J6" s="117"/>
      <c r="K6" s="1"/>
    </row>
    <row r="7" spans="3:11" ht="20.100000000000001" customHeight="1" x14ac:dyDescent="0.25">
      <c r="C7" s="1"/>
      <c r="D7" s="106" t="s">
        <v>108</v>
      </c>
      <c r="E7" s="106"/>
      <c r="F7" s="114" t="s">
        <v>120</v>
      </c>
      <c r="G7" s="114"/>
      <c r="H7" s="114"/>
      <c r="I7" s="114"/>
      <c r="J7" s="114"/>
      <c r="K7" s="1"/>
    </row>
    <row r="8" spans="3:11" x14ac:dyDescent="0.25">
      <c r="C8" s="1"/>
      <c r="D8" s="105"/>
      <c r="E8" s="105"/>
      <c r="F8" s="1"/>
      <c r="G8" s="1"/>
      <c r="H8" s="1"/>
      <c r="I8" s="1"/>
      <c r="J8" s="1"/>
      <c r="K8" s="1"/>
    </row>
    <row r="9" spans="3:11" x14ac:dyDescent="0.25">
      <c r="C9" s="1"/>
      <c r="D9" s="1"/>
      <c r="E9" s="1"/>
      <c r="F9" s="1"/>
      <c r="G9" s="1"/>
      <c r="H9" s="1"/>
      <c r="I9" s="1"/>
      <c r="J9" s="1"/>
      <c r="K9" s="1"/>
    </row>
    <row r="10" spans="3:11" x14ac:dyDescent="0.25">
      <c r="C10" s="1"/>
      <c r="D10" s="1"/>
      <c r="E10" s="1"/>
      <c r="F10" s="1"/>
      <c r="G10" s="1"/>
      <c r="H10" s="1"/>
      <c r="I10" s="1"/>
      <c r="J10" s="1"/>
      <c r="K10" s="1"/>
    </row>
    <row r="11" spans="3:11" x14ac:dyDescent="0.25">
      <c r="C11" s="1"/>
      <c r="D11" s="1"/>
      <c r="E11" s="1"/>
      <c r="F11" s="1"/>
      <c r="G11" s="1"/>
      <c r="H11" s="1"/>
      <c r="I11" s="1"/>
      <c r="J11" s="1"/>
      <c r="K11" s="1"/>
    </row>
    <row r="12" spans="3:11" ht="45" x14ac:dyDescent="0.25">
      <c r="C12" s="1"/>
      <c r="D12" s="107" t="s">
        <v>110</v>
      </c>
      <c r="E12" s="94"/>
      <c r="F12" s="93"/>
      <c r="G12" s="2" t="s">
        <v>111</v>
      </c>
      <c r="H12" s="2" t="s">
        <v>7</v>
      </c>
      <c r="I12" s="2" t="s">
        <v>115</v>
      </c>
      <c r="J12" s="2" t="s">
        <v>9</v>
      </c>
      <c r="K12" s="1"/>
    </row>
    <row r="13" spans="3:11" ht="20.100000000000001" customHeight="1" x14ac:dyDescent="0.25">
      <c r="C13" s="1"/>
      <c r="D13" s="38">
        <v>1</v>
      </c>
      <c r="E13" s="110" t="s">
        <v>112</v>
      </c>
      <c r="F13" s="111"/>
      <c r="G13" s="38">
        <v>55</v>
      </c>
      <c r="H13" s="42">
        <f>ROUND(Asesor!G52/100*17, 0)</f>
        <v>14</v>
      </c>
      <c r="I13" s="40">
        <f>Asesor!G52</f>
        <v>81</v>
      </c>
      <c r="J13" s="38">
        <f>ROUND(H13/17*G13,0)</f>
        <v>45</v>
      </c>
      <c r="K13" s="1"/>
    </row>
    <row r="14" spans="3:11" ht="20.100000000000001" customHeight="1" x14ac:dyDescent="0.25">
      <c r="C14" s="1"/>
      <c r="D14" s="39">
        <v>2</v>
      </c>
      <c r="E14" s="112" t="s">
        <v>113</v>
      </c>
      <c r="F14" s="113"/>
      <c r="G14" s="43">
        <v>35</v>
      </c>
      <c r="H14" s="43">
        <f>ROUND(Profesor!E33/100*17, 0)</f>
        <v>0</v>
      </c>
      <c r="I14" s="39">
        <f>Profesor!E33</f>
        <v>0</v>
      </c>
      <c r="J14" s="39">
        <f t="shared" ref="J14:J15" si="0">ROUND(H14/17*G14,0)</f>
        <v>0</v>
      </c>
      <c r="K14" s="1"/>
    </row>
    <row r="15" spans="3:11" ht="20.100000000000001" customHeight="1" x14ac:dyDescent="0.25">
      <c r="C15" s="1"/>
      <c r="D15" s="38">
        <v>3</v>
      </c>
      <c r="E15" s="110" t="s">
        <v>114</v>
      </c>
      <c r="F15" s="111"/>
      <c r="G15" s="38">
        <v>10</v>
      </c>
      <c r="H15" s="42">
        <f>ROUND(Compañeros!G46/100*17, 0)</f>
        <v>12</v>
      </c>
      <c r="I15" s="40">
        <f>Compañeros!G46</f>
        <v>72</v>
      </c>
      <c r="J15" s="38">
        <f t="shared" si="0"/>
        <v>7</v>
      </c>
      <c r="K15" s="1"/>
    </row>
    <row r="16" spans="3:11" x14ac:dyDescent="0.25">
      <c r="C16" s="1"/>
      <c r="D16" s="3"/>
      <c r="E16" s="3"/>
      <c r="F16" s="3"/>
      <c r="G16" s="3"/>
      <c r="H16" s="3"/>
      <c r="I16" s="3"/>
      <c r="J16" s="3"/>
      <c r="K16" s="1"/>
    </row>
    <row r="17" spans="3:11" x14ac:dyDescent="0.25">
      <c r="C17" s="1"/>
      <c r="D17" s="1"/>
      <c r="E17" s="1"/>
      <c r="F17" s="1"/>
      <c r="G17" s="1"/>
      <c r="H17" s="1"/>
      <c r="I17" s="1"/>
      <c r="J17" s="1"/>
      <c r="K17" s="1"/>
    </row>
    <row r="18" spans="3:11" ht="15" customHeight="1" x14ac:dyDescent="0.25">
      <c r="C18" s="1"/>
      <c r="D18" s="104"/>
      <c r="E18" s="104"/>
      <c r="F18" s="4" t="s">
        <v>42</v>
      </c>
      <c r="G18" s="5">
        <f>SUM(G13:G15)</f>
        <v>100</v>
      </c>
      <c r="H18" s="5">
        <f>ROUND(J18/G18*17,0)</f>
        <v>9</v>
      </c>
      <c r="I18" s="5">
        <f>(I13*G13+I14*G14+I15*G15)/100</f>
        <v>51.75</v>
      </c>
      <c r="J18" s="5">
        <f>SUM(J13:J15)</f>
        <v>52</v>
      </c>
      <c r="K18" s="1"/>
    </row>
    <row r="19" spans="3:11" x14ac:dyDescent="0.25">
      <c r="C19" s="1"/>
      <c r="D19" s="105"/>
      <c r="E19" s="105"/>
      <c r="F19" s="1"/>
      <c r="G19" s="1"/>
      <c r="H19" s="1"/>
      <c r="I19" s="1"/>
      <c r="J19" s="1"/>
      <c r="K19" s="1"/>
    </row>
    <row r="20" spans="3:11" x14ac:dyDescent="0.25">
      <c r="C20" s="1"/>
      <c r="D20" s="104"/>
      <c r="E20" s="104"/>
      <c r="F20" s="35" t="s">
        <v>118</v>
      </c>
      <c r="G20" s="36">
        <f>J18</f>
        <v>52</v>
      </c>
      <c r="H20" s="1"/>
      <c r="I20" s="1"/>
      <c r="J20" s="1"/>
      <c r="K20" s="1"/>
    </row>
    <row r="21" spans="3:11" x14ac:dyDescent="0.25">
      <c r="C21" s="1"/>
      <c r="D21" s="1"/>
      <c r="E21" s="1"/>
      <c r="F21" s="1"/>
      <c r="G21" s="1"/>
      <c r="H21" s="1"/>
      <c r="I21" s="1"/>
      <c r="J21" s="1"/>
      <c r="K21" s="1"/>
    </row>
    <row r="22" spans="3:11" x14ac:dyDescent="0.25">
      <c r="C22" s="1"/>
      <c r="D22" s="1"/>
      <c r="E22" s="1"/>
      <c r="F22" s="1"/>
      <c r="G22" s="1"/>
      <c r="H22" s="1"/>
      <c r="I22" s="1"/>
      <c r="J22" s="1"/>
      <c r="K22" s="1"/>
    </row>
  </sheetData>
  <mergeCells count="18">
    <mergeCell ref="D7:E7"/>
    <mergeCell ref="D8:E8"/>
    <mergeCell ref="D12:F12"/>
    <mergeCell ref="F7:J7"/>
    <mergeCell ref="D2:J2"/>
    <mergeCell ref="D3:J3"/>
    <mergeCell ref="D5:E5"/>
    <mergeCell ref="F5:J5"/>
    <mergeCell ref="D6:E6"/>
    <mergeCell ref="D4:J4"/>
    <mergeCell ref="G6:H6"/>
    <mergeCell ref="I6:J6"/>
    <mergeCell ref="D18:E18"/>
    <mergeCell ref="D19:E19"/>
    <mergeCell ref="D20:E20"/>
    <mergeCell ref="E13:F13"/>
    <mergeCell ref="E14:F14"/>
    <mergeCell ref="E15:F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Asesor</vt:lpstr>
      <vt:lpstr>Profesor</vt:lpstr>
      <vt:lpstr>Compañeros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2022-06-02T15:56:38Z</dcterms:created>
  <dcterms:modified xsi:type="dcterms:W3CDTF">2022-06-13T19:24:25Z</dcterms:modified>
</cp:coreProperties>
</file>