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F:\GitHub\TFG\Documentación\"/>
    </mc:Choice>
  </mc:AlternateContent>
  <xr:revisionPtr revIDLastSave="0" documentId="13_ncr:1_{51C58161-7433-4591-943B-488C6F0B96DE}" xr6:coauthVersionLast="45" xr6:coauthVersionMax="45" xr10:uidLastSave="{00000000-0000-0000-0000-000000000000}"/>
  <bookViews>
    <workbookView xWindow="-108" yWindow="-108" windowWidth="23256" windowHeight="12576" xr2:uid="{95B633D0-4267-4870-B79D-7844E45E15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D19" i="1"/>
  <c r="D18" i="1"/>
  <c r="D15" i="1"/>
  <c r="D16" i="1"/>
  <c r="D12" i="1"/>
  <c r="D13" i="1"/>
  <c r="D11" i="1"/>
  <c r="D4" i="1"/>
  <c r="D5" i="1"/>
  <c r="D6" i="1"/>
  <c r="D8" i="1"/>
  <c r="D9" i="1"/>
  <c r="D3" i="1"/>
  <c r="B25" i="1" l="1"/>
  <c r="B30" i="1" s="1"/>
  <c r="B36" i="1" s="1"/>
  <c r="H7" i="1" s="1"/>
  <c r="B27" i="1"/>
  <c r="B33" i="1" s="1"/>
  <c r="H4" i="1" s="1"/>
  <c r="D21" i="1"/>
  <c r="B26" i="1" l="1"/>
  <c r="B32" i="1" s="1"/>
  <c r="H3" i="1" s="1"/>
  <c r="B28" i="1"/>
  <c r="B34" i="1" s="1"/>
  <c r="H5" i="1" s="1"/>
  <c r="B29" i="1"/>
  <c r="B35" i="1" s="1"/>
  <c r="H6" i="1" s="1"/>
  <c r="H9" i="1" l="1"/>
  <c r="H10" i="1" s="1"/>
  <c r="H11" i="1" s="1"/>
  <c r="B31" i="1"/>
</calcChain>
</file>

<file path=xl/sharedStrings.xml><?xml version="1.0" encoding="utf-8"?>
<sst xmlns="http://schemas.openxmlformats.org/spreadsheetml/2006/main" count="49" uniqueCount="46">
  <si>
    <t>Concepto</t>
  </si>
  <si>
    <t>Cantidad</t>
  </si>
  <si>
    <t>Precio total</t>
  </si>
  <si>
    <t>Precio unidad</t>
  </si>
  <si>
    <t>Costes de personal</t>
  </si>
  <si>
    <t>Análisis (horas)</t>
  </si>
  <si>
    <t>Diseño (horas)</t>
  </si>
  <si>
    <t>Pruebas (horas)</t>
  </si>
  <si>
    <t>Documentación (horas)</t>
  </si>
  <si>
    <t>Aplicación local (horas)</t>
  </si>
  <si>
    <t>Servidor remoto (horas)</t>
  </si>
  <si>
    <t>Software</t>
  </si>
  <si>
    <t>Microsoft Project 2016</t>
  </si>
  <si>
    <t>Hardware</t>
  </si>
  <si>
    <t>Ordenador de desarrollo</t>
  </si>
  <si>
    <t>Sensor de pruebas (horas)</t>
  </si>
  <si>
    <t>Microsoft Office 365 (meses)</t>
  </si>
  <si>
    <t>Otros costes</t>
  </si>
  <si>
    <t>Suministros de oficina</t>
  </si>
  <si>
    <t>Coste total</t>
  </si>
  <si>
    <t>Costes de implementación</t>
  </si>
  <si>
    <t>Visual Studio Professional 2019 (mes)</t>
  </si>
  <si>
    <t>Facturas y gastos variados (mes)</t>
  </si>
  <si>
    <t>Desarrollo del sistema</t>
  </si>
  <si>
    <t>Análisis</t>
  </si>
  <si>
    <t>Diseño</t>
  </si>
  <si>
    <t>Implementación</t>
  </si>
  <si>
    <t>Pruebas</t>
  </si>
  <si>
    <t>Documentación</t>
  </si>
  <si>
    <t>Subtotal</t>
  </si>
  <si>
    <t>IVA (21%)</t>
  </si>
  <si>
    <t>Total</t>
  </si>
  <si>
    <t>Costes que no se muestran al cliente</t>
  </si>
  <si>
    <t>Coste del cliente sin prorrateo</t>
  </si>
  <si>
    <t>Porcentaje diseño</t>
  </si>
  <si>
    <t>Porcentaje análisis</t>
  </si>
  <si>
    <t>Porcentaje implementación</t>
  </si>
  <si>
    <t>Porcentaje pruebas</t>
  </si>
  <si>
    <t>Porcentaje documentación</t>
  </si>
  <si>
    <t>Suma de porcentajes</t>
  </si>
  <si>
    <t>Prorrateo para análisis</t>
  </si>
  <si>
    <t>Prorrateo para diseño</t>
  </si>
  <si>
    <t>Prorrateo para implementación</t>
  </si>
  <si>
    <t>Prorrateo para pruebas</t>
  </si>
  <si>
    <t>Prorrateo para documentación</t>
  </si>
  <si>
    <t>Margen de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</si>
</sst>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4" x14ac:knownFonts="1">
    <font>
      <sz val="11"/>
      <color theme="1"/>
      <name val="Selawik Semilight"/>
      <family val="2"/>
      <scheme val="minor"/>
    </font>
    <font>
      <sz val="11"/>
      <color theme="1"/>
      <name val="Selawik Semilight"/>
      <family val="2"/>
      <scheme val="minor"/>
    </font>
    <font>
      <b/>
      <sz val="11"/>
      <color theme="1"/>
      <name val="Selawik Semilight"/>
      <family val="2"/>
      <scheme val="minor"/>
    </font>
    <font>
      <sz val="11"/>
      <color theme="0"/>
      <name val="Selawik Semiligh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/>
    <xf numFmtId="164" fontId="0" fillId="0" borderId="0" xfId="0" applyNumberFormat="1"/>
    <xf numFmtId="44" fontId="0" fillId="0" borderId="0" xfId="1" applyFont="1"/>
    <xf numFmtId="0" fontId="0" fillId="3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Flushing V8">
      <a:dk1>
        <a:srgbClr val="283038"/>
      </a:dk1>
      <a:lt1>
        <a:srgbClr val="F0F5FF"/>
      </a:lt1>
      <a:dk2>
        <a:srgbClr val="283038"/>
      </a:dk2>
      <a:lt2>
        <a:srgbClr val="F0F5FF"/>
      </a:lt2>
      <a:accent1>
        <a:srgbClr val="003C92"/>
      </a:accent1>
      <a:accent2>
        <a:srgbClr val="DCA300"/>
      </a:accent2>
      <a:accent3>
        <a:srgbClr val="BA1000"/>
      </a:accent3>
      <a:accent4>
        <a:srgbClr val="208020"/>
      </a:accent4>
      <a:accent5>
        <a:srgbClr val="0D88BA"/>
      </a:accent5>
      <a:accent6>
        <a:srgbClr val="65A303"/>
      </a:accent6>
      <a:hlink>
        <a:srgbClr val="003C92"/>
      </a:hlink>
      <a:folHlink>
        <a:srgbClr val="208020"/>
      </a:folHlink>
    </a:clrScheme>
    <a:fontScheme name="Flushing V8">
      <a:majorFont>
        <a:latin typeface="Muli ExtraLight"/>
        <a:ea typeface=""/>
        <a:cs typeface=""/>
      </a:majorFont>
      <a:minorFont>
        <a:latin typeface="Selawik Semi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2FB-C984-4908-A209-58D0BAD07F0E}">
  <dimension ref="A1:H37"/>
  <sheetViews>
    <sheetView tabSelected="1" workbookViewId="0">
      <selection activeCell="C10" sqref="C10"/>
    </sheetView>
  </sheetViews>
  <sheetFormatPr baseColWidth="10" defaultRowHeight="15.6" x14ac:dyDescent="0.35"/>
  <cols>
    <col min="1" max="1" width="29.09765625" customWidth="1"/>
    <col min="6" max="6" width="28.19921875" customWidth="1"/>
  </cols>
  <sheetData>
    <row r="1" spans="1:8" x14ac:dyDescent="0.35">
      <c r="A1" s="1" t="s">
        <v>0</v>
      </c>
      <c r="B1" s="1" t="s">
        <v>1</v>
      </c>
      <c r="C1" s="1" t="s">
        <v>3</v>
      </c>
      <c r="D1" s="1" t="s">
        <v>2</v>
      </c>
      <c r="F1" s="1" t="s">
        <v>0</v>
      </c>
      <c r="G1" s="1" t="s">
        <v>1</v>
      </c>
      <c r="H1" s="1" t="s">
        <v>3</v>
      </c>
    </row>
    <row r="2" spans="1:8" x14ac:dyDescent="0.35">
      <c r="A2" s="2" t="s">
        <v>4</v>
      </c>
      <c r="F2" s="2" t="s">
        <v>23</v>
      </c>
      <c r="G2">
        <v>1</v>
      </c>
    </row>
    <row r="3" spans="1:8" x14ac:dyDescent="0.35">
      <c r="A3" t="s">
        <v>5</v>
      </c>
      <c r="B3">
        <v>51</v>
      </c>
      <c r="C3">
        <v>17</v>
      </c>
      <c r="D3" s="4">
        <f>B3*C3</f>
        <v>867</v>
      </c>
      <c r="F3" t="s">
        <v>24</v>
      </c>
      <c r="H3" s="3">
        <f>(D3+B32)*B37</f>
        <v>1589.6903225806452</v>
      </c>
    </row>
    <row r="4" spans="1:8" x14ac:dyDescent="0.35">
      <c r="A4" t="s">
        <v>6</v>
      </c>
      <c r="B4">
        <v>54</v>
      </c>
      <c r="C4">
        <v>17</v>
      </c>
      <c r="D4" s="4">
        <f t="shared" ref="D4:D9" si="0">B4*C4</f>
        <v>918</v>
      </c>
      <c r="F4" t="s">
        <v>25</v>
      </c>
      <c r="H4" s="3">
        <f>(D4+B33)*B37</f>
        <v>1683.2015180265653</v>
      </c>
    </row>
    <row r="5" spans="1:8" x14ac:dyDescent="0.35">
      <c r="A5" t="s">
        <v>7</v>
      </c>
      <c r="B5">
        <v>36</v>
      </c>
      <c r="C5">
        <v>17</v>
      </c>
      <c r="D5" s="4">
        <f t="shared" si="0"/>
        <v>612</v>
      </c>
      <c r="F5" t="s">
        <v>26</v>
      </c>
      <c r="H5" s="3">
        <f>(D8+D9+B34)*B37</f>
        <v>9600.4827324478174</v>
      </c>
    </row>
    <row r="6" spans="1:8" x14ac:dyDescent="0.35">
      <c r="A6" t="s">
        <v>8</v>
      </c>
      <c r="B6">
        <v>78</v>
      </c>
      <c r="C6">
        <v>17</v>
      </c>
      <c r="D6" s="4">
        <f t="shared" si="0"/>
        <v>1326</v>
      </c>
      <c r="F6" t="s">
        <v>27</v>
      </c>
      <c r="H6" s="3">
        <f>(D5+B35)*B37</f>
        <v>1122.1343453510435</v>
      </c>
    </row>
    <row r="7" spans="1:8" x14ac:dyDescent="0.35">
      <c r="A7" s="2" t="s">
        <v>20</v>
      </c>
      <c r="F7" t="s">
        <v>28</v>
      </c>
      <c r="H7" s="3">
        <f>(D6+B36)*B37</f>
        <v>2431.2910815939276</v>
      </c>
    </row>
    <row r="8" spans="1:8" x14ac:dyDescent="0.35">
      <c r="A8" t="s">
        <v>9</v>
      </c>
      <c r="B8">
        <v>120</v>
      </c>
      <c r="C8">
        <v>17</v>
      </c>
      <c r="D8" s="4">
        <f t="shared" si="0"/>
        <v>2040</v>
      </c>
    </row>
    <row r="9" spans="1:8" x14ac:dyDescent="0.35">
      <c r="A9" t="s">
        <v>10</v>
      </c>
      <c r="B9">
        <v>188</v>
      </c>
      <c r="C9">
        <v>17</v>
      </c>
      <c r="D9" s="4">
        <f t="shared" si="0"/>
        <v>3196</v>
      </c>
      <c r="F9" s="2" t="s">
        <v>29</v>
      </c>
      <c r="H9" s="4">
        <f>H3+H4+H5+H6+H7</f>
        <v>16426.8</v>
      </c>
    </row>
    <row r="10" spans="1:8" x14ac:dyDescent="0.35">
      <c r="A10" s="2" t="s">
        <v>11</v>
      </c>
      <c r="F10" t="s">
        <v>30</v>
      </c>
      <c r="H10" s="4">
        <f>H9*0.21</f>
        <v>3449.6279999999997</v>
      </c>
    </row>
    <row r="11" spans="1:8" x14ac:dyDescent="0.35">
      <c r="A11" t="s">
        <v>12</v>
      </c>
      <c r="B11">
        <v>1</v>
      </c>
      <c r="C11">
        <v>850</v>
      </c>
      <c r="D11" s="4">
        <f>B11*C11</f>
        <v>850</v>
      </c>
      <c r="F11" s="2" t="s">
        <v>31</v>
      </c>
      <c r="H11" s="4">
        <f>H9+H10</f>
        <v>19876.428</v>
      </c>
    </row>
    <row r="12" spans="1:8" x14ac:dyDescent="0.35">
      <c r="A12" t="s">
        <v>21</v>
      </c>
      <c r="B12">
        <v>10</v>
      </c>
      <c r="C12">
        <v>45</v>
      </c>
      <c r="D12" s="4">
        <f t="shared" ref="D12:D13" si="1">B12*C12</f>
        <v>450</v>
      </c>
    </row>
    <row r="13" spans="1:8" x14ac:dyDescent="0.35">
      <c r="A13" t="s">
        <v>16</v>
      </c>
      <c r="B13">
        <v>10</v>
      </c>
      <c r="C13">
        <v>10</v>
      </c>
      <c r="D13" s="4">
        <f t="shared" si="1"/>
        <v>100</v>
      </c>
    </row>
    <row r="14" spans="1:8" x14ac:dyDescent="0.35">
      <c r="A14" s="2" t="s">
        <v>13</v>
      </c>
    </row>
    <row r="15" spans="1:8" x14ac:dyDescent="0.35">
      <c r="A15" t="s">
        <v>14</v>
      </c>
      <c r="B15">
        <v>1</v>
      </c>
      <c r="C15">
        <v>1200</v>
      </c>
      <c r="D15" s="4">
        <f>B15*C15</f>
        <v>1200</v>
      </c>
    </row>
    <row r="16" spans="1:8" x14ac:dyDescent="0.35">
      <c r="A16" t="s">
        <v>15</v>
      </c>
      <c r="B16">
        <v>8</v>
      </c>
      <c r="C16">
        <v>10</v>
      </c>
      <c r="D16" s="4">
        <f>B16*C16</f>
        <v>80</v>
      </c>
    </row>
    <row r="17" spans="1:4" x14ac:dyDescent="0.35">
      <c r="A17" s="2" t="s">
        <v>17</v>
      </c>
    </row>
    <row r="18" spans="1:4" x14ac:dyDescent="0.35">
      <c r="A18" t="s">
        <v>18</v>
      </c>
      <c r="B18">
        <v>1</v>
      </c>
      <c r="C18">
        <v>50</v>
      </c>
      <c r="D18" s="4">
        <f>B18*C18</f>
        <v>50</v>
      </c>
    </row>
    <row r="19" spans="1:4" x14ac:dyDescent="0.35">
      <c r="A19" t="s">
        <v>22</v>
      </c>
      <c r="B19">
        <v>10</v>
      </c>
      <c r="C19">
        <v>200</v>
      </c>
      <c r="D19" s="4">
        <f>B19*C19</f>
        <v>2000</v>
      </c>
    </row>
    <row r="21" spans="1:4" x14ac:dyDescent="0.35">
      <c r="A21" s="2" t="s">
        <v>19</v>
      </c>
      <c r="D21" s="4">
        <f>SUM(D3:D19)</f>
        <v>13689</v>
      </c>
    </row>
    <row r="24" spans="1:4" x14ac:dyDescent="0.35">
      <c r="A24" s="5" t="s">
        <v>32</v>
      </c>
      <c r="B24" s="5">
        <f>D11+D12+D13+D15+D16+D18+D19</f>
        <v>4730</v>
      </c>
    </row>
    <row r="25" spans="1:4" x14ac:dyDescent="0.35">
      <c r="A25" s="5" t="s">
        <v>33</v>
      </c>
      <c r="B25" s="5">
        <f>D3+D4+D5+D6+D8+D9</f>
        <v>8959</v>
      </c>
    </row>
    <row r="26" spans="1:4" x14ac:dyDescent="0.35">
      <c r="A26" s="5" t="s">
        <v>35</v>
      </c>
      <c r="B26" s="5">
        <f>D3/B25</f>
        <v>9.6774193548387094E-2</v>
      </c>
    </row>
    <row r="27" spans="1:4" x14ac:dyDescent="0.35">
      <c r="A27" s="5" t="s">
        <v>34</v>
      </c>
      <c r="B27" s="5">
        <f>D4/B25</f>
        <v>0.10246679316888045</v>
      </c>
    </row>
    <row r="28" spans="1:4" x14ac:dyDescent="0.35">
      <c r="A28" s="5" t="s">
        <v>36</v>
      </c>
      <c r="B28" s="5">
        <f>(D8+D9)/B25</f>
        <v>0.58444022770398485</v>
      </c>
    </row>
    <row r="29" spans="1:4" x14ac:dyDescent="0.35">
      <c r="A29" s="5" t="s">
        <v>37</v>
      </c>
      <c r="B29" s="5">
        <f>D5/B25</f>
        <v>6.8311195445920306E-2</v>
      </c>
    </row>
    <row r="30" spans="1:4" x14ac:dyDescent="0.35">
      <c r="A30" s="5" t="s">
        <v>38</v>
      </c>
      <c r="B30" s="5">
        <f>D6/B25</f>
        <v>0.14800759013282733</v>
      </c>
    </row>
    <row r="31" spans="1:4" x14ac:dyDescent="0.35">
      <c r="A31" s="5" t="s">
        <v>39</v>
      </c>
      <c r="B31" s="5">
        <f>B26+B27+B28+B29+B30</f>
        <v>1</v>
      </c>
    </row>
    <row r="32" spans="1:4" x14ac:dyDescent="0.35">
      <c r="A32" s="5" t="s">
        <v>40</v>
      </c>
      <c r="B32" s="5">
        <f>B24*B26</f>
        <v>457.74193548387098</v>
      </c>
    </row>
    <row r="33" spans="1:2" x14ac:dyDescent="0.35">
      <c r="A33" s="5" t="s">
        <v>41</v>
      </c>
      <c r="B33" s="5">
        <f>B24*B27</f>
        <v>484.66793168880452</v>
      </c>
    </row>
    <row r="34" spans="1:2" x14ac:dyDescent="0.35">
      <c r="A34" s="5" t="s">
        <v>42</v>
      </c>
      <c r="B34" s="5">
        <f>B24*B28</f>
        <v>2764.4022770398483</v>
      </c>
    </row>
    <row r="35" spans="1:2" x14ac:dyDescent="0.35">
      <c r="A35" s="5" t="s">
        <v>43</v>
      </c>
      <c r="B35" s="5">
        <f>B24*B29</f>
        <v>323.11195445920305</v>
      </c>
    </row>
    <row r="36" spans="1:2" x14ac:dyDescent="0.35">
      <c r="A36" s="5" t="s">
        <v>44</v>
      </c>
      <c r="B36" s="5">
        <f>B24*B30</f>
        <v>700.07590132827329</v>
      </c>
    </row>
    <row r="37" spans="1:2" x14ac:dyDescent="0.35">
      <c r="A37" s="5" t="s">
        <v>45</v>
      </c>
      <c r="B37" s="5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portflat</dc:creator>
  <cp:lastModifiedBy>portflat</cp:lastModifiedBy>
  <dcterms:created xsi:type="dcterms:W3CDTF">2019-10-17T10:27:09Z</dcterms:created>
  <dcterms:modified xsi:type="dcterms:W3CDTF">2019-10-17T11:04:01Z</dcterms:modified>
</cp:coreProperties>
</file>