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lwaukeetool-my.sharepoint.com/personal/carl_westerby_milwaukeetool_com/Documents/Desktop/"/>
    </mc:Choice>
  </mc:AlternateContent>
  <xr:revisionPtr revIDLastSave="18" documentId="8_{68EC7582-2B57-4384-9D99-3511FFBCE1FF}" xr6:coauthVersionLast="47" xr6:coauthVersionMax="47" xr10:uidLastSave="{A0D85B69-4A44-4A84-A90A-DB14F41EE3FE}"/>
  <bookViews>
    <workbookView xWindow="-120" yWindow="-120" windowWidth="29040" windowHeight="15840" xr2:uid="{40533EE1-5A29-4269-9232-9ECADB573B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A29" i="1" l="1"/>
  <c r="B29" i="1" s="1"/>
  <c r="B28" i="1"/>
  <c r="B27" i="1"/>
  <c r="B13" i="1"/>
  <c r="B16" i="1"/>
  <c r="B14" i="1"/>
  <c r="B12" i="1"/>
  <c r="B10" i="1"/>
  <c r="A30" i="1" l="1"/>
  <c r="A31" i="1" s="1"/>
  <c r="B31" i="1" s="1"/>
  <c r="B17" i="1"/>
  <c r="B18" i="1" s="1"/>
  <c r="B19" i="1" s="1"/>
  <c r="C17" i="1"/>
  <c r="B30" i="1" l="1"/>
  <c r="A32" i="1"/>
  <c r="A33" i="1" s="1"/>
  <c r="C18" i="1"/>
  <c r="C19" i="1" l="1"/>
  <c r="B20" i="1" s="1"/>
  <c r="B32" i="1"/>
  <c r="A34" i="1"/>
  <c r="B33" i="1"/>
  <c r="C20" i="1" l="1"/>
  <c r="B21" i="1"/>
  <c r="C21" i="1" s="1"/>
  <c r="B34" i="1"/>
  <c r="A35" i="1"/>
  <c r="B35" i="1" l="1"/>
  <c r="A36" i="1"/>
  <c r="A37" i="1" l="1"/>
  <c r="B36" i="1"/>
  <c r="B37" i="1" l="1"/>
  <c r="A38" i="1"/>
  <c r="B38" i="1" l="1"/>
  <c r="A39" i="1"/>
  <c r="B39" i="1" l="1"/>
  <c r="A40" i="1"/>
  <c r="B40" i="1" l="1"/>
  <c r="A41" i="1"/>
  <c r="A42" i="1" l="1"/>
  <c r="B41" i="1"/>
  <c r="A43" i="1" l="1"/>
  <c r="B42" i="1"/>
  <c r="A44" i="1" l="1"/>
  <c r="B43" i="1"/>
  <c r="B44" i="1" l="1"/>
  <c r="A45" i="1"/>
  <c r="B45" i="1" l="1"/>
  <c r="A46" i="1"/>
  <c r="B46" i="1" s="1"/>
</calcChain>
</file>

<file path=xl/sharedStrings.xml><?xml version="1.0" encoding="utf-8"?>
<sst xmlns="http://schemas.openxmlformats.org/spreadsheetml/2006/main" count="22" uniqueCount="22">
  <si>
    <t>Pa</t>
  </si>
  <si>
    <t>Pb</t>
  </si>
  <si>
    <t>Pc</t>
  </si>
  <si>
    <t>A</t>
  </si>
  <si>
    <t>B</t>
  </si>
  <si>
    <t>C</t>
  </si>
  <si>
    <t>Ptotal</t>
  </si>
  <si>
    <t>a</t>
  </si>
  <si>
    <t>b</t>
  </si>
  <si>
    <t>c</t>
  </si>
  <si>
    <t>f2</t>
  </si>
  <si>
    <t>f3</t>
  </si>
  <si>
    <t>Bet Size of Bank Roll</t>
  </si>
  <si>
    <t>Bet size</t>
  </si>
  <si>
    <t>Median Outcome</t>
  </si>
  <si>
    <t>Probability of Outcome A</t>
  </si>
  <si>
    <t>Return of Outcome A (0.1 = Return of 10% on the bet, -1 = complete loss of the Bet)</t>
  </si>
  <si>
    <t>Probability of Outcome B</t>
  </si>
  <si>
    <t>Probability of Outcome C</t>
  </si>
  <si>
    <t>Return of Outcome C (0.1 = Return of 10% on the bet, -1 = complete loss of the Bet)</t>
  </si>
  <si>
    <t>Return of Outcome B (0.1 = Return of 10% on the bet, -1 = complete loss of the Bet)</t>
  </si>
  <si>
    <t>Half Kelly 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</si>
</sst>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Fill="1" applyBorder="1"/>
    <xf numFmtId="9" fontId="2" fillId="0" borderId="2" xfId="1" applyNumberFormat="1" applyFont="1" applyBorder="1"/>
    <xf numFmtId="9" fontId="0" fillId="0" borderId="5" xfId="1" applyFont="1" applyFill="1" applyBorder="1"/>
    <xf numFmtId="0" fontId="0" fillId="0" borderId="7" xfId="0" applyFill="1" applyBorder="1"/>
  </cellXfs>
  <cellStyles count="2">
    <cellStyle name="Normal" xfId="0" builtinId="0"/>
    <cellStyle name="Percent" xfId="1" builtinId="5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Return vs. Bet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Median Outcome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Sheet1!$A$27:$A$47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0.99</c:v>
                </c:pt>
              </c:numCache>
            </c:numRef>
          </c:xVal>
          <c:yVal>
            <c:numRef>
              <c:f>Sheet1!$B$27:$B$47</c:f>
              <c:numCache>
                <c:formatCode>General</c:formatCode>
                <c:ptCount val="21"/>
                <c:pt idx="0">
                  <c:v>1.0004083361558656</c:v>
                </c:pt>
                <c:pt idx="1">
                  <c:v>1.0020081005278951</c:v>
                </c:pt>
                <c:pt idx="2">
                  <c:v>1.0039307491327716</c:v>
                </c:pt>
                <c:pt idx="3">
                  <c:v>1.0057650837995633</c:v>
                </c:pt>
                <c:pt idx="4">
                  <c:v>1.0075076365154481</c:v>
                </c:pt>
                <c:pt idx="5">
                  <c:v>1.0091541810017839</c:v>
                </c:pt>
                <c:pt idx="6">
                  <c:v>1.0106995278582895</c:v>
                </c:pt>
                <c:pt idx="7">
                  <c:v>1.01213724375696</c:v>
                </c:pt>
                <c:pt idx="8">
                  <c:v>1.0134592582258997</c:v>
                </c:pt>
                <c:pt idx="9">
                  <c:v>1.0146552993343929</c:v>
                </c:pt>
                <c:pt idx="10">
                  <c:v>1.015712060374915</c:v>
                </c:pt>
                <c:pt idx="11">
                  <c:v>1.0166119272684364</c:v>
                </c:pt>
                <c:pt idx="12">
                  <c:v>1.0173309555827275</c:v>
                </c:pt>
                <c:pt idx="13">
                  <c:v>1.0178354939458181</c:v>
                </c:pt>
                <c:pt idx="14">
                  <c:v>1.0180761956137234</c:v>
                </c:pt>
                <c:pt idx="15">
                  <c:v>1.0179765395725269</c:v>
                </c:pt>
                <c:pt idx="16">
                  <c:v>1.0174084257837004</c:v>
                </c:pt>
                <c:pt idx="17">
                  <c:v>1.0161321197640021</c:v>
                </c:pt>
                <c:pt idx="18">
                  <c:v>1.0136109320827658</c:v>
                </c:pt>
                <c:pt idx="19">
                  <c:v>1.0081403202296717</c:v>
                </c:pt>
                <c:pt idx="20">
                  <c:v>0.99321565579764215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4-402A-91D6-2E2FAEBB1BE2}"/>
            </c:ext>
          </c:extLst>
        </c:ser>
        <c:ser>
          <c:idx val="1"/>
          <c:order val="1"/>
          <c:tx>
            <c:v>Optimal Bet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</c:f>
              <c:numCache>
                <c:formatCode>0%</c:formatCode>
                <c:ptCount val="1"/>
                <c:pt idx="0">
                  <c:v>0.71239896545403192</c:v>
                </c:pt>
              </c:numCache>
            </c:numRef>
          </c:xVal>
          <c:yVal>
            <c:numRef>
              <c:f>Sheet1!$C$20</c:f>
              <c:numCache>
                <c:formatCode>General</c:formatCode>
                <c:ptCount val="1"/>
                <c:pt idx="0">
                  <c:v>1.0180870382986122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4-402A-91D6-2E2FAEBB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892656"/>
        <c:axId val="1778893488"/>
      </c:scatterChart>
      <c:valAx>
        <c:axId val="1778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Fractional 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93488"/>
        <c:crosses val="autoZero"/>
        <c:crossBetween val="midCat"/>
      </c:valAx>
      <c:valAx>
        <c:axId val="1778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 Retrun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80961</xdr:colOff>
      <xdr:row>8</xdr:row>
      <xdr:rowOff>52386</xdr:rowOff>
    </xdr:from>
    <xdr:to>
      <xdr:col>6</xdr:col>
      <xdr:colOff>409574</xdr:colOff>
      <xdr:row>41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16DAC-EE7A-4D30-8291-D71C5DEC1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A7D2-BA14-4EE1-A3E8-B3C9C2F4A48E}">
  <dimension ref="A1:C47"/>
  <sheetViews>
    <sheetView tabSelected="1" workbookViewId="0">
      <selection activeCell="J19" sqref="J19"/>
    </sheetView>
  </sheetViews>
  <sheetFormatPr defaultRowHeight="15" x14ac:dyDescent="0.25"/>
  <cols>
    <col min="1" max="1" width="19.140625" bestFit="1" customWidth="1"/>
    <col min="2" max="2" width="16.42578125" bestFit="1" customWidth="1"/>
    <col min="3" max="3" width="76" bestFit="1" customWidth="1"/>
  </cols>
  <sheetData>
    <row r="1" spans="1:3" x14ac:dyDescent="0.25">
      <c r="A1" s="5" t="s">
        <v>0</v>
      </c>
      <c r="B1" s="11">
        <v>0.01</v>
      </c>
      <c r="C1" t="s">
        <v>15</v>
      </c>
    </row>
    <row r="2" spans="1:3" ht="15.75" thickBot="1" x14ac:dyDescent="0.3">
      <c r="A2" s="6" t="s">
        <v>3</v>
      </c>
      <c r="B2" s="12">
        <v>-1</v>
      </c>
      <c r="C2" t="s">
        <v>16</v>
      </c>
    </row>
    <row r="3" spans="1:3" ht="15.75" thickBot="1" x14ac:dyDescent="0.3">
      <c r="A3" s="7"/>
      <c r="B3" s="7"/>
    </row>
    <row r="4" spans="1:3" x14ac:dyDescent="0.25">
      <c r="A4" s="5" t="s">
        <v>1</v>
      </c>
      <c r="B4" s="11">
        <v>0.5</v>
      </c>
      <c r="C4" t="s">
        <v>17</v>
      </c>
    </row>
    <row r="5" spans="1:3" ht="15.75" thickBot="1" x14ac:dyDescent="0.3">
      <c r="A5" s="6" t="s">
        <v>4</v>
      </c>
      <c r="B5" s="12">
        <v>0.2</v>
      </c>
      <c r="C5" t="s">
        <v>20</v>
      </c>
    </row>
    <row r="6" spans="1:3" ht="15.75" thickBot="1" x14ac:dyDescent="0.3">
      <c r="A6" s="7"/>
      <c r="B6" s="7"/>
    </row>
    <row r="7" spans="1:3" x14ac:dyDescent="0.25">
      <c r="A7" s="5" t="s">
        <v>2</v>
      </c>
      <c r="B7" s="11">
        <v>0.49</v>
      </c>
      <c r="C7" t="s">
        <v>18</v>
      </c>
    </row>
    <row r="8" spans="1:3" ht="15.75" thickBot="1" x14ac:dyDescent="0.3">
      <c r="A8" s="6" t="s">
        <v>5</v>
      </c>
      <c r="B8" s="12">
        <v>-0.1</v>
      </c>
      <c r="C8" t="s">
        <v>19</v>
      </c>
    </row>
    <row r="9" spans="1:3" x14ac:dyDescent="0.25">
      <c r="A9" s="4"/>
      <c r="B9" s="4"/>
    </row>
    <row r="10" spans="1:3" x14ac:dyDescent="0.25">
      <c r="A10" s="2" t="s">
        <v>6</v>
      </c>
      <c r="B10" s="3">
        <f>SUM(B4,B7,B1)</f>
        <v>1</v>
      </c>
    </row>
    <row r="11" spans="1:3" hidden="1" x14ac:dyDescent="0.25">
      <c r="A11" s="2"/>
      <c r="B11" s="2"/>
    </row>
    <row r="12" spans="1:3" hidden="1" x14ac:dyDescent="0.25">
      <c r="A12" s="2" t="s">
        <v>7</v>
      </c>
      <c r="B12" s="2">
        <f>B8*B5*B2</f>
        <v>2.0000000000000004E-2</v>
      </c>
    </row>
    <row r="13" spans="1:3" hidden="1" x14ac:dyDescent="0.25">
      <c r="A13" s="2" t="s">
        <v>8</v>
      </c>
      <c r="B13" s="2">
        <f>B4*B5*B2+B4*B5*B8+B1*B2*B8+B1*B2*B5+B7*B8*B2+B8*B7*B5</f>
        <v>-7.1800000000000017E-2</v>
      </c>
    </row>
    <row r="14" spans="1:3" hidden="1" x14ac:dyDescent="0.25">
      <c r="A14" s="2" t="s">
        <v>9</v>
      </c>
      <c r="B14" s="2">
        <f>B1*B2+B4*B5+B7*B8</f>
        <v>4.1000000000000009E-2</v>
      </c>
    </row>
    <row r="15" spans="1:3" hidden="1" x14ac:dyDescent="0.25">
      <c r="A15" s="2"/>
      <c r="B15" s="2"/>
    </row>
    <row r="16" spans="1:3" hidden="1" x14ac:dyDescent="0.25">
      <c r="A16" s="2" t="s">
        <v>10</v>
      </c>
      <c r="B16" s="2">
        <f>-B4/B2-B1/B5</f>
        <v>0.45</v>
      </c>
    </row>
    <row r="17" spans="1:3" hidden="1" x14ac:dyDescent="0.25">
      <c r="A17" s="2" t="s">
        <v>11</v>
      </c>
      <c r="B17" s="2">
        <f>(-B13-(B13^2-(4*B12*B14))^0.5)/(2*B12)</f>
        <v>0.71239896545403192</v>
      </c>
      <c r="C17">
        <f>(-B13+(B13^2-(4*B12*B14))^0.5)/(2*B12)</f>
        <v>2.8776010345459682</v>
      </c>
    </row>
    <row r="18" spans="1:3" hidden="1" x14ac:dyDescent="0.25">
      <c r="A18" s="2"/>
      <c r="B18">
        <f>((1+B17*$B$2)^$B$1)*((1+B17*$B$5)^$B$4)*((1+B17*$B$8)^$B$7)</f>
        <v>1.0180870382986122</v>
      </c>
      <c r="C18" t="e">
        <f>((1+C17*$B$2)^$B$1)*((1+C17*$B$5)^$B$4)*((1+C17*$B$8)^$B$7)</f>
        <v>#NUM!</v>
      </c>
    </row>
    <row r="19" spans="1:3" ht="15.75" thickBot="1" x14ac:dyDescent="0.3">
      <c r="A19" s="2"/>
      <c r="B19">
        <f>IF(ISERROR(B18),0,B18)</f>
        <v>1.0180870382986122</v>
      </c>
      <c r="C19">
        <f>IF(ISERROR(C18),0,C18)</f>
        <v>0</v>
      </c>
    </row>
    <row r="20" spans="1:3" ht="15.75" thickBot="1" x14ac:dyDescent="0.3">
      <c r="A20" s="8" t="s">
        <v>12</v>
      </c>
      <c r="B20" s="10">
        <f>IF(B7=0,B16,IF(B19&gt;C19,B17,C17))</f>
        <v>0.71239896545403192</v>
      </c>
      <c r="C20">
        <f>((1+B20*$B$2)^$B$1)*((1+B20*$B$5)^$B$4)*((1+B20*$B$8)^$B$7)</f>
        <v>1.0180870382986122</v>
      </c>
    </row>
    <row r="21" spans="1:3" x14ac:dyDescent="0.25">
      <c r="A21" s="9" t="s">
        <v>21</v>
      </c>
      <c r="B21" s="1">
        <f>B20/2</f>
        <v>0.35619948272701596</v>
      </c>
      <c r="C21">
        <f>((1+B21*$B$2)^$B$1)*((1+B21*$B$5)^$B$4)*((1+B21*$B$8)^$B$7)</f>
        <v>1.0123076286506498</v>
      </c>
    </row>
    <row r="26" spans="1:3" x14ac:dyDescent="0.25">
      <c r="A26" s="2" t="s">
        <v>13</v>
      </c>
      <c r="B26" s="2" t="s">
        <v>14</v>
      </c>
    </row>
    <row r="27" spans="1:3" x14ac:dyDescent="0.25">
      <c r="A27" s="2">
        <v>0.01</v>
      </c>
      <c r="B27" s="2">
        <f>((1+A27*$B$2)^$B$1)*((1+A27*$B$5)^$B$4)*((1+A27*$B$8)^$B$7)</f>
        <v>1.0004083361558656</v>
      </c>
    </row>
    <row r="28" spans="1:3" x14ac:dyDescent="0.25">
      <c r="A28" s="2">
        <v>0.05</v>
      </c>
      <c r="B28" s="2">
        <f t="shared" ref="B28:B47" si="0">((1+A28*$B$2)^$B$1)*((1+A28*$B$5)^$B$4)*((1+A28*$B$8)^$B$7)</f>
        <v>1.0020081005278951</v>
      </c>
    </row>
    <row r="29" spans="1:3" x14ac:dyDescent="0.25">
      <c r="A29" s="2">
        <f>A28+0.05</f>
        <v>0.1</v>
      </c>
      <c r="B29" s="2">
        <f t="shared" si="0"/>
        <v>1.0039307491327716</v>
      </c>
    </row>
    <row r="30" spans="1:3" x14ac:dyDescent="0.25">
      <c r="A30" s="2">
        <f t="shared" ref="A30:A46" si="1">A29+0.05</f>
        <v>0.15000000000000002</v>
      </c>
      <c r="B30" s="2">
        <f t="shared" si="0"/>
        <v>1.0057650837995633</v>
      </c>
    </row>
    <row r="31" spans="1:3" x14ac:dyDescent="0.25">
      <c r="A31" s="2">
        <f t="shared" si="1"/>
        <v>0.2</v>
      </c>
      <c r="B31" s="2">
        <f t="shared" si="0"/>
        <v>1.0075076365154481</v>
      </c>
    </row>
    <row r="32" spans="1:3" x14ac:dyDescent="0.25">
      <c r="A32" s="2">
        <f t="shared" si="1"/>
        <v>0.25</v>
      </c>
      <c r="B32" s="2">
        <f t="shared" si="0"/>
        <v>1.0091541810017839</v>
      </c>
    </row>
    <row r="33" spans="1:2" x14ac:dyDescent="0.25">
      <c r="A33" s="2">
        <f t="shared" si="1"/>
        <v>0.3</v>
      </c>
      <c r="B33" s="2">
        <f t="shared" si="0"/>
        <v>1.0106995278582895</v>
      </c>
    </row>
    <row r="34" spans="1:2" x14ac:dyDescent="0.25">
      <c r="A34" s="2">
        <f t="shared" si="1"/>
        <v>0.35</v>
      </c>
      <c r="B34" s="2">
        <f t="shared" si="0"/>
        <v>1.01213724375696</v>
      </c>
    </row>
    <row r="35" spans="1:2" x14ac:dyDescent="0.25">
      <c r="A35" s="2">
        <f t="shared" si="1"/>
        <v>0.39999999999999997</v>
      </c>
      <c r="B35" s="2">
        <f t="shared" si="0"/>
        <v>1.0134592582258997</v>
      </c>
    </row>
    <row r="36" spans="1:2" x14ac:dyDescent="0.25">
      <c r="A36" s="2">
        <f t="shared" si="1"/>
        <v>0.44999999999999996</v>
      </c>
      <c r="B36" s="2">
        <f t="shared" si="0"/>
        <v>1.0146552993343929</v>
      </c>
    </row>
    <row r="37" spans="1:2" x14ac:dyDescent="0.25">
      <c r="A37" s="2">
        <f t="shared" si="1"/>
        <v>0.49999999999999994</v>
      </c>
      <c r="B37" s="2">
        <f t="shared" si="0"/>
        <v>1.015712060374915</v>
      </c>
    </row>
    <row r="38" spans="1:2" x14ac:dyDescent="0.25">
      <c r="A38" s="2">
        <f>A37+0.05</f>
        <v>0.54999999999999993</v>
      </c>
      <c r="B38" s="2">
        <f t="shared" si="0"/>
        <v>1.0166119272684364</v>
      </c>
    </row>
    <row r="39" spans="1:2" x14ac:dyDescent="0.25">
      <c r="A39" s="2">
        <f t="shared" si="1"/>
        <v>0.6</v>
      </c>
      <c r="B39" s="2">
        <f t="shared" si="0"/>
        <v>1.0173309555827275</v>
      </c>
    </row>
    <row r="40" spans="1:2" x14ac:dyDescent="0.25">
      <c r="A40" s="2">
        <f t="shared" si="1"/>
        <v>0.65</v>
      </c>
      <c r="B40" s="2">
        <f t="shared" si="0"/>
        <v>1.0178354939458181</v>
      </c>
    </row>
    <row r="41" spans="1:2" x14ac:dyDescent="0.25">
      <c r="A41" s="2">
        <f t="shared" si="1"/>
        <v>0.70000000000000007</v>
      </c>
      <c r="B41" s="2">
        <f t="shared" si="0"/>
        <v>1.0180761956137234</v>
      </c>
    </row>
    <row r="42" spans="1:2" x14ac:dyDescent="0.25">
      <c r="A42" s="2">
        <f t="shared" si="1"/>
        <v>0.75000000000000011</v>
      </c>
      <c r="B42" s="2">
        <f t="shared" si="0"/>
        <v>1.0179765395725269</v>
      </c>
    </row>
    <row r="43" spans="1:2" x14ac:dyDescent="0.25">
      <c r="A43" s="2">
        <f t="shared" si="1"/>
        <v>0.80000000000000016</v>
      </c>
      <c r="B43" s="2">
        <f t="shared" si="0"/>
        <v>1.0174084257837004</v>
      </c>
    </row>
    <row r="44" spans="1:2" x14ac:dyDescent="0.25">
      <c r="A44" s="2">
        <f t="shared" si="1"/>
        <v>0.8500000000000002</v>
      </c>
      <c r="B44" s="2">
        <f t="shared" si="0"/>
        <v>1.0161321197640021</v>
      </c>
    </row>
    <row r="45" spans="1:2" x14ac:dyDescent="0.25">
      <c r="A45" s="2">
        <f>A44+0.05</f>
        <v>0.90000000000000024</v>
      </c>
      <c r="B45" s="2">
        <f t="shared" si="0"/>
        <v>1.0136109320827658</v>
      </c>
    </row>
    <row r="46" spans="1:2" x14ac:dyDescent="0.25">
      <c r="A46" s="2">
        <f t="shared" si="1"/>
        <v>0.95000000000000029</v>
      </c>
      <c r="B46" s="2">
        <f t="shared" si="0"/>
        <v>1.0081403202296717</v>
      </c>
    </row>
    <row r="47" spans="1:2" x14ac:dyDescent="0.25">
      <c r="A47">
        <v>0.99</v>
      </c>
      <c r="B47" s="2">
        <f t="shared" si="0"/>
        <v>0.99321565579764215</v>
      </c>
    </row>
  </sheetData>
  <conditionalFormatting sqref="B10">
    <cfRule type="cellIs" dxfId="4" priority="5" operator="notEqual">
      <formula>1</formula>
    </cfRule>
  </conditionalFormatting>
  <conditionalFormatting sqref="B21">
    <cfRule type="expression" dxfId="3" priority="4">
      <formula>$C$21&gt;1</formula>
    </cfRule>
    <cfRule type="expression" dxfId="2" priority="1">
      <formula>$C$21&lt;1</formula>
    </cfRule>
  </conditionalFormatting>
  <conditionalFormatting sqref="B20">
    <cfRule type="expression" dxfId="1" priority="3">
      <formula>$C$20&gt;1</formula>
    </cfRule>
    <cfRule type="expression" dxfId="0" priority="2">
      <formula>$C$20&lt;1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Westerby, Carl</dc:creator>
  <cp:lastModifiedBy>Westerby, Carl</cp:lastModifiedBy>
  <dcterms:created xsi:type="dcterms:W3CDTF">2022-04-06T20:22:13Z</dcterms:created>
  <dcterms:modified xsi:type="dcterms:W3CDTF">2022-04-11T20:28:19Z</dcterms:modified>
</cp:coreProperties>
</file>