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esterb\spinoff\"/>
    </mc:Choice>
  </mc:AlternateContent>
  <xr:revisionPtr revIDLastSave="0" documentId="13_ncr:1_{76E7D7C4-81C7-4CDA-88EF-B9B2EC59A387}" xr6:coauthVersionLast="47" xr6:coauthVersionMax="47" xr10:uidLastSave="{00000000-0000-0000-0000-000000000000}"/>
  <bookViews>
    <workbookView xWindow="19120" yWindow="-4380" windowWidth="19360" windowHeight="10960" xr2:uid="{2151417B-84E4-4B7C-A99F-CBDB2039962D}"/>
  </bookViews>
  <sheets>
    <sheet name="2 Year Performance" sheetId="1" r:id="rId1"/>
  </sheets>
  <definedNames>
    <definedName name="_xlnm._FilterDatabase" localSheetId="0" hidden="1">'2 Year Performance'!$H$1:$I$24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F25" i="1"/>
  <c r="F24" i="1"/>
  <c r="I25" i="1"/>
  <c r="I24" i="1"/>
  <c r="M23" i="1"/>
  <c r="N24" i="1"/>
  <c r="O24" i="1"/>
  <c r="M24" i="1"/>
  <c r="J4" i="1"/>
  <c r="N5" i="1" s="1"/>
  <c r="M3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N3" i="1" s="1"/>
  <c r="N4" i="1" s="1"/>
  <c r="N6" i="1" l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</calcChain>
</file>

<file path=xl/sharedStrings.xml><?xml version="1.0" encoding="utf-8"?>
<sst xmlns="http://schemas.openxmlformats.org/spreadsheetml/2006/main" count="21" uniqueCount="15">
  <si>
    <t>Year</t>
  </si>
  <si>
    <t>Companies</t>
  </si>
  <si>
    <t>Median</t>
  </si>
  <si>
    <t>Mean</t>
  </si>
  <si>
    <t>Median Relative performance (2 year)</t>
  </si>
  <si>
    <t>Mean Relative performance (2 year)</t>
  </si>
  <si>
    <t>Median (1.5 year)</t>
  </si>
  <si>
    <t>Mean (1.5 year)</t>
  </si>
  <si>
    <t>S&amp;P500</t>
  </si>
  <si>
    <t>Mean 18 Month performance</t>
  </si>
  <si>
    <t>Mean 24 Month Performance</t>
  </si>
  <si>
    <t>SPY</t>
  </si>
  <si>
    <t>18 Month Spinnoff</t>
  </si>
  <si>
    <t>24 Month Spinoff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</si>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</sst>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Year Performance'!$B$1</c:f>
              <c:strCache>
                <c:ptCount val="1"/>
                <c:pt idx="0">
                  <c:v>Median Relative performance (2 year)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Year Performance'!$A$2:$A$22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'2 Year Performance'!$B$2:$B$22</c:f>
              <c:numCache>
                <c:formatCode>0%</c:formatCode>
                <c:ptCount val="21"/>
                <c:pt idx="0">
                  <c:v>1.69</c:v>
                </c:pt>
                <c:pt idx="1">
                  <c:v>1.03</c:v>
                </c:pt>
                <c:pt idx="2">
                  <c:v>0.41</c:v>
                </c:pt>
                <c:pt idx="3">
                  <c:v>0.94</c:v>
                </c:pt>
                <c:pt idx="4">
                  <c:v>0.03</c:v>
                </c:pt>
                <c:pt idx="5">
                  <c:v>0.06</c:v>
                </c:pt>
                <c:pt idx="6">
                  <c:v>0.01</c:v>
                </c:pt>
                <c:pt idx="7">
                  <c:v>-0.16</c:v>
                </c:pt>
                <c:pt idx="8">
                  <c:v>0.31</c:v>
                </c:pt>
                <c:pt idx="9">
                  <c:v>-0.21</c:v>
                </c:pt>
                <c:pt idx="10">
                  <c:v>-0.15</c:v>
                </c:pt>
                <c:pt idx="11">
                  <c:v>0.21</c:v>
                </c:pt>
                <c:pt idx="12">
                  <c:v>0.08</c:v>
                </c:pt>
                <c:pt idx="13">
                  <c:v>-0.24</c:v>
                </c:pt>
                <c:pt idx="14">
                  <c:v>-0.27</c:v>
                </c:pt>
                <c:pt idx="15">
                  <c:v>-0.08</c:v>
                </c:pt>
                <c:pt idx="16">
                  <c:v>0.2</c:v>
                </c:pt>
                <c:pt idx="17">
                  <c:v>-0.44</c:v>
                </c:pt>
                <c:pt idx="18">
                  <c:v>-0.54</c:v>
                </c:pt>
                <c:pt idx="19">
                  <c:v>-0.22</c:v>
                </c:pt>
                <c:pt idx="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6-4E29-9334-6577CB462940}"/>
            </c:ext>
          </c:extLst>
        </c:ser>
        <c:ser>
          <c:idx val="1"/>
          <c:order val="1"/>
          <c:tx>
            <c:strRef>
              <c:f>'2 Year Performance'!$C$1</c:f>
              <c:strCache>
                <c:ptCount val="1"/>
                <c:pt idx="0">
                  <c:v>Mean Relative performance (2 year)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Year Performance'!$A$2:$A$22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'2 Year Performance'!$C$2:$C$22</c:f>
              <c:numCache>
                <c:formatCode>0%</c:formatCode>
                <c:ptCount val="21"/>
                <c:pt idx="0">
                  <c:v>1.39</c:v>
                </c:pt>
                <c:pt idx="1">
                  <c:v>0.93</c:v>
                </c:pt>
                <c:pt idx="2">
                  <c:v>0.56000000000000005</c:v>
                </c:pt>
                <c:pt idx="3">
                  <c:v>1.1399999999999999</c:v>
                </c:pt>
                <c:pt idx="4">
                  <c:v>0.37</c:v>
                </c:pt>
                <c:pt idx="5">
                  <c:v>0.14000000000000001</c:v>
                </c:pt>
                <c:pt idx="6">
                  <c:v>-1.4999999999999999E-2</c:v>
                </c:pt>
                <c:pt idx="7">
                  <c:v>-0.02</c:v>
                </c:pt>
                <c:pt idx="8">
                  <c:v>0.83</c:v>
                </c:pt>
                <c:pt idx="9">
                  <c:v>0.56999999999999995</c:v>
                </c:pt>
                <c:pt idx="10">
                  <c:v>-0.9</c:v>
                </c:pt>
                <c:pt idx="11">
                  <c:v>0.12</c:v>
                </c:pt>
                <c:pt idx="12">
                  <c:v>0.46</c:v>
                </c:pt>
                <c:pt idx="13">
                  <c:v>0.05</c:v>
                </c:pt>
                <c:pt idx="14">
                  <c:v>-0.21</c:v>
                </c:pt>
                <c:pt idx="15">
                  <c:v>0.105</c:v>
                </c:pt>
                <c:pt idx="16">
                  <c:v>0.24</c:v>
                </c:pt>
                <c:pt idx="17">
                  <c:v>-0.36</c:v>
                </c:pt>
                <c:pt idx="18">
                  <c:v>-0.39</c:v>
                </c:pt>
                <c:pt idx="19">
                  <c:v>-0.1</c:v>
                </c:pt>
                <c:pt idx="20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6-4E29-9334-6577CB462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43983"/>
        <c:axId val="968144399"/>
      </c:scatterChart>
      <c:valAx>
        <c:axId val="9681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44399"/>
        <c:crosses val="autoZero"/>
        <c:crossBetween val="midCat"/>
      </c:valAx>
      <c:valAx>
        <c:axId val="9681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4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Year Performance'!$M$1</c:f>
              <c:strCache>
                <c:ptCount val="1"/>
                <c:pt idx="0">
                  <c:v>SPY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 Year Performance'!$L$2:$L$22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'2 Year Performance'!$M$2:$M$22</c:f>
              <c:numCache>
                <c:formatCode>_("$"* #,##0_);_("$"* \(#,##0\);_("$"* "-"??_);_(@_)</c:formatCode>
                <c:ptCount val="21"/>
                <c:pt idx="0">
                  <c:v>1000</c:v>
                </c:pt>
                <c:pt idx="1">
                  <c:v>898.59999999999991</c:v>
                </c:pt>
                <c:pt idx="2">
                  <c:v>781.42255999999998</c:v>
                </c:pt>
                <c:pt idx="3">
                  <c:v>598.80410772799996</c:v>
                </c:pt>
                <c:pt idx="4">
                  <c:v>756.76863134664643</c:v>
                </c:pt>
                <c:pt idx="5">
                  <c:v>824.80213130470997</c:v>
                </c:pt>
                <c:pt idx="6">
                  <c:v>849.54619524385134</c:v>
                </c:pt>
                <c:pt idx="7">
                  <c:v>965.25438703606403</c:v>
                </c:pt>
                <c:pt idx="8">
                  <c:v>999.32786689843704</c:v>
                </c:pt>
                <c:pt idx="9">
                  <c:v>614.68657092922865</c:v>
                </c:pt>
                <c:pt idx="10">
                  <c:v>758.83057181213269</c:v>
                </c:pt>
                <c:pt idx="11">
                  <c:v>855.80911888972321</c:v>
                </c:pt>
                <c:pt idx="12">
                  <c:v>855.80911888972321</c:v>
                </c:pt>
                <c:pt idx="13">
                  <c:v>970.57312173283515</c:v>
                </c:pt>
                <c:pt idx="14">
                  <c:v>1257.8627657657544</c:v>
                </c:pt>
                <c:pt idx="15">
                  <c:v>1401.1333347864741</c:v>
                </c:pt>
                <c:pt idx="16">
                  <c:v>1390.9050614425328</c:v>
                </c:pt>
                <c:pt idx="17">
                  <c:v>1523.5974043041504</c:v>
                </c:pt>
                <c:pt idx="18">
                  <c:v>1819.4800202200163</c:v>
                </c:pt>
                <c:pt idx="19">
                  <c:v>1705.9444669582872</c:v>
                </c:pt>
                <c:pt idx="20">
                  <c:v>2198.6212290158405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8-49C3-8864-5D129A54FD56}"/>
            </c:ext>
          </c:extLst>
        </c:ser>
        <c:ser>
          <c:idx val="1"/>
          <c:order val="1"/>
          <c:tx>
            <c:strRef>
              <c:f>'2 Year Performance'!$N$1</c:f>
              <c:strCache>
                <c:ptCount val="1"/>
                <c:pt idx="0">
                  <c:v>18 Month Spinnoff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Year Performance'!$L$2:$L$22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'2 Year Performance'!$N$2:$N$22</c:f>
              <c:numCache>
                <c:formatCode>_("$"* #,##0_);_("$"* \(#,##0\);_("$"* "-"??_);_(@_)</c:formatCode>
                <c:ptCount val="21"/>
                <c:pt idx="0">
                  <c:v>1000</c:v>
                </c:pt>
                <c:pt idx="1">
                  <c:v>2150.8216738863466</c:v>
                </c:pt>
                <c:pt idx="2">
                  <c:v>2972.5001743247108</c:v>
                </c:pt>
                <c:pt idx="3">
                  <c:v>3472.6828253258973</c:v>
                </c:pt>
                <c:pt idx="4">
                  <c:v>6111.6554972591757</c:v>
                </c:pt>
                <c:pt idx="5">
                  <c:v>7296.750854974468</c:v>
                </c:pt>
                <c:pt idx="6">
                  <c:v>8640.8133993374631</c:v>
                </c:pt>
                <c:pt idx="7">
                  <c:v>9817.6921843272266</c:v>
                </c:pt>
                <c:pt idx="8">
                  <c:v>8807.1951812945426</c:v>
                </c:pt>
                <c:pt idx="9">
                  <c:v>7996.4076580039091</c:v>
                </c:pt>
                <c:pt idx="10">
                  <c:v>10214.426886611234</c:v>
                </c:pt>
                <c:pt idx="11">
                  <c:v>11655.573015549093</c:v>
                </c:pt>
                <c:pt idx="12">
                  <c:v>13015.323512682311</c:v>
                </c:pt>
                <c:pt idx="13">
                  <c:v>16196.83097337135</c:v>
                </c:pt>
                <c:pt idx="14">
                  <c:v>22053.641281873151</c:v>
                </c:pt>
                <c:pt idx="15">
                  <c:v>20063.610475848396</c:v>
                </c:pt>
                <c:pt idx="16">
                  <c:v>20973.422696157017</c:v>
                </c:pt>
                <c:pt idx="17">
                  <c:v>26726.2244762347</c:v>
                </c:pt>
                <c:pt idx="18">
                  <c:v>28222.194851356478</c:v>
                </c:pt>
                <c:pt idx="19">
                  <c:v>22153.024770397853</c:v>
                </c:pt>
                <c:pt idx="20">
                  <c:v>28105.512461366168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8-49C3-8864-5D129A54FD56}"/>
            </c:ext>
          </c:extLst>
        </c:ser>
        <c:ser>
          <c:idx val="2"/>
          <c:order val="2"/>
          <c:tx>
            <c:strRef>
              <c:f>'2 Year Performance'!$O$1</c:f>
              <c:strCache>
                <c:ptCount val="1"/>
                <c:pt idx="0">
                  <c:v>24 Month Spinoff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 Year Performance'!$L$2:$L$22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xVal>
          <c:yVal>
            <c:numRef>
              <c:f>'2 Year Performance'!$O$2:$O$22</c:f>
              <c:numCache>
                <c:formatCode>_("$"* #,##0_);_("$"* \(#,##0\);_("$"* "-"??_);_(@_)</c:formatCode>
                <c:ptCount val="21"/>
                <c:pt idx="0">
                  <c:v>1000</c:v>
                </c:pt>
                <c:pt idx="1">
                  <c:v>1444.5624833740308</c:v>
                </c:pt>
                <c:pt idx="2">
                  <c:v>1818.4793911214501</c:v>
                </c:pt>
                <c:pt idx="3">
                  <c:v>1846.3013978313559</c:v>
                </c:pt>
                <c:pt idx="4">
                  <c:v>3187.9604053193566</c:v>
                </c:pt>
                <c:pt idx="5">
                  <c:v>4018.0096275901278</c:v>
                </c:pt>
                <c:pt idx="6">
                  <c:v>4410.6006099472024</c:v>
                </c:pt>
                <c:pt idx="7">
                  <c:v>4978.1199211294261</c:v>
                </c:pt>
                <c:pt idx="8">
                  <c:v>5103.8149285225109</c:v>
                </c:pt>
                <c:pt idx="9">
                  <c:v>4939.8544954798654</c:v>
                </c:pt>
                <c:pt idx="10">
                  <c:v>7348.0158211028456</c:v>
                </c:pt>
                <c:pt idx="11">
                  <c:v>3262.7230497006776</c:v>
                </c:pt>
                <c:pt idx="12">
                  <c:v>3452.9415145544913</c:v>
                </c:pt>
                <c:pt idx="13">
                  <c:v>4635.2445635512759</c:v>
                </c:pt>
                <c:pt idx="14">
                  <c:v>6121.744673900359</c:v>
                </c:pt>
                <c:pt idx="15">
                  <c:v>6138.3924018365115</c:v>
                </c:pt>
                <c:pt idx="16">
                  <c:v>6407.8052294512809</c:v>
                </c:pt>
                <c:pt idx="17">
                  <c:v>7746.7345389885904</c:v>
                </c:pt>
                <c:pt idx="18">
                  <c:v>7701.8034786624576</c:v>
                </c:pt>
                <c:pt idx="19">
                  <c:v>5534.7082752434826</c:v>
                </c:pt>
                <c:pt idx="20">
                  <c:v>6849.1090501957751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8-49C3-8864-5D129A54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98831"/>
        <c:axId val="1186996751"/>
      </c:scatterChart>
      <c:valAx>
        <c:axId val="11869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96751"/>
        <c:crosses val="autoZero"/>
        <c:crossBetween val="midCat"/>
      </c:valAx>
      <c:valAx>
        <c:axId val="11869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9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428624</xdr:colOff>
      <xdr:row>3</xdr:row>
      <xdr:rowOff>171449</xdr:rowOff>
    </xdr:from>
    <xdr:to>
      <xdr:col>30</xdr:col>
      <xdr:colOff>590550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7103-213B-40DF-9369-716962D2C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395287</xdr:colOff>
      <xdr:row>2</xdr:row>
      <xdr:rowOff>123825</xdr:rowOff>
    </xdr:from>
    <xdr:to>
      <xdr:col>12</xdr:col>
      <xdr:colOff>685800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C7A0C-D03B-4CB3-B8F5-F46365A84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2CBD-B0CA-4199-8B1F-ABE4AFD33347}">
  <dimension ref="A1:O25"/>
  <sheetViews>
    <sheetView tabSelected="1" workbookViewId="0">
      <selection activeCell="D2" sqref="D2:D22"/>
    </sheetView>
  </sheetViews>
  <sheetFormatPr defaultRowHeight="15" x14ac:dyDescent="0.25"/>
  <cols>
    <col min="2" max="2" width="25.7109375" bestFit="1" customWidth="1"/>
    <col min="3" max="3" width="27.85546875" bestFit="1" customWidth="1"/>
    <col min="5" max="5" width="16.5703125" bestFit="1" customWidth="1"/>
    <col min="6" max="6" width="14.85546875" bestFit="1" customWidth="1"/>
    <col min="10" max="11" width="27.140625" bestFit="1" customWidth="1"/>
    <col min="13" max="13" width="10.5703125" bestFit="1" customWidth="1"/>
    <col min="14" max="14" width="12.5703125" bestFit="1" customWidth="1"/>
    <col min="15" max="15" width="10.5703125" bestFit="1" customWidth="1"/>
  </cols>
  <sheetData>
    <row r="1" spans="1:15" x14ac:dyDescent="0.25">
      <c r="A1" t="s">
        <v>0</v>
      </c>
      <c r="B1" t="s">
        <v>4</v>
      </c>
      <c r="C1" t="s">
        <v>5</v>
      </c>
      <c r="D1" t="s">
        <v>1</v>
      </c>
      <c r="E1" t="s">
        <v>6</v>
      </c>
      <c r="F1" t="s">
        <v>7</v>
      </c>
      <c r="H1" t="s">
        <v>0</v>
      </c>
      <c r="I1" t="s">
        <v>8</v>
      </c>
      <c r="J1" t="s">
        <v>9</v>
      </c>
      <c r="K1" t="s">
        <v>10</v>
      </c>
      <c r="L1" t="s">
        <v>0</v>
      </c>
      <c r="M1" t="s">
        <v>11</v>
      </c>
      <c r="N1" t="s">
        <v>12</v>
      </c>
      <c r="O1" t="s">
        <v>13</v>
      </c>
    </row>
    <row r="2" spans="1:15" x14ac:dyDescent="0.25">
      <c r="A2">
        <v>2000</v>
      </c>
      <c r="B2" s="1">
        <v>1.69</v>
      </c>
      <c r="C2" s="1">
        <v>1.39</v>
      </c>
      <c r="D2">
        <v>4</v>
      </c>
      <c r="E2">
        <v>1.31</v>
      </c>
      <c r="F2">
        <v>2.38</v>
      </c>
      <c r="H2">
        <v>2000</v>
      </c>
      <c r="I2">
        <v>-0.1014</v>
      </c>
      <c r="J2">
        <f>I2+((1+F2)^(1/1.5)-1)</f>
        <v>1.1508216738863468</v>
      </c>
      <c r="K2">
        <f>I2+((1+C2)^(1/2)-1)</f>
        <v>0.44456248337403065</v>
      </c>
      <c r="L2">
        <v>2000</v>
      </c>
      <c r="M2" s="2">
        <v>1000</v>
      </c>
      <c r="N2" s="2">
        <v>1000</v>
      </c>
      <c r="O2" s="2">
        <v>1000</v>
      </c>
    </row>
    <row r="3" spans="1:15" x14ac:dyDescent="0.25">
      <c r="A3">
        <v>2001</v>
      </c>
      <c r="B3" s="1">
        <v>1.03</v>
      </c>
      <c r="C3" s="1">
        <v>0.93</v>
      </c>
      <c r="D3">
        <v>6</v>
      </c>
      <c r="E3">
        <v>0.81</v>
      </c>
      <c r="F3">
        <v>0.86</v>
      </c>
      <c r="H3">
        <v>2001</v>
      </c>
      <c r="I3">
        <v>-0.13039999999999999</v>
      </c>
      <c r="J3">
        <f t="shared" ref="J3:J22" si="0">I3+((1+F3)^(1/1.5)-1)</f>
        <v>0.38203004480313918</v>
      </c>
      <c r="K3">
        <f t="shared" ref="K3:K22" si="1">I3+((1+C3)^(1/2)-1)</f>
        <v>0.25884439894498057</v>
      </c>
      <c r="L3">
        <v>2001</v>
      </c>
      <c r="M3" s="2">
        <f>M2*(1+I2)</f>
        <v>898.59999999999991</v>
      </c>
      <c r="N3" s="2">
        <f>N2*(1+J2)</f>
        <v>2150.8216738863466</v>
      </c>
      <c r="O3" s="2">
        <f>O2*(1+K2)</f>
        <v>1444.5624833740308</v>
      </c>
    </row>
    <row r="4" spans="1:15" x14ac:dyDescent="0.25">
      <c r="A4">
        <v>2002</v>
      </c>
      <c r="B4" s="1">
        <v>0.41</v>
      </c>
      <c r="C4" s="1">
        <v>0.56000000000000005</v>
      </c>
      <c r="D4">
        <v>7</v>
      </c>
      <c r="E4">
        <v>0.56000000000000005</v>
      </c>
      <c r="F4">
        <v>0.66</v>
      </c>
      <c r="H4">
        <v>2002</v>
      </c>
      <c r="I4">
        <v>-0.23369999999999999</v>
      </c>
      <c r="J4">
        <f>I4+((1+F4)^(1/1.5)-1)</f>
        <v>0.16827001569976943</v>
      </c>
      <c r="K4">
        <f t="shared" si="1"/>
        <v>1.5299599679679671E-2</v>
      </c>
      <c r="L4">
        <v>2002</v>
      </c>
      <c r="M4" s="2">
        <f t="shared" ref="M4:M22" si="2">M3*(1+I3)</f>
        <v>781.42255999999998</v>
      </c>
      <c r="N4" s="2">
        <f t="shared" ref="N4:N23" si="3">N3*(1+J3)</f>
        <v>2972.5001743247108</v>
      </c>
      <c r="O4" s="2">
        <f t="shared" ref="O4:O23" si="4">O3*(1+K3)</f>
        <v>1818.4793911214501</v>
      </c>
    </row>
    <row r="5" spans="1:15" x14ac:dyDescent="0.25">
      <c r="A5">
        <v>2003</v>
      </c>
      <c r="B5" s="1">
        <v>0.94</v>
      </c>
      <c r="C5" s="1">
        <v>1.1399999999999999</v>
      </c>
      <c r="D5">
        <v>5</v>
      </c>
      <c r="E5">
        <v>0.74</v>
      </c>
      <c r="F5">
        <v>0.83</v>
      </c>
      <c r="H5">
        <v>2003</v>
      </c>
      <c r="I5">
        <v>0.26379999999999998</v>
      </c>
      <c r="J5">
        <f t="shared" si="0"/>
        <v>0.75992332288095477</v>
      </c>
      <c r="K5">
        <f t="shared" si="1"/>
        <v>0.72667388383277931</v>
      </c>
      <c r="L5">
        <v>2003</v>
      </c>
      <c r="M5" s="2">
        <f t="shared" si="2"/>
        <v>598.80410772799996</v>
      </c>
      <c r="N5" s="2">
        <f>N4*(1+J4)</f>
        <v>3472.6828253258973</v>
      </c>
      <c r="O5" s="2">
        <f t="shared" si="4"/>
        <v>1846.3013978313559</v>
      </c>
    </row>
    <row r="6" spans="1:15" x14ac:dyDescent="0.25">
      <c r="A6">
        <v>2004</v>
      </c>
      <c r="B6" s="1">
        <v>0.03</v>
      </c>
      <c r="C6" s="1">
        <v>0.37</v>
      </c>
      <c r="D6">
        <v>6</v>
      </c>
      <c r="E6">
        <v>0.08</v>
      </c>
      <c r="F6">
        <v>0.16</v>
      </c>
      <c r="H6">
        <v>2004</v>
      </c>
      <c r="I6">
        <v>8.9899999999999994E-2</v>
      </c>
      <c r="J6">
        <f t="shared" si="0"/>
        <v>0.19390742136017958</v>
      </c>
      <c r="K6">
        <f t="shared" si="1"/>
        <v>0.26036999107196246</v>
      </c>
      <c r="L6">
        <v>2004</v>
      </c>
      <c r="M6" s="2">
        <f t="shared" si="2"/>
        <v>756.76863134664643</v>
      </c>
      <c r="N6" s="2">
        <f t="shared" si="3"/>
        <v>6111.6554972591757</v>
      </c>
      <c r="O6" s="2">
        <f t="shared" si="4"/>
        <v>3187.9604053193566</v>
      </c>
    </row>
    <row r="7" spans="1:15" x14ac:dyDescent="0.25">
      <c r="A7">
        <v>2005</v>
      </c>
      <c r="B7" s="1">
        <v>0.06</v>
      </c>
      <c r="C7" s="1">
        <v>0.14000000000000001</v>
      </c>
      <c r="D7">
        <v>8</v>
      </c>
      <c r="E7">
        <v>0.26</v>
      </c>
      <c r="F7">
        <v>0.24</v>
      </c>
      <c r="H7">
        <v>2005</v>
      </c>
      <c r="I7">
        <v>0.03</v>
      </c>
      <c r="J7">
        <f t="shared" si="0"/>
        <v>0.1842001421011514</v>
      </c>
      <c r="K7">
        <f t="shared" si="1"/>
        <v>9.7707825203131121E-2</v>
      </c>
      <c r="L7">
        <v>2005</v>
      </c>
      <c r="M7" s="2">
        <f t="shared" si="2"/>
        <v>824.80213130470997</v>
      </c>
      <c r="N7" s="2">
        <f t="shared" si="3"/>
        <v>7296.750854974468</v>
      </c>
      <c r="O7" s="2">
        <f t="shared" si="4"/>
        <v>4018.0096275901278</v>
      </c>
    </row>
    <row r="8" spans="1:15" x14ac:dyDescent="0.25">
      <c r="A8">
        <v>2006</v>
      </c>
      <c r="B8" s="1">
        <v>0.01</v>
      </c>
      <c r="C8" s="1">
        <v>-1.4999999999999999E-2</v>
      </c>
      <c r="D8">
        <v>6</v>
      </c>
      <c r="E8">
        <v>-0.11</v>
      </c>
      <c r="F8">
        <v>0</v>
      </c>
      <c r="H8">
        <v>2006</v>
      </c>
      <c r="I8">
        <v>0.13619999999999999</v>
      </c>
      <c r="J8">
        <f t="shared" si="0"/>
        <v>0.13619999999999999</v>
      </c>
      <c r="K8">
        <f t="shared" si="1"/>
        <v>0.12867166206396041</v>
      </c>
      <c r="L8">
        <v>2006</v>
      </c>
      <c r="M8" s="2">
        <f t="shared" si="2"/>
        <v>849.54619524385134</v>
      </c>
      <c r="N8" s="2">
        <f t="shared" si="3"/>
        <v>8640.8133993374631</v>
      </c>
      <c r="O8" s="2">
        <f t="shared" si="4"/>
        <v>4410.6006099472024</v>
      </c>
    </row>
    <row r="9" spans="1:15" x14ac:dyDescent="0.25">
      <c r="A9">
        <v>2007</v>
      </c>
      <c r="B9" s="1">
        <v>-0.16</v>
      </c>
      <c r="C9" s="1">
        <v>-0.02</v>
      </c>
      <c r="D9">
        <v>5</v>
      </c>
      <c r="E9">
        <v>-0.18</v>
      </c>
      <c r="F9">
        <v>-0.2</v>
      </c>
      <c r="H9">
        <v>2007</v>
      </c>
      <c r="I9">
        <v>3.5299999999999998E-2</v>
      </c>
      <c r="J9">
        <f t="shared" si="0"/>
        <v>-0.10292612398724643</v>
      </c>
      <c r="K9">
        <f t="shared" si="1"/>
        <v>2.5249493661166578E-2</v>
      </c>
      <c r="L9">
        <v>2007</v>
      </c>
      <c r="M9" s="2">
        <f t="shared" si="2"/>
        <v>965.25438703606403</v>
      </c>
      <c r="N9" s="2">
        <f t="shared" si="3"/>
        <v>9817.6921843272266</v>
      </c>
      <c r="O9" s="2">
        <f t="shared" si="4"/>
        <v>4978.1199211294261</v>
      </c>
    </row>
    <row r="10" spans="1:15" x14ac:dyDescent="0.25">
      <c r="A10">
        <v>2008</v>
      </c>
      <c r="B10" s="1">
        <v>0.31</v>
      </c>
      <c r="C10" s="1">
        <v>0.83</v>
      </c>
      <c r="D10">
        <v>15</v>
      </c>
      <c r="E10">
        <v>0.23899999999999999</v>
      </c>
      <c r="F10">
        <v>0.47</v>
      </c>
      <c r="H10">
        <v>2008</v>
      </c>
      <c r="I10">
        <v>-0.38490000000000002</v>
      </c>
      <c r="J10">
        <f t="shared" si="0"/>
        <v>-9.2059674686516768E-2</v>
      </c>
      <c r="K10">
        <f t="shared" si="1"/>
        <v>-3.2125074153131594E-2</v>
      </c>
      <c r="L10">
        <v>2008</v>
      </c>
      <c r="M10" s="2">
        <f t="shared" si="2"/>
        <v>999.32786689843704</v>
      </c>
      <c r="N10" s="2">
        <f t="shared" si="3"/>
        <v>8807.1951812945426</v>
      </c>
      <c r="O10" s="2">
        <f t="shared" si="4"/>
        <v>5103.8149285225109</v>
      </c>
    </row>
    <row r="11" spans="1:15" x14ac:dyDescent="0.25">
      <c r="A11">
        <v>2009</v>
      </c>
      <c r="B11" s="1">
        <v>-0.21</v>
      </c>
      <c r="C11" s="1">
        <v>0.56999999999999995</v>
      </c>
      <c r="D11">
        <v>6</v>
      </c>
      <c r="E11">
        <v>-0.09</v>
      </c>
      <c r="F11">
        <v>6.5000000000000002E-2</v>
      </c>
      <c r="H11">
        <v>2009</v>
      </c>
      <c r="I11">
        <v>0.23449999999999999</v>
      </c>
      <c r="J11">
        <f t="shared" si="0"/>
        <v>0.27737695768764686</v>
      </c>
      <c r="K11">
        <f t="shared" si="1"/>
        <v>0.48749640861416671</v>
      </c>
      <c r="L11">
        <v>2009</v>
      </c>
      <c r="M11" s="2">
        <f t="shared" si="2"/>
        <v>614.68657092922865</v>
      </c>
      <c r="N11" s="2">
        <f t="shared" si="3"/>
        <v>7996.4076580039091</v>
      </c>
      <c r="O11" s="2">
        <f t="shared" si="4"/>
        <v>4939.8544954798654</v>
      </c>
    </row>
    <row r="12" spans="1:15" x14ac:dyDescent="0.25">
      <c r="A12">
        <v>2010</v>
      </c>
      <c r="B12" s="1">
        <v>-0.15</v>
      </c>
      <c r="C12" s="1">
        <v>-0.9</v>
      </c>
      <c r="D12">
        <v>11</v>
      </c>
      <c r="E12">
        <v>-0.14000000000000001</v>
      </c>
      <c r="F12">
        <v>0.02</v>
      </c>
      <c r="H12">
        <v>2010</v>
      </c>
      <c r="I12">
        <v>0.1278</v>
      </c>
      <c r="J12">
        <f t="shared" si="0"/>
        <v>0.14108927940214352</v>
      </c>
      <c r="K12">
        <f t="shared" si="1"/>
        <v>-0.55597223398316209</v>
      </c>
      <c r="L12">
        <v>2010</v>
      </c>
      <c r="M12" s="2">
        <f t="shared" si="2"/>
        <v>758.83057181213269</v>
      </c>
      <c r="N12" s="2">
        <f t="shared" si="3"/>
        <v>10214.426886611234</v>
      </c>
      <c r="O12" s="2">
        <f t="shared" si="4"/>
        <v>7348.0158211028456</v>
      </c>
    </row>
    <row r="13" spans="1:15" x14ac:dyDescent="0.25">
      <c r="A13">
        <v>2011</v>
      </c>
      <c r="B13" s="1">
        <v>0.21</v>
      </c>
      <c r="C13" s="1">
        <v>0.12</v>
      </c>
      <c r="D13">
        <v>16</v>
      </c>
      <c r="E13">
        <v>0.09</v>
      </c>
      <c r="F13">
        <v>0.18</v>
      </c>
      <c r="H13">
        <v>2011</v>
      </c>
      <c r="I13">
        <v>0</v>
      </c>
      <c r="J13">
        <f t="shared" si="0"/>
        <v>0.1166609737092501</v>
      </c>
      <c r="K13">
        <f t="shared" si="1"/>
        <v>5.8300524425836331E-2</v>
      </c>
      <c r="L13">
        <v>2011</v>
      </c>
      <c r="M13" s="2">
        <f t="shared" si="2"/>
        <v>855.80911888972321</v>
      </c>
      <c r="N13" s="2">
        <f t="shared" si="3"/>
        <v>11655.573015549093</v>
      </c>
      <c r="O13" s="2">
        <f t="shared" si="4"/>
        <v>3262.7230497006776</v>
      </c>
    </row>
    <row r="14" spans="1:15" x14ac:dyDescent="0.25">
      <c r="A14">
        <v>2012</v>
      </c>
      <c r="B14" s="1">
        <v>0.08</v>
      </c>
      <c r="C14" s="1">
        <v>0.46</v>
      </c>
      <c r="D14">
        <v>16</v>
      </c>
      <c r="E14">
        <v>7.0000000000000007E-2</v>
      </c>
      <c r="F14">
        <v>0.17</v>
      </c>
      <c r="H14">
        <v>2012</v>
      </c>
      <c r="I14">
        <v>0.1341</v>
      </c>
      <c r="J14">
        <f t="shared" si="0"/>
        <v>0.24444321015831327</v>
      </c>
      <c r="K14">
        <f t="shared" si="1"/>
        <v>0.34240459735945727</v>
      </c>
      <c r="L14">
        <v>2012</v>
      </c>
      <c r="M14" s="2">
        <f t="shared" si="2"/>
        <v>855.80911888972321</v>
      </c>
      <c r="N14" s="2">
        <f t="shared" si="3"/>
        <v>13015.323512682311</v>
      </c>
      <c r="O14" s="2">
        <f t="shared" si="4"/>
        <v>3452.9415145544913</v>
      </c>
    </row>
    <row r="15" spans="1:15" x14ac:dyDescent="0.25">
      <c r="A15">
        <v>2013</v>
      </c>
      <c r="B15" s="1">
        <v>-0.24</v>
      </c>
      <c r="C15" s="1">
        <v>0.05</v>
      </c>
      <c r="D15">
        <v>19</v>
      </c>
      <c r="E15">
        <v>-0.11</v>
      </c>
      <c r="F15">
        <v>0.1</v>
      </c>
      <c r="H15">
        <v>2013</v>
      </c>
      <c r="I15">
        <v>0.29599999999999999</v>
      </c>
      <c r="J15">
        <f t="shared" si="0"/>
        <v>0.36160223676661069</v>
      </c>
      <c r="K15">
        <f t="shared" si="1"/>
        <v>0.32069507659595992</v>
      </c>
      <c r="L15">
        <v>2013</v>
      </c>
      <c r="M15" s="2">
        <f t="shared" si="2"/>
        <v>970.57312173283515</v>
      </c>
      <c r="N15" s="2">
        <f t="shared" si="3"/>
        <v>16196.83097337135</v>
      </c>
      <c r="O15" s="2">
        <f t="shared" si="4"/>
        <v>4635.2445635512759</v>
      </c>
    </row>
    <row r="16" spans="1:15" x14ac:dyDescent="0.25">
      <c r="A16">
        <v>2014</v>
      </c>
      <c r="B16" s="1">
        <v>-0.27</v>
      </c>
      <c r="C16" s="1">
        <v>-0.21</v>
      </c>
      <c r="D16">
        <v>25</v>
      </c>
      <c r="E16">
        <v>-0.23</v>
      </c>
      <c r="F16">
        <v>-0.28999999999999998</v>
      </c>
      <c r="H16">
        <v>2014</v>
      </c>
      <c r="I16">
        <v>0.1139</v>
      </c>
      <c r="J16">
        <f t="shared" si="0"/>
        <v>-9.0235928869508153E-2</v>
      </c>
      <c r="K16">
        <f t="shared" si="1"/>
        <v>2.7194417315589137E-3</v>
      </c>
      <c r="L16">
        <v>2014</v>
      </c>
      <c r="M16" s="2">
        <f t="shared" si="2"/>
        <v>1257.8627657657544</v>
      </c>
      <c r="N16" s="2">
        <f t="shared" si="3"/>
        <v>22053.641281873151</v>
      </c>
      <c r="O16" s="2">
        <f t="shared" si="4"/>
        <v>6121.744673900359</v>
      </c>
    </row>
    <row r="17" spans="1:15" x14ac:dyDescent="0.25">
      <c r="A17">
        <v>2015</v>
      </c>
      <c r="B17" s="1">
        <v>-0.08</v>
      </c>
      <c r="C17" s="1">
        <v>0.105</v>
      </c>
      <c r="D17">
        <v>29</v>
      </c>
      <c r="E17">
        <v>-0.04</v>
      </c>
      <c r="F17">
        <v>0.08</v>
      </c>
      <c r="H17">
        <v>2015</v>
      </c>
      <c r="I17">
        <v>-7.3000000000000001E-3</v>
      </c>
      <c r="J17">
        <f t="shared" si="0"/>
        <v>4.5346385756631941E-2</v>
      </c>
      <c r="K17">
        <f t="shared" si="1"/>
        <v>4.3889802081431867E-2</v>
      </c>
      <c r="L17">
        <v>2015</v>
      </c>
      <c r="M17" s="2">
        <f t="shared" si="2"/>
        <v>1401.1333347864741</v>
      </c>
      <c r="N17" s="2">
        <f t="shared" si="3"/>
        <v>20063.610475848396</v>
      </c>
      <c r="O17" s="2">
        <f t="shared" si="4"/>
        <v>6138.3924018365115</v>
      </c>
    </row>
    <row r="18" spans="1:15" x14ac:dyDescent="0.25">
      <c r="A18">
        <v>2016</v>
      </c>
      <c r="B18" s="1">
        <v>0.2</v>
      </c>
      <c r="C18" s="1">
        <v>0.24</v>
      </c>
      <c r="D18">
        <v>25</v>
      </c>
      <c r="E18">
        <v>0.21</v>
      </c>
      <c r="F18">
        <v>0.28000000000000003</v>
      </c>
      <c r="H18">
        <v>2016</v>
      </c>
      <c r="I18">
        <v>9.5399999999999999E-2</v>
      </c>
      <c r="J18">
        <f t="shared" si="0"/>
        <v>0.27429007956492374</v>
      </c>
      <c r="K18">
        <f t="shared" si="1"/>
        <v>0.20895287256600442</v>
      </c>
      <c r="L18">
        <v>2016</v>
      </c>
      <c r="M18" s="2">
        <f t="shared" si="2"/>
        <v>1390.9050614425328</v>
      </c>
      <c r="N18" s="2">
        <f t="shared" si="3"/>
        <v>20973.422696157017</v>
      </c>
      <c r="O18" s="2">
        <f t="shared" si="4"/>
        <v>6407.8052294512809</v>
      </c>
    </row>
    <row r="19" spans="1:15" x14ac:dyDescent="0.25">
      <c r="A19">
        <v>2017</v>
      </c>
      <c r="B19" s="1">
        <v>-0.44</v>
      </c>
      <c r="C19" s="1">
        <v>-0.36</v>
      </c>
      <c r="D19">
        <v>18</v>
      </c>
      <c r="E19">
        <v>-0.23</v>
      </c>
      <c r="F19">
        <v>-0.2</v>
      </c>
      <c r="H19">
        <v>2017</v>
      </c>
      <c r="I19">
        <v>0.19420000000000001</v>
      </c>
      <c r="J19">
        <f t="shared" si="0"/>
        <v>5.5973876012753582E-2</v>
      </c>
      <c r="K19">
        <f t="shared" si="1"/>
        <v>-5.7999999999999441E-3</v>
      </c>
      <c r="L19">
        <v>2017</v>
      </c>
      <c r="M19" s="2">
        <f t="shared" si="2"/>
        <v>1523.5974043041504</v>
      </c>
      <c r="N19" s="2">
        <f t="shared" si="3"/>
        <v>26726.2244762347</v>
      </c>
      <c r="O19" s="2">
        <f t="shared" si="4"/>
        <v>7746.7345389885904</v>
      </c>
    </row>
    <row r="20" spans="1:15" x14ac:dyDescent="0.25">
      <c r="A20">
        <v>2018</v>
      </c>
      <c r="B20" s="1">
        <v>-0.54</v>
      </c>
      <c r="C20" s="1">
        <v>-0.39</v>
      </c>
      <c r="D20">
        <v>22</v>
      </c>
      <c r="E20">
        <v>-0.26</v>
      </c>
      <c r="F20">
        <v>-0.22</v>
      </c>
      <c r="H20">
        <v>2018</v>
      </c>
      <c r="I20">
        <v>-6.2399999999999997E-2</v>
      </c>
      <c r="J20">
        <f t="shared" si="0"/>
        <v>-0.21504954213959426</v>
      </c>
      <c r="K20">
        <f t="shared" si="1"/>
        <v>-0.28137503240933459</v>
      </c>
      <c r="L20">
        <v>2018</v>
      </c>
      <c r="M20" s="2">
        <f t="shared" si="2"/>
        <v>1819.4800202200163</v>
      </c>
      <c r="N20" s="2">
        <f t="shared" si="3"/>
        <v>28222.194851356478</v>
      </c>
      <c r="O20" s="2">
        <f t="shared" si="4"/>
        <v>7701.8034786624576</v>
      </c>
    </row>
    <row r="21" spans="1:15" x14ac:dyDescent="0.25">
      <c r="A21">
        <v>2019</v>
      </c>
      <c r="B21" s="1">
        <v>-0.22</v>
      </c>
      <c r="C21" s="1">
        <v>-0.1</v>
      </c>
      <c r="D21">
        <v>18</v>
      </c>
      <c r="E21">
        <v>-0.28000000000000003</v>
      </c>
      <c r="F21">
        <v>-0.03</v>
      </c>
      <c r="H21">
        <v>2019</v>
      </c>
      <c r="I21">
        <v>0.2888</v>
      </c>
      <c r="J21">
        <f t="shared" si="0"/>
        <v>0.26869864285631878</v>
      </c>
      <c r="K21">
        <f t="shared" si="1"/>
        <v>0.23748329805051377</v>
      </c>
      <c r="L21">
        <v>2019</v>
      </c>
      <c r="M21" s="2">
        <f t="shared" si="2"/>
        <v>1705.9444669582872</v>
      </c>
      <c r="N21" s="2">
        <f t="shared" si="3"/>
        <v>22153.024770397853</v>
      </c>
      <c r="O21" s="2">
        <f t="shared" si="4"/>
        <v>5534.7082752434826</v>
      </c>
    </row>
    <row r="22" spans="1:15" x14ac:dyDescent="0.25">
      <c r="A22">
        <v>2020</v>
      </c>
      <c r="B22" s="1">
        <v>0.2</v>
      </c>
      <c r="C22" s="1">
        <v>0.48</v>
      </c>
      <c r="D22">
        <v>6</v>
      </c>
      <c r="E22">
        <v>0.14000000000000001</v>
      </c>
      <c r="F22">
        <v>0.76</v>
      </c>
      <c r="H22">
        <v>2020</v>
      </c>
      <c r="I22">
        <v>0.16259999999999999</v>
      </c>
      <c r="J22">
        <f t="shared" si="0"/>
        <v>0.62032335487663282</v>
      </c>
      <c r="K22">
        <f t="shared" si="1"/>
        <v>0.37915250605964379</v>
      </c>
      <c r="L22">
        <v>2020</v>
      </c>
      <c r="M22" s="2">
        <f t="shared" si="2"/>
        <v>2198.6212290158405</v>
      </c>
      <c r="N22" s="2">
        <f t="shared" si="3"/>
        <v>28105.512461366168</v>
      </c>
      <c r="O22" s="2">
        <f t="shared" si="4"/>
        <v>6849.1090501957751</v>
      </c>
    </row>
    <row r="23" spans="1:15" x14ac:dyDescent="0.25">
      <c r="H23">
        <v>2021</v>
      </c>
      <c r="L23">
        <v>2021</v>
      </c>
      <c r="M23" s="2">
        <f>M22*(1+I22)</f>
        <v>2556.1170408538164</v>
      </c>
      <c r="N23" s="2">
        <f t="shared" si="3"/>
        <v>45540.018241927843</v>
      </c>
      <c r="O23" s="2">
        <f t="shared" si="4"/>
        <v>9445.9659108532906</v>
      </c>
    </row>
    <row r="24" spans="1:15" x14ac:dyDescent="0.25">
      <c r="B24" t="s">
        <v>3</v>
      </c>
      <c r="C24" s="4">
        <f>AVERAGE(C2:C22)</f>
        <v>0.25666666666666671</v>
      </c>
      <c r="E24" t="s">
        <v>3</v>
      </c>
      <c r="F24" s="4">
        <f>AVERAGE(F2:F22)</f>
        <v>0.30071428571428566</v>
      </c>
      <c r="H24" t="s">
        <v>3</v>
      </c>
      <c r="I24" s="4">
        <f>AVERAGE(I2:I22)</f>
        <v>6.1066666666666665E-2</v>
      </c>
      <c r="L24" t="s">
        <v>14</v>
      </c>
      <c r="M24" s="3">
        <f>_xlfn.RRI($L$22-$L$2,M2,M23)</f>
        <v>4.8042843541280966E-2</v>
      </c>
      <c r="N24" s="3">
        <f t="shared" ref="N24:O24" si="5">_xlfn.RRI($L$22-$L$2,N2,N23)</f>
        <v>0.21037420612823032</v>
      </c>
      <c r="O24" s="3">
        <f t="shared" si="5"/>
        <v>0.11882540352118598</v>
      </c>
    </row>
    <row r="25" spans="1:15" x14ac:dyDescent="0.25">
      <c r="B25" t="s">
        <v>2</v>
      </c>
      <c r="C25" s="1">
        <f>MEDIAN(C2:C22)</f>
        <v>0.14000000000000001</v>
      </c>
      <c r="E25" t="s">
        <v>2</v>
      </c>
      <c r="F25" s="1">
        <f>MEDIAN(F2:F22)</f>
        <v>0.16</v>
      </c>
      <c r="H25" t="s">
        <v>2</v>
      </c>
      <c r="I25" s="1">
        <f>MEDIAN(I2:I22)</f>
        <v>9.5399999999999999E-2</v>
      </c>
    </row>
  </sheetData>
  <autoFilter ref="H1:I24" xr:uid="{03482CBD-B0CA-4199-8B1F-ABE4AFD33347}">
    <sortState xmlns:xlrd2="http://schemas.microsoft.com/office/spreadsheetml/2017/richdata2" ref="H2:I24">
      <sortCondition ref="H1:H2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Year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Westerby, Carl</dc:creator>
  <cp:lastModifiedBy>Westerby, Carl</cp:lastModifiedBy>
  <dcterms:created xsi:type="dcterms:W3CDTF">2022-04-14T21:13:09Z</dcterms:created>
  <dcterms:modified xsi:type="dcterms:W3CDTF">2022-04-21T21:37:42Z</dcterms:modified>
</cp:coreProperties>
</file>