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4915" windowHeight="12075"/>
  </bookViews>
  <sheets>
    <sheet name="Summary" sheetId="1" r:id="rId1"/>
  </sheets>
  <externalReferences>
    <externalReference r:id="rId2"/>
  </externalReferences>
  <definedNames>
    <definedName name="_xlnm.Print_Area" localSheetId="0">Summary!$A$1:$R$21</definedName>
  </definedNames>
  <calcPr calcId="145621"/>
</workbook>
</file>

<file path=xl/calcChain.xml><?xml version="1.0" encoding="utf-8"?>
<calcChain xmlns="http://schemas.openxmlformats.org/spreadsheetml/2006/main">
  <c r="J14" i="1" l="1"/>
  <c r="Q14" i="1" s="1"/>
  <c r="R14" i="1" s="1"/>
  <c r="J15" i="1"/>
  <c r="Q15" i="1" s="1"/>
  <c r="R15" i="1" s="1"/>
  <c r="J16" i="1"/>
  <c r="Q16" i="1" s="1"/>
  <c r="R16" i="1" s="1"/>
  <c r="E17" i="1"/>
  <c r="I14" i="1"/>
  <c r="O14" i="1" s="1"/>
  <c r="P14" i="1" s="1"/>
  <c r="I15" i="1"/>
  <c r="O15" i="1"/>
  <c r="P15" i="1" s="1"/>
  <c r="I16" i="1"/>
  <c r="O16" i="1" s="1"/>
  <c r="P16" i="1" s="1"/>
  <c r="D17" i="1"/>
  <c r="H14" i="1"/>
  <c r="M14" i="1" s="1"/>
  <c r="H15" i="1"/>
  <c r="M15" i="1"/>
  <c r="N15" i="1" s="1"/>
  <c r="H16" i="1"/>
  <c r="M16" i="1" s="1"/>
  <c r="N16" i="1" s="1"/>
  <c r="C17" i="1"/>
  <c r="G14" i="1"/>
  <c r="K14" i="1" s="1"/>
  <c r="G15" i="1"/>
  <c r="K15" i="1" s="1"/>
  <c r="L15" i="1" s="1"/>
  <c r="G16" i="1"/>
  <c r="K16" i="1" s="1"/>
  <c r="L16" i="1" s="1"/>
  <c r="B17" i="1"/>
  <c r="J4" i="1"/>
  <c r="J5" i="1"/>
  <c r="Q5" i="1" s="1"/>
  <c r="R5" i="1" s="1"/>
  <c r="J6" i="1"/>
  <c r="Q6" i="1" s="1"/>
  <c r="R6" i="1" s="1"/>
  <c r="E7" i="1"/>
  <c r="I4" i="1"/>
  <c r="O4" i="1" s="1"/>
  <c r="I5" i="1"/>
  <c r="O5" i="1" s="1"/>
  <c r="P5" i="1" s="1"/>
  <c r="I6" i="1"/>
  <c r="O6" i="1" s="1"/>
  <c r="P6" i="1" s="1"/>
  <c r="D7" i="1"/>
  <c r="H4" i="1"/>
  <c r="M4" i="1" s="1"/>
  <c r="H5" i="1"/>
  <c r="M5" i="1" s="1"/>
  <c r="N5" i="1" s="1"/>
  <c r="H6" i="1"/>
  <c r="M6" i="1" s="1"/>
  <c r="N6" i="1" s="1"/>
  <c r="C7" i="1"/>
  <c r="G4" i="1"/>
  <c r="K4" i="1" s="1"/>
  <c r="G5" i="1"/>
  <c r="K5" i="1"/>
  <c r="L5" i="1" s="1"/>
  <c r="G6" i="1"/>
  <c r="K6" i="1" s="1"/>
  <c r="L6" i="1" s="1"/>
  <c r="B7" i="1"/>
  <c r="J17" i="1" l="1"/>
  <c r="H17" i="1"/>
  <c r="J7" i="1"/>
  <c r="I17" i="1"/>
  <c r="Q4" i="1"/>
  <c r="Q7" i="1" s="1"/>
  <c r="R7" i="1" s="1"/>
  <c r="O17" i="1"/>
  <c r="P17" i="1" s="1"/>
  <c r="Q17" i="1"/>
  <c r="R17" i="1" s="1"/>
  <c r="H7" i="1"/>
  <c r="I7" i="1"/>
  <c r="M7" i="1"/>
  <c r="N7" i="1" s="1"/>
  <c r="M17" i="1"/>
  <c r="N17" i="1" s="1"/>
  <c r="G17" i="1"/>
  <c r="O7" i="1"/>
  <c r="P7" i="1" s="1"/>
  <c r="K7" i="1"/>
  <c r="L7" i="1" s="1"/>
  <c r="L4" i="1"/>
  <c r="K17" i="1"/>
  <c r="L17" i="1" s="1"/>
  <c r="N4" i="1"/>
  <c r="P4" i="1"/>
  <c r="G7" i="1"/>
  <c r="L14" i="1"/>
  <c r="N14" i="1"/>
  <c r="R4" i="1" l="1"/>
</calcChain>
</file>

<file path=xl/sharedStrings.xml><?xml version="1.0" encoding="utf-8"?>
<sst xmlns="http://schemas.openxmlformats.org/spreadsheetml/2006/main" count="71" uniqueCount="25">
  <si>
    <t>Effective</t>
  </si>
  <si>
    <t xml:space="preserve"> Effective Peak Diversion (cfs)</t>
  </si>
  <si>
    <t>PMR</t>
  </si>
  <si>
    <t>PMR Peak Diversion (cfs)</t>
  </si>
  <si>
    <t>Difference</t>
  </si>
  <si>
    <t>Name</t>
  </si>
  <si>
    <t>10-Year</t>
  </si>
  <si>
    <t>50-Year</t>
  </si>
  <si>
    <t>100-Year</t>
  </si>
  <si>
    <t>500-Year</t>
  </si>
  <si>
    <t>(cfs)</t>
  </si>
  <si>
    <t>(%)</t>
  </si>
  <si>
    <t>K1000000_2436_D</t>
  </si>
  <si>
    <t>K1000000_2446_D</t>
  </si>
  <si>
    <t>K1000000_2321_D</t>
  </si>
  <si>
    <t>K1000000_2309_D</t>
  </si>
  <si>
    <t>K1000000_2240_D</t>
  </si>
  <si>
    <t>K1000000_2223_D</t>
  </si>
  <si>
    <t>Totals =</t>
  </si>
  <si>
    <t xml:space="preserve"> Effective Diversion Volume (ac-ft)</t>
  </si>
  <si>
    <t>PMR Diversion Volume (ac-ft)</t>
  </si>
  <si>
    <t>(ac-ft)</t>
  </si>
  <si>
    <t>15% used to go Barkers (U101A_T100D2_SC); 10% went to U101 (K100_U101_SC); and 75% went to U102 (K100_U102_2SC)</t>
  </si>
  <si>
    <t>100% used to be diverted to K100_U102_1SC</t>
  </si>
  <si>
    <t>Diversion does not tie back to Cypress or Addicks in Effective Model.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</si>
</sst>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4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/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2" fillId="2" borderId="4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Continuous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Continuous"/>
    </xf>
    <xf numFmtId="0" fontId="2" fillId="2" borderId="9" xfId="0" applyFont="1" applyFill="1" applyBorder="1" applyAlignment="1">
      <alignment horizontal="centerContinuous"/>
    </xf>
    <xf numFmtId="0" fontId="2" fillId="2" borderId="10" xfId="0" applyFont="1" applyFill="1" applyBorder="1" applyAlignment="1">
      <alignment horizontal="centerContinuous"/>
    </xf>
    <xf numFmtId="0" fontId="2" fillId="2" borderId="11" xfId="0" applyFont="1" applyFill="1" applyBorder="1" applyAlignment="1">
      <alignment horizontal="centerContinuous"/>
    </xf>
    <xf numFmtId="0" fontId="2" fillId="2" borderId="12" xfId="0" applyFont="1" applyFill="1" applyBorder="1" applyAlignment="1">
      <alignment horizontal="centerContinuous"/>
    </xf>
    <xf numFmtId="0" fontId="3" fillId="2" borderId="13" xfId="0" applyFont="1" applyFill="1" applyBorder="1"/>
    <xf numFmtId="0" fontId="3" fillId="2" borderId="14" xfId="0" quotePrefix="1" applyFont="1" applyFill="1" applyBorder="1"/>
    <xf numFmtId="0" fontId="3" fillId="2" borderId="15" xfId="0" quotePrefix="1" applyFont="1" applyFill="1" applyBorder="1"/>
    <xf numFmtId="0" fontId="3" fillId="2" borderId="1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4" fillId="0" borderId="0" xfId="0" applyFont="1"/>
    <xf numFmtId="0" fontId="0" fillId="3" borderId="21" xfId="0" applyFill="1" applyBorder="1"/>
    <xf numFmtId="1" fontId="0" fillId="3" borderId="22" xfId="0" applyNumberFormat="1" applyFill="1" applyBorder="1" applyAlignment="1">
      <alignment horizontal="center"/>
    </xf>
    <xf numFmtId="1" fontId="0" fillId="3" borderId="23" xfId="0" applyNumberFormat="1" applyFill="1" applyBorder="1" applyAlignment="1">
      <alignment horizontal="center"/>
    </xf>
    <xf numFmtId="1" fontId="0" fillId="3" borderId="24" xfId="0" applyNumberFormat="1" applyFill="1" applyBorder="1" applyAlignment="1">
      <alignment horizontal="center"/>
    </xf>
    <xf numFmtId="9" fontId="0" fillId="3" borderId="25" xfId="1" applyFon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9" fontId="0" fillId="3" borderId="27" xfId="1" applyFont="1" applyFill="1" applyBorder="1" applyAlignment="1">
      <alignment horizontal="center"/>
    </xf>
    <xf numFmtId="9" fontId="0" fillId="0" borderId="0" xfId="1" applyFont="1"/>
    <xf numFmtId="0" fontId="0" fillId="4" borderId="28" xfId="0" applyFill="1" applyBorder="1"/>
    <xf numFmtId="1" fontId="0" fillId="4" borderId="29" xfId="0" applyNumberFormat="1" applyFill="1" applyBorder="1" applyAlignment="1">
      <alignment horizontal="center"/>
    </xf>
    <xf numFmtId="1" fontId="0" fillId="4" borderId="30" xfId="0" applyNumberFormat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9" fontId="0" fillId="4" borderId="32" xfId="1" applyFont="1" applyFill="1" applyBorder="1" applyAlignment="1">
      <alignment horizontal="center"/>
    </xf>
    <xf numFmtId="1" fontId="0" fillId="4" borderId="33" xfId="0" applyNumberFormat="1" applyFill="1" applyBorder="1" applyAlignment="1">
      <alignment horizontal="center"/>
    </xf>
    <xf numFmtId="9" fontId="0" fillId="4" borderId="34" xfId="1" applyFont="1" applyFill="1" applyBorder="1" applyAlignment="1">
      <alignment horizontal="center"/>
    </xf>
    <xf numFmtId="0" fontId="0" fillId="5" borderId="35" xfId="0" applyFill="1" applyBorder="1"/>
    <xf numFmtId="1" fontId="0" fillId="5" borderId="36" xfId="0" applyNumberFormat="1" applyFill="1" applyBorder="1" applyAlignment="1">
      <alignment horizontal="center"/>
    </xf>
    <xf numFmtId="1" fontId="0" fillId="5" borderId="37" xfId="0" applyNumberFormat="1" applyFill="1" applyBorder="1" applyAlignment="1">
      <alignment horizontal="center"/>
    </xf>
    <xf numFmtId="1" fontId="0" fillId="5" borderId="38" xfId="0" applyNumberFormat="1" applyFill="1" applyBorder="1" applyAlignment="1">
      <alignment horizontal="center"/>
    </xf>
    <xf numFmtId="9" fontId="0" fillId="5" borderId="39" xfId="1" applyFont="1" applyFill="1" applyBorder="1" applyAlignment="1">
      <alignment horizontal="center"/>
    </xf>
    <xf numFmtId="1" fontId="0" fillId="5" borderId="40" xfId="0" applyNumberFormat="1" applyFill="1" applyBorder="1" applyAlignment="1">
      <alignment horizontal="center"/>
    </xf>
    <xf numFmtId="9" fontId="0" fillId="5" borderId="41" xfId="1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1" fontId="5" fillId="2" borderId="0" xfId="0" applyNumberFormat="1" applyFont="1" applyFill="1" applyAlignment="1">
      <alignment horizontal="center"/>
    </xf>
    <xf numFmtId="0" fontId="5" fillId="2" borderId="0" xfId="0" applyFont="1" applyFill="1"/>
    <xf numFmtId="9" fontId="5" fillId="2" borderId="0" xfId="1" applyFont="1" applyFill="1" applyAlignment="1">
      <alignment horizontal="center"/>
    </xf>
    <xf numFmtId="0" fontId="5" fillId="0" borderId="0" xfId="0" applyFont="1" applyAlignment="1">
      <alignment horizontal="right"/>
    </xf>
    <xf numFmtId="1" fontId="5" fillId="0" borderId="0" xfId="0" applyNumberFormat="1" applyFont="1" applyAlignment="1">
      <alignment horizontal="center"/>
    </xf>
    <xf numFmtId="0" fontId="5" fillId="0" borderId="0" xfId="0" applyFont="1"/>
    <xf numFmtId="9" fontId="5" fillId="0" borderId="0" xfId="1" applyFont="1" applyAlignment="1">
      <alignment horizontal="center"/>
    </xf>
    <xf numFmtId="0" fontId="0" fillId="6" borderId="0" xfId="0" applyFill="1"/>
    <xf numFmtId="0" fontId="0" fillId="4" borderId="0" xfId="0" applyFill="1"/>
    <xf numFmtId="0" fontId="0" fillId="5" borderId="0" xfId="0" applyFill="1"/>
    <xf numFmtId="1" fontId="0" fillId="0" borderId="0" xfId="0" applyNumberFormat="1"/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20-11209-000/4-0-Production/4-02-Design_Notes-Calculations/Investigations/Overflow/Cypress_Overflows_PM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K1000000_2446_D"/>
      <sheetName val="K1000000_2309_D"/>
      <sheetName val="K1000000_2223_D"/>
      <sheetName val="Splits"/>
    </sheetNames>
    <sheetDataSet>
      <sheetData sheetId="0">
        <row r="4">
          <cell r="G4">
            <v>3096.7459109902566</v>
          </cell>
        </row>
      </sheetData>
      <sheetData sheetId="1">
        <row r="4">
          <cell r="G4">
            <v>3096.7459109902566</v>
          </cell>
          <cell r="H4">
            <v>7344.4334854083654</v>
          </cell>
          <cell r="I4">
            <v>10089.607855217875</v>
          </cell>
          <cell r="J4">
            <v>18771.736746659502</v>
          </cell>
          <cell r="T4">
            <v>5348.1054613322294</v>
          </cell>
          <cell r="U4">
            <v>13221.883716505163</v>
          </cell>
          <cell r="V4">
            <v>17781.845341997567</v>
          </cell>
          <cell r="W4">
            <v>32316.935129407113</v>
          </cell>
        </row>
      </sheetData>
      <sheetData sheetId="2">
        <row r="4">
          <cell r="G4">
            <v>143.77695042814409</v>
          </cell>
          <cell r="H4">
            <v>952.96820753461964</v>
          </cell>
          <cell r="I4">
            <v>1602.8297554422179</v>
          </cell>
          <cell r="J4">
            <v>3828.5536592405629</v>
          </cell>
          <cell r="T4">
            <v>295.44542834942871</v>
          </cell>
          <cell r="U4">
            <v>2015.0928358027961</v>
          </cell>
          <cell r="V4">
            <v>3489.7233442421543</v>
          </cell>
          <cell r="W4">
            <v>8815.9771952810952</v>
          </cell>
        </row>
      </sheetData>
      <sheetData sheetId="3">
        <row r="4">
          <cell r="G4">
            <v>0</v>
          </cell>
          <cell r="H4">
            <v>159.79530519203908</v>
          </cell>
          <cell r="I4">
            <v>547.8932612211421</v>
          </cell>
          <cell r="J4">
            <v>2555.0435145480014</v>
          </cell>
          <cell r="T4">
            <v>0</v>
          </cell>
          <cell r="U4">
            <v>470.88494068846467</v>
          </cell>
          <cell r="V4">
            <v>1278.2806655403135</v>
          </cell>
          <cell r="W4">
            <v>5300.3444756077606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4"/>
  <sheetViews>
    <sheetView tabSelected="1" workbookViewId="0">
      <selection activeCell="I22" sqref="I22"/>
    </sheetView>
  </sheetViews>
  <sheetFormatPr defaultRowHeight="15" x14ac:dyDescent="0.25"/>
  <cols>
    <col min="1" max="1" width="16.7109375" customWidth="1"/>
    <col min="2" max="5" width="8.7109375" customWidth="1"/>
    <col min="6" max="6" width="16.7109375" customWidth="1"/>
    <col min="7" max="18" width="8.7109375" customWidth="1"/>
  </cols>
  <sheetData>
    <row r="1" spans="1:21" x14ac:dyDescent="0.25">
      <c r="A1" s="1" t="s">
        <v>0</v>
      </c>
      <c r="B1" s="2" t="s">
        <v>1</v>
      </c>
      <c r="C1" s="3"/>
      <c r="D1" s="3"/>
      <c r="E1" s="4"/>
      <c r="F1" s="1" t="s">
        <v>2</v>
      </c>
      <c r="G1" s="2" t="s">
        <v>3</v>
      </c>
      <c r="H1" s="3"/>
      <c r="I1" s="3"/>
      <c r="J1" s="4"/>
      <c r="K1" s="5" t="s">
        <v>4</v>
      </c>
      <c r="L1" s="3"/>
      <c r="M1" s="3"/>
      <c r="N1" s="3"/>
      <c r="O1" s="3"/>
      <c r="P1" s="3"/>
      <c r="Q1" s="3"/>
      <c r="R1" s="4"/>
    </row>
    <row r="2" spans="1:21" x14ac:dyDescent="0.25">
      <c r="A2" s="6" t="s">
        <v>5</v>
      </c>
      <c r="B2" s="7" t="s">
        <v>6</v>
      </c>
      <c r="C2" s="7" t="s">
        <v>7</v>
      </c>
      <c r="D2" s="7" t="s">
        <v>8</v>
      </c>
      <c r="E2" s="8" t="s">
        <v>9</v>
      </c>
      <c r="F2" s="6" t="s">
        <v>5</v>
      </c>
      <c r="G2" s="7" t="s">
        <v>6</v>
      </c>
      <c r="H2" s="7" t="s">
        <v>7</v>
      </c>
      <c r="I2" s="7" t="s">
        <v>8</v>
      </c>
      <c r="J2" s="8" t="s">
        <v>9</v>
      </c>
      <c r="K2" s="9" t="s">
        <v>6</v>
      </c>
      <c r="L2" s="10"/>
      <c r="M2" s="11" t="s">
        <v>7</v>
      </c>
      <c r="N2" s="10"/>
      <c r="O2" s="11" t="s">
        <v>8</v>
      </c>
      <c r="P2" s="10"/>
      <c r="Q2" s="12" t="s">
        <v>9</v>
      </c>
      <c r="R2" s="13"/>
    </row>
    <row r="3" spans="1:21" s="22" customFormat="1" ht="12.75" thickBot="1" x14ac:dyDescent="0.25">
      <c r="A3" s="14"/>
      <c r="B3" s="15"/>
      <c r="C3" s="15"/>
      <c r="D3" s="15"/>
      <c r="E3" s="16"/>
      <c r="F3" s="14"/>
      <c r="G3" s="15"/>
      <c r="H3" s="15"/>
      <c r="I3" s="15"/>
      <c r="J3" s="16"/>
      <c r="K3" s="17" t="s">
        <v>10</v>
      </c>
      <c r="L3" s="18" t="s">
        <v>11</v>
      </c>
      <c r="M3" s="19" t="s">
        <v>10</v>
      </c>
      <c r="N3" s="18" t="s">
        <v>11</v>
      </c>
      <c r="O3" s="19" t="s">
        <v>10</v>
      </c>
      <c r="P3" s="18" t="s">
        <v>11</v>
      </c>
      <c r="Q3" s="20" t="s">
        <v>10</v>
      </c>
      <c r="R3" s="21" t="s">
        <v>11</v>
      </c>
    </row>
    <row r="4" spans="1:21" ht="20.100000000000001" customHeight="1" x14ac:dyDescent="0.25">
      <c r="A4" s="23" t="s">
        <v>12</v>
      </c>
      <c r="B4" s="24">
        <v>2030.6693280238335</v>
      </c>
      <c r="C4" s="24">
        <v>5664.7457243193803</v>
      </c>
      <c r="D4" s="24">
        <v>8282.5461241892699</v>
      </c>
      <c r="E4" s="25">
        <v>15070.351935817895</v>
      </c>
      <c r="F4" s="23" t="s">
        <v>13</v>
      </c>
      <c r="G4" s="24">
        <f>[1]K1000000_2446_D!$G$4</f>
        <v>3096.7459109902566</v>
      </c>
      <c r="H4" s="24">
        <f>[1]K1000000_2446_D!$H$4</f>
        <v>7344.4334854083654</v>
      </c>
      <c r="I4" s="24">
        <f>[1]K1000000_2446_D!$I$4</f>
        <v>10089.607855217875</v>
      </c>
      <c r="J4" s="25">
        <f>[1]K1000000_2446_D!$J$4</f>
        <v>18771.736746659502</v>
      </c>
      <c r="K4" s="26">
        <f>G4-B4</f>
        <v>1066.0765829664231</v>
      </c>
      <c r="L4" s="27">
        <f>K4/B4</f>
        <v>0.5249877802625238</v>
      </c>
      <c r="M4" s="28">
        <f>H4-C4</f>
        <v>1679.6877610889851</v>
      </c>
      <c r="N4" s="27">
        <f>M4/C4</f>
        <v>0.29651600315931209</v>
      </c>
      <c r="O4" s="28">
        <f>I4-D4</f>
        <v>1807.0617310286052</v>
      </c>
      <c r="P4" s="27">
        <f>O4/D4</f>
        <v>0.2181770803244984</v>
      </c>
      <c r="Q4" s="28">
        <f>J4-E4</f>
        <v>3701.3848108416078</v>
      </c>
      <c r="R4" s="29">
        <f>Q4/E4</f>
        <v>0.24560705858796039</v>
      </c>
      <c r="T4" s="30"/>
      <c r="U4" s="30"/>
    </row>
    <row r="5" spans="1:21" ht="20.100000000000001" customHeight="1" x14ac:dyDescent="0.25">
      <c r="A5" s="31" t="s">
        <v>14</v>
      </c>
      <c r="B5" s="32">
        <v>2561.4497145777732</v>
      </c>
      <c r="C5" s="32">
        <v>6183.8575193489751</v>
      </c>
      <c r="D5" s="32">
        <v>7911.1103486613183</v>
      </c>
      <c r="E5" s="33">
        <v>13622.634939216898</v>
      </c>
      <c r="F5" s="31" t="s">
        <v>15</v>
      </c>
      <c r="G5" s="32">
        <f>[1]K1000000_2309_D!$G$4</f>
        <v>143.77695042814409</v>
      </c>
      <c r="H5" s="32">
        <f>[1]K1000000_2309_D!$H$4</f>
        <v>952.96820753461964</v>
      </c>
      <c r="I5" s="32">
        <f>[1]K1000000_2309_D!$I$4</f>
        <v>1602.8297554422179</v>
      </c>
      <c r="J5" s="33">
        <f>[1]K1000000_2309_D!$J$4</f>
        <v>3828.5536592405629</v>
      </c>
      <c r="K5" s="34">
        <f t="shared" ref="K5:K6" si="0">G5-B5</f>
        <v>-2417.6727641496291</v>
      </c>
      <c r="L5" s="35">
        <f t="shared" ref="L5:L6" si="1">K5/B5</f>
        <v>-0.94386891547787255</v>
      </c>
      <c r="M5" s="36">
        <f t="shared" ref="M5:M6" si="2">H5-C5</f>
        <v>-5230.8893118143551</v>
      </c>
      <c r="N5" s="35">
        <f t="shared" ref="N5:N6" si="3">M5/C5</f>
        <v>-0.84589421658684227</v>
      </c>
      <c r="O5" s="36">
        <f t="shared" ref="O5:O6" si="4">I5-D5</f>
        <v>-6308.2805932191004</v>
      </c>
      <c r="P5" s="35">
        <f t="shared" ref="P5:P6" si="5">O5/D5</f>
        <v>-0.79739509565639655</v>
      </c>
      <c r="Q5" s="36">
        <f t="shared" ref="Q5:Q6" si="6">J5-E5</f>
        <v>-9794.0812799763353</v>
      </c>
      <c r="R5" s="37">
        <f t="shared" ref="R5:R6" si="7">Q5/E5</f>
        <v>-0.71895645179341139</v>
      </c>
      <c r="T5" s="30"/>
      <c r="U5" s="30"/>
    </row>
    <row r="6" spans="1:21" ht="20.100000000000001" customHeight="1" thickBot="1" x14ac:dyDescent="0.3">
      <c r="A6" s="38" t="s">
        <v>16</v>
      </c>
      <c r="B6" s="39">
        <v>581.24950173521404</v>
      </c>
      <c r="C6" s="39">
        <v>1831.7272763957862</v>
      </c>
      <c r="D6" s="39">
        <v>2349.0933981915719</v>
      </c>
      <c r="E6" s="40">
        <v>4062.502386545169</v>
      </c>
      <c r="F6" s="38" t="s">
        <v>17</v>
      </c>
      <c r="G6" s="39">
        <f>[1]K1000000_2223_D!$G$4</f>
        <v>0</v>
      </c>
      <c r="H6" s="39">
        <f>[1]K1000000_2223_D!$H$4</f>
        <v>159.79530519203908</v>
      </c>
      <c r="I6" s="39">
        <f>[1]K1000000_2223_D!$I$4</f>
        <v>547.8932612211421</v>
      </c>
      <c r="J6" s="40">
        <f>[1]K1000000_2223_D!$J$4</f>
        <v>2555.0435145480014</v>
      </c>
      <c r="K6" s="41">
        <f t="shared" si="0"/>
        <v>-581.24950173521404</v>
      </c>
      <c r="L6" s="42">
        <f t="shared" si="1"/>
        <v>-1</v>
      </c>
      <c r="M6" s="43">
        <f t="shared" si="2"/>
        <v>-1671.9319712037473</v>
      </c>
      <c r="N6" s="42">
        <f t="shared" si="3"/>
        <v>-0.91276250168285877</v>
      </c>
      <c r="O6" s="43">
        <f t="shared" si="4"/>
        <v>-1801.2001369704299</v>
      </c>
      <c r="P6" s="42">
        <f t="shared" si="5"/>
        <v>-0.76676395172583067</v>
      </c>
      <c r="Q6" s="43">
        <f t="shared" si="6"/>
        <v>-1507.4588719971675</v>
      </c>
      <c r="R6" s="44">
        <f t="shared" si="7"/>
        <v>-0.37106658127507952</v>
      </c>
      <c r="T6" s="30"/>
      <c r="U6" s="30"/>
    </row>
    <row r="7" spans="1:21" x14ac:dyDescent="0.25">
      <c r="A7" s="45" t="s">
        <v>18</v>
      </c>
      <c r="B7" s="46">
        <f>SUM(B4:B6)</f>
        <v>5173.3685443368204</v>
      </c>
      <c r="C7" s="46">
        <f>SUM(C4:C6)</f>
        <v>13680.330520064143</v>
      </c>
      <c r="D7" s="46">
        <f>SUM(D4:D6)</f>
        <v>18542.749871042161</v>
      </c>
      <c r="E7" s="46">
        <f>SUM(E4:E6)</f>
        <v>32755.489261579962</v>
      </c>
      <c r="F7" s="47"/>
      <c r="G7" s="46">
        <f>SUM(G4:G6)</f>
        <v>3240.5228614184007</v>
      </c>
      <c r="H7" s="46">
        <f>SUM(H4:H6)</f>
        <v>8457.1969981350248</v>
      </c>
      <c r="I7" s="46">
        <f>SUM(I4:I6)</f>
        <v>12240.330871881237</v>
      </c>
      <c r="J7" s="46">
        <f>SUM(J4:J6)</f>
        <v>25155.333920448065</v>
      </c>
      <c r="K7" s="46">
        <f>SUM(K4:K6)</f>
        <v>-1932.8456829184202</v>
      </c>
      <c r="L7" s="48">
        <f>K7/B7</f>
        <v>-0.37361453496953478</v>
      </c>
      <c r="M7" s="46">
        <f>SUM(M4:M6)</f>
        <v>-5223.1335219291177</v>
      </c>
      <c r="N7" s="48">
        <f>M7/C7</f>
        <v>-0.38179878141603762</v>
      </c>
      <c r="O7" s="46">
        <f>SUM(O4:O6)</f>
        <v>-6302.4189991609255</v>
      </c>
      <c r="P7" s="48">
        <f>O7/D7</f>
        <v>-0.33988588763758748</v>
      </c>
      <c r="Q7" s="46">
        <f>SUM(Q4:Q6)</f>
        <v>-7600.1553411318946</v>
      </c>
      <c r="R7" s="48">
        <f>Q7/E7</f>
        <v>-0.23202692166916822</v>
      </c>
    </row>
    <row r="8" spans="1:21" x14ac:dyDescent="0.25">
      <c r="A8" s="49"/>
      <c r="B8" s="50"/>
      <c r="C8" s="50"/>
      <c r="D8" s="50"/>
      <c r="E8" s="50"/>
      <c r="F8" s="51"/>
      <c r="G8" s="50"/>
      <c r="H8" s="50"/>
      <c r="I8" s="50"/>
      <c r="J8" s="50"/>
      <c r="K8" s="50"/>
      <c r="L8" s="52"/>
      <c r="M8" s="50"/>
      <c r="N8" s="52"/>
      <c r="O8" s="50"/>
      <c r="P8" s="52"/>
      <c r="Q8" s="50"/>
      <c r="R8" s="52"/>
    </row>
    <row r="10" spans="1:21" ht="15.75" thickBot="1" x14ac:dyDescent="0.3"/>
    <row r="11" spans="1:21" x14ac:dyDescent="0.25">
      <c r="A11" s="1" t="s">
        <v>0</v>
      </c>
      <c r="B11" s="2" t="s">
        <v>19</v>
      </c>
      <c r="C11" s="3"/>
      <c r="D11" s="3"/>
      <c r="E11" s="4"/>
      <c r="F11" s="1" t="s">
        <v>2</v>
      </c>
      <c r="G11" s="2" t="s">
        <v>20</v>
      </c>
      <c r="H11" s="3"/>
      <c r="I11" s="3"/>
      <c r="J11" s="4"/>
      <c r="K11" s="5" t="s">
        <v>4</v>
      </c>
      <c r="L11" s="3"/>
      <c r="M11" s="3"/>
      <c r="N11" s="3"/>
      <c r="O11" s="3"/>
      <c r="P11" s="3"/>
      <c r="Q11" s="3"/>
      <c r="R11" s="4"/>
    </row>
    <row r="12" spans="1:21" x14ac:dyDescent="0.25">
      <c r="A12" s="6" t="s">
        <v>5</v>
      </c>
      <c r="B12" s="7" t="s">
        <v>6</v>
      </c>
      <c r="C12" s="7" t="s">
        <v>7</v>
      </c>
      <c r="D12" s="7" t="s">
        <v>8</v>
      </c>
      <c r="E12" s="8" t="s">
        <v>9</v>
      </c>
      <c r="F12" s="6" t="s">
        <v>5</v>
      </c>
      <c r="G12" s="7" t="s">
        <v>6</v>
      </c>
      <c r="H12" s="7" t="s">
        <v>7</v>
      </c>
      <c r="I12" s="7" t="s">
        <v>8</v>
      </c>
      <c r="J12" s="8" t="s">
        <v>9</v>
      </c>
      <c r="K12" s="9" t="s">
        <v>6</v>
      </c>
      <c r="L12" s="10"/>
      <c r="M12" s="11" t="s">
        <v>7</v>
      </c>
      <c r="N12" s="10"/>
      <c r="O12" s="11" t="s">
        <v>8</v>
      </c>
      <c r="P12" s="10"/>
      <c r="Q12" s="12" t="s">
        <v>9</v>
      </c>
      <c r="R12" s="13"/>
    </row>
    <row r="13" spans="1:21" ht="15.75" thickBot="1" x14ac:dyDescent="0.3">
      <c r="A13" s="14"/>
      <c r="B13" s="15"/>
      <c r="C13" s="15"/>
      <c r="D13" s="15"/>
      <c r="E13" s="16"/>
      <c r="F13" s="14"/>
      <c r="G13" s="15"/>
      <c r="H13" s="15"/>
      <c r="I13" s="15"/>
      <c r="J13" s="16"/>
      <c r="K13" s="17" t="s">
        <v>21</v>
      </c>
      <c r="L13" s="18" t="s">
        <v>11</v>
      </c>
      <c r="M13" s="19" t="s">
        <v>21</v>
      </c>
      <c r="N13" s="18" t="s">
        <v>11</v>
      </c>
      <c r="O13" s="19" t="s">
        <v>21</v>
      </c>
      <c r="P13" s="18" t="s">
        <v>11</v>
      </c>
      <c r="Q13" s="20" t="s">
        <v>21</v>
      </c>
      <c r="R13" s="21" t="s">
        <v>11</v>
      </c>
    </row>
    <row r="14" spans="1:21" x14ac:dyDescent="0.25">
      <c r="A14" s="23" t="s">
        <v>12</v>
      </c>
      <c r="B14" s="24">
        <v>1973.9449575816709</v>
      </c>
      <c r="C14" s="24">
        <v>7327.5325479425464</v>
      </c>
      <c r="D14" s="24">
        <v>10736.715552567362</v>
      </c>
      <c r="E14" s="25">
        <v>22086.784704312689</v>
      </c>
      <c r="F14" s="23" t="s">
        <v>13</v>
      </c>
      <c r="G14" s="24">
        <f>[1]K1000000_2446_D!$T$4</f>
        <v>5348.1054613322294</v>
      </c>
      <c r="H14" s="24">
        <f>[1]K1000000_2446_D!$U$4</f>
        <v>13221.883716505163</v>
      </c>
      <c r="I14" s="24">
        <f>[1]K1000000_2446_D!$V$4</f>
        <v>17781.845341997567</v>
      </c>
      <c r="J14" s="25">
        <f>[1]K1000000_2446_D!$W$4</f>
        <v>32316.935129407113</v>
      </c>
      <c r="K14" s="26">
        <f>G14-B14</f>
        <v>3374.1605037505587</v>
      </c>
      <c r="L14" s="27">
        <f>K14/B14</f>
        <v>1.7093488300121229</v>
      </c>
      <c r="M14" s="28">
        <f>H14-C14</f>
        <v>5894.3511685626163</v>
      </c>
      <c r="N14" s="27">
        <f>M14/C14</f>
        <v>0.80441146183890444</v>
      </c>
      <c r="O14" s="28">
        <f>I14-D14</f>
        <v>7045.1297894302043</v>
      </c>
      <c r="P14" s="27">
        <f>O14/D14</f>
        <v>0.6561717831618975</v>
      </c>
      <c r="Q14" s="28">
        <f>J14-E14</f>
        <v>10230.150425094424</v>
      </c>
      <c r="R14" s="29">
        <f>Q14/E14</f>
        <v>0.46317970506122935</v>
      </c>
    </row>
    <row r="15" spans="1:21" x14ac:dyDescent="0.25">
      <c r="A15" s="31" t="s">
        <v>14</v>
      </c>
      <c r="B15" s="32">
        <v>3811.3882365629893</v>
      </c>
      <c r="C15" s="32">
        <v>11320.05991163693</v>
      </c>
      <c r="D15" s="32">
        <v>15291.424495666031</v>
      </c>
      <c r="E15" s="33">
        <v>26738.243311706552</v>
      </c>
      <c r="F15" s="31" t="s">
        <v>15</v>
      </c>
      <c r="G15" s="32">
        <f>[1]K1000000_2309_D!$T$4</f>
        <v>295.44542834942871</v>
      </c>
      <c r="H15" s="32">
        <f>[1]K1000000_2309_D!$U$4</f>
        <v>2015.0928358027961</v>
      </c>
      <c r="I15" s="32">
        <f>[1]K1000000_2309_D!$V$4</f>
        <v>3489.7233442421543</v>
      </c>
      <c r="J15" s="33">
        <f>[1]K1000000_2309_D!$W$4</f>
        <v>8815.9771952810952</v>
      </c>
      <c r="K15" s="34">
        <f t="shared" ref="K15:K16" si="8">G15-B15</f>
        <v>-3515.9428082135605</v>
      </c>
      <c r="L15" s="35">
        <f t="shared" ref="L15:L16" si="9">K15/B15</f>
        <v>-0.92248351256500338</v>
      </c>
      <c r="M15" s="36">
        <f t="shared" ref="M15:M16" si="10">H15-C15</f>
        <v>-9304.9670758341344</v>
      </c>
      <c r="N15" s="35">
        <f t="shared" ref="N15:N16" si="11">M15/C15</f>
        <v>-0.82198920751900817</v>
      </c>
      <c r="O15" s="36">
        <f t="shared" ref="O15:O16" si="12">I15-D15</f>
        <v>-11801.701151423877</v>
      </c>
      <c r="P15" s="35">
        <f t="shared" ref="P15:P16" si="13">O15/D15</f>
        <v>-0.77178559491097587</v>
      </c>
      <c r="Q15" s="36">
        <f t="shared" ref="Q15:Q16" si="14">J15-E15</f>
        <v>-17922.266116425457</v>
      </c>
      <c r="R15" s="37">
        <f t="shared" ref="R15:R16" si="15">Q15/E15</f>
        <v>-0.67028584890536624</v>
      </c>
    </row>
    <row r="16" spans="1:21" ht="15.75" thickBot="1" x14ac:dyDescent="0.3">
      <c r="A16" s="38" t="s">
        <v>16</v>
      </c>
      <c r="B16" s="39">
        <v>930.91465851144835</v>
      </c>
      <c r="C16" s="39">
        <v>2576.2681829445983</v>
      </c>
      <c r="D16" s="39">
        <v>3653.9085846636376</v>
      </c>
      <c r="E16" s="40">
        <v>6992.8597588362873</v>
      </c>
      <c r="F16" s="38" t="s">
        <v>17</v>
      </c>
      <c r="G16" s="39">
        <f>[1]K1000000_2223_D!$T$4</f>
        <v>0</v>
      </c>
      <c r="H16" s="39">
        <f>[1]K1000000_2223_D!$U$4</f>
        <v>470.88494068846467</v>
      </c>
      <c r="I16" s="39">
        <f>[1]K1000000_2223_D!$V$4</f>
        <v>1278.2806655403135</v>
      </c>
      <c r="J16" s="40">
        <f>[1]K1000000_2223_D!$W$4</f>
        <v>5300.3444756077606</v>
      </c>
      <c r="K16" s="41">
        <f t="shared" si="8"/>
        <v>-930.91465851144835</v>
      </c>
      <c r="L16" s="42">
        <f t="shared" si="9"/>
        <v>-1</v>
      </c>
      <c r="M16" s="43">
        <f t="shared" si="10"/>
        <v>-2105.3832422561336</v>
      </c>
      <c r="N16" s="42">
        <f t="shared" si="11"/>
        <v>-0.81722207967096927</v>
      </c>
      <c r="O16" s="43">
        <f t="shared" si="12"/>
        <v>-2375.6279191233243</v>
      </c>
      <c r="P16" s="42">
        <f t="shared" si="13"/>
        <v>-0.65016074268919177</v>
      </c>
      <c r="Q16" s="43">
        <f t="shared" si="14"/>
        <v>-1692.5152832285266</v>
      </c>
      <c r="R16" s="44">
        <f t="shared" si="15"/>
        <v>-0.24203478141969567</v>
      </c>
    </row>
    <row r="17" spans="1:18" x14ac:dyDescent="0.25">
      <c r="A17" s="45" t="s">
        <v>18</v>
      </c>
      <c r="B17" s="46">
        <f>SUM(B14:B16)</f>
        <v>6716.247852656109</v>
      </c>
      <c r="C17" s="46">
        <f>SUM(C14:C16)</f>
        <v>21223.860642524076</v>
      </c>
      <c r="D17" s="46">
        <f>SUM(D14:D16)</f>
        <v>29682.048632897029</v>
      </c>
      <c r="E17" s="46">
        <f>SUM(E14:E16)</f>
        <v>55817.887774855531</v>
      </c>
      <c r="F17" s="47"/>
      <c r="G17" s="46">
        <f>SUM(G14:G16)</f>
        <v>5643.5508896816582</v>
      </c>
      <c r="H17" s="46">
        <f>SUM(H14:H16)</f>
        <v>15707.861492996424</v>
      </c>
      <c r="I17" s="46">
        <f>SUM(I14:I16)</f>
        <v>22549.849351780034</v>
      </c>
      <c r="J17" s="46">
        <f>SUM(J14:J16)</f>
        <v>46433.256800295967</v>
      </c>
      <c r="K17" s="46">
        <f>SUM(K14:K16)</f>
        <v>-1072.6969629744501</v>
      </c>
      <c r="L17" s="48">
        <f>K17/B17</f>
        <v>-0.15971670291325313</v>
      </c>
      <c r="M17" s="46">
        <f>SUM(M14:M16)</f>
        <v>-5515.9991495276518</v>
      </c>
      <c r="N17" s="48">
        <f>M17/C17</f>
        <v>-0.25989612551807889</v>
      </c>
      <c r="O17" s="46">
        <f>SUM(O14:O16)</f>
        <v>-7132.1992811169966</v>
      </c>
      <c r="P17" s="48">
        <f>O17/D17</f>
        <v>-0.2402866247315652</v>
      </c>
      <c r="Q17" s="46">
        <f>SUM(Q14:Q16)</f>
        <v>-9384.6309745595609</v>
      </c>
      <c r="R17" s="48">
        <f>Q17/E17</f>
        <v>-0.16812945363344772</v>
      </c>
    </row>
    <row r="19" spans="1:18" x14ac:dyDescent="0.25">
      <c r="A19" s="53"/>
      <c r="B19" s="57" t="s">
        <v>22</v>
      </c>
    </row>
    <row r="20" spans="1:18" x14ac:dyDescent="0.25">
      <c r="A20" s="54"/>
      <c r="B20" s="57" t="s">
        <v>23</v>
      </c>
    </row>
    <row r="21" spans="1:18" x14ac:dyDescent="0.25">
      <c r="A21" s="55"/>
      <c r="B21" s="57" t="s">
        <v>24</v>
      </c>
    </row>
    <row r="24" spans="1:18" x14ac:dyDescent="0.25">
      <c r="G24" s="56"/>
      <c r="H24" s="56"/>
      <c r="I24" s="56"/>
      <c r="J24" s="56"/>
    </row>
  </sheetData>
  <printOptions horizontalCentered="1"/>
  <pageMargins left="0.7" right="0.7" top="1.25" bottom="0.5" header="0.3" footer="0.3"/>
  <pageSetup paperSize="3" scale="52" orientation="landscape" r:id="rId1"/>
  <headerFooter scaleWithDoc="0">
    <oddHeader>&amp;C&amp;"-,Bold"&amp;12TABLE 11
Cypress Creek Overflows
(Effective vs. PMR)</oddHeader>
    <oddFooter>&amp;L&amp;10&amp;G&amp;C&amp;10Pg. &amp;P of &amp;N&amp;R&amp;10April 2013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Summary</vt:lpstr>
      <vt:lpstr>Summary!Print_Area</vt:lpstr>
    </vt:vector>
  </TitlesOfParts>
  <Company>Leo A Daly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DeLaPena, José</dc:creator>
  <cp:lastModifiedBy>José De La Pena</cp:lastModifiedBy>
  <cp:lastPrinted>2012-12-21T16:16:34Z</cp:lastPrinted>
  <dcterms:created xsi:type="dcterms:W3CDTF">2012-08-23T13:20:46Z</dcterms:created>
  <dcterms:modified xsi:type="dcterms:W3CDTF">2013-05-31T17:45:49Z</dcterms:modified>
</cp:coreProperties>
</file>