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4915" windowHeight="12075"/>
  </bookViews>
  <sheets>
    <sheet name="Summary" sheetId="1" r:id="rId1"/>
  </sheets>
  <externalReferences>
    <externalReference r:id="rId2"/>
    <externalReference r:id="rId3"/>
  </externalReferences>
  <calcPr calcId="145621"/>
</workbook>
</file>

<file path=xl/calcChain.xml><?xml version="1.0" encoding="utf-8"?>
<calcChain xmlns="http://schemas.openxmlformats.org/spreadsheetml/2006/main">
  <c r="L47" i="1" l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K47" i="1" l="1"/>
  <c r="J47" i="1"/>
  <c r="I47" i="1"/>
  <c r="H47" i="1"/>
  <c r="G47" i="1"/>
  <c r="F47" i="1"/>
  <c r="E47" i="1"/>
  <c r="D47" i="1"/>
  <c r="C47" i="1"/>
  <c r="B47" i="1"/>
  <c r="K46" i="1"/>
  <c r="J46" i="1"/>
  <c r="I46" i="1"/>
  <c r="H46" i="1"/>
  <c r="G46" i="1"/>
  <c r="F46" i="1"/>
  <c r="E46" i="1"/>
  <c r="D46" i="1"/>
  <c r="C46" i="1"/>
  <c r="B46" i="1"/>
  <c r="K45" i="1"/>
  <c r="J45" i="1"/>
  <c r="I45" i="1"/>
  <c r="H45" i="1"/>
  <c r="G45" i="1"/>
  <c r="F45" i="1"/>
  <c r="E45" i="1"/>
  <c r="D45" i="1"/>
  <c r="C45" i="1"/>
  <c r="B45" i="1"/>
  <c r="K44" i="1"/>
  <c r="J44" i="1"/>
  <c r="I44" i="1"/>
  <c r="H44" i="1"/>
  <c r="G44" i="1"/>
  <c r="F44" i="1"/>
  <c r="E44" i="1"/>
  <c r="D44" i="1"/>
  <c r="C44" i="1"/>
  <c r="B44" i="1"/>
  <c r="K43" i="1"/>
  <c r="J43" i="1"/>
  <c r="I43" i="1"/>
  <c r="H43" i="1"/>
  <c r="G43" i="1"/>
  <c r="F43" i="1"/>
  <c r="E43" i="1"/>
  <c r="D43" i="1"/>
  <c r="C43" i="1"/>
  <c r="B43" i="1"/>
  <c r="K42" i="1"/>
  <c r="J42" i="1"/>
  <c r="I42" i="1"/>
  <c r="H42" i="1"/>
  <c r="G42" i="1"/>
  <c r="F42" i="1"/>
  <c r="E42" i="1"/>
  <c r="D42" i="1"/>
  <c r="C42" i="1"/>
  <c r="B42" i="1"/>
  <c r="K41" i="1"/>
  <c r="J41" i="1"/>
  <c r="I41" i="1"/>
  <c r="H41" i="1"/>
  <c r="G41" i="1"/>
  <c r="F41" i="1"/>
  <c r="E41" i="1"/>
  <c r="D41" i="1"/>
  <c r="C41" i="1"/>
  <c r="B41" i="1"/>
  <c r="K40" i="1"/>
  <c r="J40" i="1"/>
  <c r="I40" i="1"/>
  <c r="H40" i="1"/>
  <c r="G40" i="1"/>
  <c r="F40" i="1"/>
  <c r="E40" i="1"/>
  <c r="D40" i="1"/>
  <c r="C40" i="1"/>
  <c r="B40" i="1"/>
  <c r="K39" i="1"/>
  <c r="J39" i="1"/>
  <c r="I39" i="1"/>
  <c r="H39" i="1"/>
  <c r="G39" i="1"/>
  <c r="F39" i="1"/>
  <c r="E39" i="1"/>
  <c r="D39" i="1"/>
  <c r="C39" i="1"/>
  <c r="B39" i="1"/>
  <c r="K38" i="1"/>
  <c r="J38" i="1"/>
  <c r="I38" i="1"/>
  <c r="H38" i="1"/>
  <c r="G38" i="1"/>
  <c r="F38" i="1"/>
  <c r="E38" i="1"/>
  <c r="D38" i="1"/>
  <c r="C38" i="1"/>
  <c r="B38" i="1"/>
  <c r="K37" i="1"/>
  <c r="J37" i="1"/>
  <c r="I37" i="1"/>
  <c r="H37" i="1"/>
  <c r="G37" i="1"/>
  <c r="F37" i="1"/>
  <c r="E37" i="1"/>
  <c r="D37" i="1"/>
  <c r="C37" i="1"/>
  <c r="B37" i="1"/>
  <c r="K36" i="1"/>
  <c r="J36" i="1"/>
  <c r="I36" i="1"/>
  <c r="H36" i="1"/>
  <c r="G36" i="1"/>
  <c r="F36" i="1"/>
  <c r="E36" i="1"/>
  <c r="D36" i="1"/>
  <c r="C36" i="1"/>
  <c r="B36" i="1"/>
  <c r="K35" i="1"/>
  <c r="J35" i="1"/>
  <c r="I35" i="1"/>
  <c r="H35" i="1"/>
  <c r="G35" i="1"/>
  <c r="F35" i="1"/>
  <c r="E35" i="1"/>
  <c r="D35" i="1"/>
  <c r="C35" i="1"/>
  <c r="B35" i="1"/>
  <c r="K34" i="1"/>
  <c r="J34" i="1"/>
  <c r="I34" i="1"/>
  <c r="H34" i="1"/>
  <c r="G34" i="1"/>
  <c r="F34" i="1"/>
  <c r="E34" i="1"/>
  <c r="D34" i="1"/>
  <c r="C34" i="1"/>
  <c r="B34" i="1"/>
  <c r="K33" i="1"/>
  <c r="J33" i="1"/>
  <c r="I33" i="1"/>
  <c r="H33" i="1"/>
  <c r="G33" i="1"/>
  <c r="F33" i="1"/>
  <c r="E33" i="1"/>
  <c r="D33" i="1"/>
  <c r="C33" i="1"/>
  <c r="B33" i="1"/>
  <c r="K32" i="1"/>
  <c r="J32" i="1"/>
  <c r="I32" i="1"/>
  <c r="H32" i="1"/>
  <c r="G32" i="1"/>
  <c r="F32" i="1"/>
  <c r="E32" i="1"/>
  <c r="D32" i="1"/>
  <c r="C32" i="1"/>
  <c r="B32" i="1"/>
  <c r="K31" i="1"/>
  <c r="J31" i="1"/>
  <c r="I31" i="1"/>
  <c r="H31" i="1"/>
  <c r="G31" i="1"/>
  <c r="F31" i="1"/>
  <c r="E31" i="1"/>
  <c r="D31" i="1"/>
  <c r="C31" i="1"/>
  <c r="B31" i="1"/>
  <c r="K30" i="1"/>
  <c r="J30" i="1"/>
  <c r="I30" i="1"/>
  <c r="H30" i="1"/>
  <c r="G30" i="1"/>
  <c r="F30" i="1"/>
  <c r="E30" i="1"/>
  <c r="D30" i="1"/>
  <c r="C30" i="1"/>
  <c r="B30" i="1"/>
  <c r="K29" i="1"/>
  <c r="J29" i="1"/>
  <c r="I29" i="1"/>
  <c r="H29" i="1"/>
  <c r="G29" i="1"/>
  <c r="F29" i="1"/>
  <c r="E29" i="1"/>
  <c r="D29" i="1"/>
  <c r="C29" i="1"/>
  <c r="B29" i="1"/>
  <c r="K28" i="1"/>
  <c r="J28" i="1"/>
  <c r="I28" i="1"/>
  <c r="H28" i="1"/>
  <c r="G28" i="1"/>
  <c r="F28" i="1"/>
  <c r="E28" i="1"/>
  <c r="D28" i="1"/>
  <c r="C28" i="1"/>
  <c r="B28" i="1"/>
  <c r="K27" i="1"/>
  <c r="J27" i="1"/>
  <c r="I27" i="1"/>
  <c r="H27" i="1"/>
  <c r="G27" i="1"/>
  <c r="F27" i="1"/>
  <c r="E27" i="1"/>
  <c r="D27" i="1"/>
  <c r="C27" i="1"/>
  <c r="B27" i="1"/>
  <c r="K26" i="1"/>
  <c r="J26" i="1"/>
  <c r="I26" i="1"/>
  <c r="H26" i="1"/>
  <c r="G26" i="1"/>
  <c r="F26" i="1"/>
  <c r="E26" i="1"/>
  <c r="D26" i="1"/>
  <c r="C26" i="1"/>
  <c r="B26" i="1"/>
  <c r="K25" i="1"/>
  <c r="J25" i="1"/>
  <c r="I25" i="1"/>
  <c r="H25" i="1"/>
  <c r="G25" i="1"/>
  <c r="F25" i="1"/>
  <c r="E25" i="1"/>
  <c r="D25" i="1"/>
  <c r="C25" i="1"/>
  <c r="B25" i="1"/>
  <c r="K24" i="1"/>
  <c r="J24" i="1"/>
  <c r="I24" i="1"/>
  <c r="H24" i="1"/>
  <c r="G24" i="1"/>
  <c r="F24" i="1"/>
  <c r="E24" i="1"/>
  <c r="D24" i="1"/>
  <c r="C24" i="1"/>
  <c r="B24" i="1"/>
  <c r="K23" i="1"/>
  <c r="J23" i="1"/>
  <c r="I23" i="1"/>
  <c r="H23" i="1"/>
  <c r="G23" i="1"/>
  <c r="F23" i="1"/>
  <c r="E23" i="1"/>
  <c r="D23" i="1"/>
  <c r="C23" i="1"/>
  <c r="B23" i="1"/>
  <c r="K22" i="1"/>
  <c r="J22" i="1"/>
  <c r="I22" i="1"/>
  <c r="H22" i="1"/>
  <c r="G22" i="1"/>
  <c r="F22" i="1"/>
  <c r="E22" i="1"/>
  <c r="D22" i="1"/>
  <c r="C22" i="1"/>
  <c r="B22" i="1"/>
  <c r="K21" i="1"/>
  <c r="J21" i="1"/>
  <c r="I21" i="1"/>
  <c r="H21" i="1"/>
  <c r="G21" i="1"/>
  <c r="F21" i="1"/>
  <c r="E21" i="1"/>
  <c r="D21" i="1"/>
  <c r="C21" i="1"/>
  <c r="B21" i="1"/>
  <c r="K20" i="1"/>
  <c r="J20" i="1"/>
  <c r="I20" i="1"/>
  <c r="H20" i="1"/>
  <c r="G20" i="1"/>
  <c r="F20" i="1"/>
  <c r="E20" i="1"/>
  <c r="D20" i="1"/>
  <c r="C20" i="1"/>
  <c r="B20" i="1"/>
  <c r="K19" i="1"/>
  <c r="J19" i="1"/>
  <c r="I19" i="1"/>
  <c r="H19" i="1"/>
  <c r="G19" i="1"/>
  <c r="F19" i="1"/>
  <c r="E19" i="1"/>
  <c r="D19" i="1"/>
  <c r="C19" i="1"/>
  <c r="B19" i="1"/>
  <c r="K18" i="1"/>
  <c r="J18" i="1"/>
  <c r="I18" i="1"/>
  <c r="H18" i="1"/>
  <c r="G18" i="1"/>
  <c r="F18" i="1"/>
  <c r="E18" i="1"/>
  <c r="D18" i="1"/>
  <c r="C18" i="1"/>
  <c r="B18" i="1"/>
  <c r="K17" i="1"/>
  <c r="J17" i="1"/>
  <c r="I17" i="1"/>
  <c r="H17" i="1"/>
  <c r="G17" i="1"/>
  <c r="F17" i="1"/>
  <c r="E17" i="1"/>
  <c r="D17" i="1"/>
  <c r="C17" i="1"/>
  <c r="B17" i="1"/>
  <c r="K16" i="1"/>
  <c r="J16" i="1"/>
  <c r="I16" i="1"/>
  <c r="H16" i="1"/>
  <c r="G16" i="1"/>
  <c r="F16" i="1"/>
  <c r="E16" i="1"/>
  <c r="D16" i="1"/>
  <c r="C16" i="1"/>
  <c r="B16" i="1"/>
  <c r="K15" i="1"/>
  <c r="J15" i="1"/>
  <c r="I15" i="1"/>
  <c r="H15" i="1"/>
  <c r="G15" i="1"/>
  <c r="F15" i="1"/>
  <c r="E15" i="1"/>
  <c r="D15" i="1"/>
  <c r="C15" i="1"/>
  <c r="B15" i="1"/>
  <c r="K14" i="1"/>
  <c r="J14" i="1"/>
  <c r="I14" i="1"/>
  <c r="H14" i="1"/>
  <c r="G14" i="1"/>
  <c r="F14" i="1"/>
  <c r="E14" i="1"/>
  <c r="D14" i="1"/>
  <c r="C14" i="1"/>
  <c r="B14" i="1"/>
  <c r="K13" i="1"/>
  <c r="J13" i="1"/>
  <c r="I13" i="1"/>
  <c r="H13" i="1"/>
  <c r="G13" i="1"/>
  <c r="F13" i="1"/>
  <c r="E13" i="1"/>
  <c r="D13" i="1"/>
  <c r="C13" i="1"/>
  <c r="B13" i="1"/>
  <c r="K12" i="1"/>
  <c r="J12" i="1"/>
  <c r="I12" i="1"/>
  <c r="H12" i="1"/>
  <c r="G12" i="1"/>
  <c r="F12" i="1"/>
  <c r="E12" i="1"/>
  <c r="D12" i="1"/>
  <c r="C12" i="1"/>
  <c r="B12" i="1"/>
  <c r="K11" i="1"/>
  <c r="J11" i="1"/>
  <c r="I11" i="1"/>
  <c r="H11" i="1"/>
  <c r="G11" i="1"/>
  <c r="F11" i="1"/>
  <c r="E11" i="1"/>
  <c r="D11" i="1"/>
  <c r="C11" i="1"/>
  <c r="B11" i="1"/>
  <c r="K10" i="1"/>
  <c r="J10" i="1"/>
  <c r="I10" i="1"/>
  <c r="H10" i="1"/>
  <c r="G10" i="1"/>
  <c r="F10" i="1"/>
  <c r="E10" i="1"/>
  <c r="D10" i="1"/>
  <c r="C10" i="1"/>
  <c r="B10" i="1"/>
  <c r="K9" i="1"/>
  <c r="J9" i="1"/>
  <c r="I9" i="1"/>
  <c r="H9" i="1"/>
  <c r="G9" i="1"/>
  <c r="F9" i="1"/>
  <c r="E9" i="1"/>
  <c r="D9" i="1"/>
  <c r="C9" i="1"/>
  <c r="B9" i="1"/>
  <c r="K8" i="1"/>
  <c r="J8" i="1"/>
  <c r="I8" i="1"/>
  <c r="H8" i="1"/>
  <c r="G8" i="1"/>
  <c r="F8" i="1"/>
  <c r="E8" i="1"/>
  <c r="D8" i="1"/>
  <c r="C8" i="1"/>
  <c r="B8" i="1"/>
  <c r="K7" i="1"/>
  <c r="J7" i="1"/>
  <c r="I7" i="1"/>
  <c r="H7" i="1"/>
  <c r="G7" i="1"/>
  <c r="F7" i="1"/>
  <c r="E7" i="1"/>
  <c r="D7" i="1"/>
  <c r="C7" i="1"/>
  <c r="B7" i="1"/>
  <c r="K6" i="1"/>
  <c r="J6" i="1"/>
  <c r="I6" i="1"/>
  <c r="H6" i="1"/>
  <c r="G6" i="1"/>
  <c r="F6" i="1"/>
  <c r="E6" i="1"/>
  <c r="D6" i="1"/>
  <c r="C6" i="1"/>
  <c r="B6" i="1"/>
  <c r="K5" i="1"/>
  <c r="J5" i="1"/>
  <c r="I5" i="1"/>
  <c r="H5" i="1"/>
  <c r="G5" i="1"/>
  <c r="F5" i="1"/>
  <c r="E5" i="1"/>
  <c r="D5" i="1"/>
  <c r="C5" i="1"/>
  <c r="B5" i="1"/>
  <c r="K4" i="1"/>
  <c r="J4" i="1"/>
  <c r="I4" i="1"/>
  <c r="H4" i="1"/>
  <c r="G4" i="1"/>
  <c r="F4" i="1"/>
  <c r="E4" i="1"/>
  <c r="D4" i="1"/>
  <c r="C4" i="1"/>
  <c r="B4" i="1"/>
  <c r="M4" i="1" l="1"/>
  <c r="N4" i="1" s="1"/>
  <c r="M21" i="1"/>
  <c r="P21" i="1" s="1"/>
  <c r="M29" i="1"/>
  <c r="P29" i="1" s="1"/>
  <c r="M37" i="1"/>
  <c r="P37" i="1" s="1"/>
  <c r="M5" i="1"/>
  <c r="P5" i="1" s="1"/>
  <c r="M13" i="1"/>
  <c r="N13" i="1" s="1"/>
  <c r="O13" i="1" s="1"/>
  <c r="J49" i="1"/>
  <c r="M45" i="1"/>
  <c r="P45" i="1" s="1"/>
  <c r="H49" i="1"/>
  <c r="M43" i="1"/>
  <c r="I49" i="1"/>
  <c r="M40" i="1"/>
  <c r="N40" i="1" s="1"/>
  <c r="O40" i="1" s="1"/>
  <c r="B49" i="1"/>
  <c r="M9" i="1"/>
  <c r="N9" i="1" s="1"/>
  <c r="O9" i="1" s="1"/>
  <c r="M17" i="1"/>
  <c r="N17" i="1" s="1"/>
  <c r="O17" i="1" s="1"/>
  <c r="M25" i="1"/>
  <c r="N25" i="1" s="1"/>
  <c r="O25" i="1" s="1"/>
  <c r="M33" i="1"/>
  <c r="P33" i="1" s="1"/>
  <c r="M41" i="1"/>
  <c r="P41" i="1" s="1"/>
  <c r="M16" i="1"/>
  <c r="N16" i="1" s="1"/>
  <c r="O16" i="1" s="1"/>
  <c r="M32" i="1"/>
  <c r="N32" i="1" s="1"/>
  <c r="O32" i="1" s="1"/>
  <c r="K49" i="1"/>
  <c r="G49" i="1"/>
  <c r="M14" i="1"/>
  <c r="N14" i="1" s="1"/>
  <c r="O14" i="1" s="1"/>
  <c r="M44" i="1"/>
  <c r="P44" i="1" s="1"/>
  <c r="M46" i="1"/>
  <c r="P46" i="1" s="1"/>
  <c r="D49" i="1"/>
  <c r="M7" i="1"/>
  <c r="N7" i="1" s="1"/>
  <c r="O7" i="1" s="1"/>
  <c r="M23" i="1"/>
  <c r="P23" i="1" s="1"/>
  <c r="M31" i="1"/>
  <c r="N31" i="1" s="1"/>
  <c r="O31" i="1" s="1"/>
  <c r="M39" i="1"/>
  <c r="N39" i="1" s="1"/>
  <c r="O39" i="1" s="1"/>
  <c r="M47" i="1"/>
  <c r="N47" i="1" s="1"/>
  <c r="O47" i="1" s="1"/>
  <c r="M19" i="1"/>
  <c r="P19" i="1" s="1"/>
  <c r="M35" i="1"/>
  <c r="P35" i="1" s="1"/>
  <c r="M8" i="1"/>
  <c r="M24" i="1"/>
  <c r="N24" i="1" s="1"/>
  <c r="O24" i="1" s="1"/>
  <c r="M6" i="1"/>
  <c r="P6" i="1" s="1"/>
  <c r="M20" i="1"/>
  <c r="P20" i="1" s="1"/>
  <c r="M22" i="1"/>
  <c r="P22" i="1" s="1"/>
  <c r="M36" i="1"/>
  <c r="P36" i="1" s="1"/>
  <c r="M38" i="1"/>
  <c r="P38" i="1" s="1"/>
  <c r="M15" i="1"/>
  <c r="N15" i="1" s="1"/>
  <c r="O15" i="1" s="1"/>
  <c r="E49" i="1"/>
  <c r="M11" i="1"/>
  <c r="P11" i="1" s="1"/>
  <c r="M27" i="1"/>
  <c r="P27" i="1" s="1"/>
  <c r="C49" i="1"/>
  <c r="M12" i="1"/>
  <c r="P12" i="1" s="1"/>
  <c r="M28" i="1"/>
  <c r="P28" i="1" s="1"/>
  <c r="M30" i="1"/>
  <c r="N30" i="1" s="1"/>
  <c r="O30" i="1" s="1"/>
  <c r="L49" i="1"/>
  <c r="F49" i="1"/>
  <c r="M10" i="1"/>
  <c r="P10" i="1" s="1"/>
  <c r="M18" i="1"/>
  <c r="P18" i="1" s="1"/>
  <c r="M26" i="1"/>
  <c r="P26" i="1" s="1"/>
  <c r="M34" i="1"/>
  <c r="P34" i="1" s="1"/>
  <c r="M42" i="1"/>
  <c r="N42" i="1" s="1"/>
  <c r="O42" i="1" s="1"/>
  <c r="P43" i="1"/>
  <c r="N43" i="1"/>
  <c r="O43" i="1" s="1"/>
  <c r="N41" i="1"/>
  <c r="O41" i="1" s="1"/>
  <c r="N21" i="1"/>
  <c r="O21" i="1" s="1"/>
  <c r="N8" i="1"/>
  <c r="O8" i="1" s="1"/>
  <c r="P8" i="1"/>
  <c r="P17" i="1"/>
  <c r="P7" i="1"/>
  <c r="N27" i="1" l="1"/>
  <c r="O27" i="1" s="1"/>
  <c r="P31" i="1"/>
  <c r="N20" i="1"/>
  <c r="O20" i="1" s="1"/>
  <c r="N33" i="1"/>
  <c r="O33" i="1" s="1"/>
  <c r="N46" i="1"/>
  <c r="O46" i="1" s="1"/>
  <c r="P30" i="1"/>
  <c r="N45" i="1"/>
  <c r="O45" i="1" s="1"/>
  <c r="N37" i="1"/>
  <c r="O37" i="1" s="1"/>
  <c r="N35" i="1"/>
  <c r="O35" i="1" s="1"/>
  <c r="N44" i="1"/>
  <c r="O44" i="1" s="1"/>
  <c r="N5" i="1"/>
  <c r="O5" i="1" s="1"/>
  <c r="P25" i="1"/>
  <c r="N36" i="1"/>
  <c r="O36" i="1" s="1"/>
  <c r="N38" i="1"/>
  <c r="O38" i="1" s="1"/>
  <c r="P15" i="1"/>
  <c r="N19" i="1"/>
  <c r="O19" i="1" s="1"/>
  <c r="N10" i="1"/>
  <c r="O10" i="1" s="1"/>
  <c r="P13" i="1"/>
  <c r="N29" i="1"/>
  <c r="O29" i="1" s="1"/>
  <c r="P9" i="1"/>
  <c r="P42" i="1"/>
  <c r="P14" i="1"/>
  <c r="P32" i="1"/>
  <c r="N34" i="1"/>
  <c r="O34" i="1" s="1"/>
  <c r="P40" i="1"/>
  <c r="P24" i="1"/>
  <c r="N11" i="1"/>
  <c r="O11" i="1" s="1"/>
  <c r="N18" i="1"/>
  <c r="O18" i="1" s="1"/>
  <c r="N22" i="1"/>
  <c r="O22" i="1" s="1"/>
  <c r="N6" i="1"/>
  <c r="O6" i="1" s="1"/>
  <c r="P16" i="1"/>
  <c r="N26" i="1"/>
  <c r="O26" i="1" s="1"/>
  <c r="N23" i="1"/>
  <c r="O23" i="1" s="1"/>
  <c r="N28" i="1"/>
  <c r="O28" i="1" s="1"/>
  <c r="N12" i="1"/>
  <c r="O12" i="1" s="1"/>
  <c r="P47" i="1"/>
  <c r="P39" i="1"/>
  <c r="M49" i="1"/>
  <c r="P4" i="1"/>
  <c r="P49" i="1" l="1"/>
  <c r="N49" i="1"/>
  <c r="O4" i="1"/>
  <c r="O49" i="1" s="1"/>
</calcChain>
</file>

<file path=xl/sharedStrings.xml><?xml version="1.0" encoding="utf-8"?>
<sst xmlns="http://schemas.openxmlformats.org/spreadsheetml/2006/main" count="92" uniqueCount="68">
  <si>
    <t>Subbasin</t>
  </si>
  <si>
    <t>Area by Landuse Type (2008)</t>
  </si>
  <si>
    <t>Difference</t>
  </si>
  <si>
    <t>Development</t>
  </si>
  <si>
    <t>Name</t>
  </si>
  <si>
    <t>Area</t>
  </si>
  <si>
    <t>GA</t>
  </si>
  <si>
    <t>HD</t>
  </si>
  <si>
    <t>IC</t>
  </si>
  <si>
    <t>RL</t>
  </si>
  <si>
    <t>RR</t>
  </si>
  <si>
    <t>RS1</t>
  </si>
  <si>
    <t>RS2</t>
  </si>
  <si>
    <t>T</t>
  </si>
  <si>
    <t>U</t>
  </si>
  <si>
    <t>W</t>
  </si>
  <si>
    <t>Total</t>
  </si>
  <si>
    <t>Percent</t>
  </si>
  <si>
    <t>Percent (2008)</t>
  </si>
  <si>
    <t>(acres)</t>
  </si>
  <si>
    <t>(%)</t>
  </si>
  <si>
    <t>DLU</t>
  </si>
  <si>
    <t>T101_13A</t>
  </si>
  <si>
    <t>T101_13B</t>
  </si>
  <si>
    <t>U100A</t>
  </si>
  <si>
    <t>U100B</t>
  </si>
  <si>
    <t>U100C</t>
  </si>
  <si>
    <t>U100D</t>
  </si>
  <si>
    <t>U100E</t>
  </si>
  <si>
    <t>U100F</t>
  </si>
  <si>
    <t>U100G</t>
  </si>
  <si>
    <t>U101_03A</t>
  </si>
  <si>
    <t>U101_07A</t>
  </si>
  <si>
    <t>U101_07B</t>
  </si>
  <si>
    <t>U101_07C</t>
  </si>
  <si>
    <t>U101_07D</t>
  </si>
  <si>
    <t>U101_07E</t>
  </si>
  <si>
    <t>U101_08A</t>
  </si>
  <si>
    <t>U101_08B</t>
  </si>
  <si>
    <t>U101_08C</t>
  </si>
  <si>
    <t>U101_08D</t>
  </si>
  <si>
    <t>U101_08E</t>
  </si>
  <si>
    <t>U101_12A</t>
  </si>
  <si>
    <t>U101A</t>
  </si>
  <si>
    <t>U101B</t>
  </si>
  <si>
    <t>U101C</t>
  </si>
  <si>
    <t>U101D</t>
  </si>
  <si>
    <t>U101E</t>
  </si>
  <si>
    <t>U101F</t>
  </si>
  <si>
    <t>U101G</t>
  </si>
  <si>
    <t>U102_01A</t>
  </si>
  <si>
    <t>U102A</t>
  </si>
  <si>
    <t>U102B</t>
  </si>
  <si>
    <t>U102C</t>
  </si>
  <si>
    <t>U102D</t>
  </si>
  <si>
    <t>U102E</t>
  </si>
  <si>
    <t>U106A</t>
  </si>
  <si>
    <t>U106B</t>
  </si>
  <si>
    <t>U106C</t>
  </si>
  <si>
    <t>U106D</t>
  </si>
  <si>
    <t>U106E</t>
  </si>
  <si>
    <t>U120A</t>
  </si>
  <si>
    <t>W167_01A</t>
  </si>
  <si>
    <t>W167_01B</t>
  </si>
  <si>
    <t>W167C</t>
  </si>
  <si>
    <t>W167D</t>
  </si>
  <si>
    <t>Totals:</t>
  </si>
  <si>
    <t>% Urban Development Per Land Use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</si>
</sst>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0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Continuous"/>
    </xf>
    <xf numFmtId="0" fontId="2" fillId="2" borderId="2" xfId="0" applyFont="1" applyFill="1" applyBorder="1" applyAlignment="1">
      <alignment horizontal="centerContinuous"/>
    </xf>
    <xf numFmtId="0" fontId="2" fillId="2" borderId="3" xfId="0" applyFont="1" applyFill="1" applyBorder="1" applyAlignment="1">
      <alignment horizontal="centerContinuous"/>
    </xf>
    <xf numFmtId="0" fontId="2" fillId="2" borderId="4" xfId="0" applyFont="1" applyFill="1" applyBorder="1" applyAlignment="1">
      <alignment horizontal="centerContinuous"/>
    </xf>
    <xf numFmtId="2" fontId="2" fillId="2" borderId="2" xfId="0" applyNumberFormat="1" applyFont="1" applyFill="1" applyBorder="1" applyAlignment="1">
      <alignment horizontal="centerContinuous"/>
    </xf>
    <xf numFmtId="2" fontId="2" fillId="2" borderId="4" xfId="0" applyNumberFormat="1" applyFont="1" applyFill="1" applyBorder="1" applyAlignment="1">
      <alignment horizontal="centerContinuous"/>
    </xf>
    <xf numFmtId="0" fontId="0" fillId="0" borderId="0" xfId="0" applyFont="1"/>
    <xf numFmtId="0" fontId="2" fillId="2" borderId="5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Continuous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49" fontId="0" fillId="0" borderId="16" xfId="0" applyNumberFormat="1" applyFont="1" applyBorder="1" applyAlignment="1">
      <alignment horizontal="center"/>
    </xf>
    <xf numFmtId="164" fontId="7" fillId="0" borderId="16" xfId="0" applyNumberFormat="1" applyFont="1" applyBorder="1" applyAlignment="1">
      <alignment horizontal="center"/>
    </xf>
    <xf numFmtId="164" fontId="7" fillId="0" borderId="17" xfId="0" applyNumberFormat="1" applyFont="1" applyBorder="1" applyAlignment="1">
      <alignment horizontal="center"/>
    </xf>
    <xf numFmtId="164" fontId="7" fillId="0" borderId="18" xfId="0" applyNumberFormat="1" applyFont="1" applyBorder="1" applyAlignment="1">
      <alignment horizontal="center"/>
    </xf>
    <xf numFmtId="164" fontId="7" fillId="0" borderId="19" xfId="0" applyNumberFormat="1" applyFont="1" applyBorder="1" applyAlignment="1">
      <alignment horizontal="center"/>
    </xf>
    <xf numFmtId="164" fontId="7" fillId="0" borderId="20" xfId="0" applyNumberFormat="1" applyFont="1" applyBorder="1" applyAlignment="1">
      <alignment horizontal="center"/>
    </xf>
    <xf numFmtId="10" fontId="7" fillId="0" borderId="21" xfId="1" applyNumberFormat="1" applyFont="1" applyBorder="1" applyAlignment="1">
      <alignment horizontal="center"/>
    </xf>
    <xf numFmtId="2" fontId="7" fillId="0" borderId="16" xfId="0" applyNumberFormat="1" applyFont="1" applyBorder="1" applyAlignment="1">
      <alignment horizontal="center"/>
    </xf>
    <xf numFmtId="0" fontId="8" fillId="0" borderId="0" xfId="0" applyFont="1" applyFill="1" applyAlignment="1">
      <alignment horizontal="center"/>
    </xf>
    <xf numFmtId="164" fontId="0" fillId="0" borderId="0" xfId="0" applyNumberFormat="1" applyFont="1"/>
    <xf numFmtId="49" fontId="0" fillId="0" borderId="22" xfId="0" applyNumberFormat="1" applyFont="1" applyBorder="1" applyAlignment="1">
      <alignment horizontal="center"/>
    </xf>
    <xf numFmtId="164" fontId="7" fillId="0" borderId="22" xfId="0" applyNumberFormat="1" applyFont="1" applyBorder="1" applyAlignment="1">
      <alignment horizontal="center"/>
    </xf>
    <xf numFmtId="164" fontId="7" fillId="0" borderId="23" xfId="0" applyNumberFormat="1" applyFont="1" applyBorder="1" applyAlignment="1">
      <alignment horizontal="center"/>
    </xf>
    <xf numFmtId="164" fontId="7" fillId="0" borderId="24" xfId="0" applyNumberFormat="1" applyFont="1" applyBorder="1" applyAlignment="1">
      <alignment horizontal="center"/>
    </xf>
    <xf numFmtId="164" fontId="7" fillId="0" borderId="25" xfId="0" applyNumberFormat="1" applyFont="1" applyBorder="1" applyAlignment="1">
      <alignment horizontal="center"/>
    </xf>
    <xf numFmtId="164" fontId="7" fillId="0" borderId="26" xfId="0" applyNumberFormat="1" applyFont="1" applyBorder="1" applyAlignment="1">
      <alignment horizontal="center"/>
    </xf>
    <xf numFmtId="10" fontId="7" fillId="0" borderId="27" xfId="1" applyNumberFormat="1" applyFont="1" applyBorder="1" applyAlignment="1">
      <alignment horizontal="center"/>
    </xf>
    <xf numFmtId="2" fontId="7" fillId="0" borderId="22" xfId="0" applyNumberFormat="1" applyFont="1" applyBorder="1" applyAlignment="1">
      <alignment horizontal="center"/>
    </xf>
    <xf numFmtId="49" fontId="0" fillId="0" borderId="28" xfId="0" applyNumberFormat="1" applyFont="1" applyBorder="1" applyAlignment="1">
      <alignment horizontal="center"/>
    </xf>
    <xf numFmtId="164" fontId="7" fillId="0" borderId="28" xfId="0" applyNumberFormat="1" applyFont="1" applyBorder="1" applyAlignment="1">
      <alignment horizontal="center"/>
    </xf>
    <xf numFmtId="164" fontId="7" fillId="0" borderId="29" xfId="0" applyNumberFormat="1" applyFont="1" applyBorder="1" applyAlignment="1">
      <alignment horizontal="center"/>
    </xf>
    <xf numFmtId="164" fontId="7" fillId="0" borderId="30" xfId="0" applyNumberFormat="1" applyFont="1" applyBorder="1" applyAlignment="1">
      <alignment horizontal="center"/>
    </xf>
    <xf numFmtId="164" fontId="7" fillId="0" borderId="31" xfId="0" applyNumberFormat="1" applyFont="1" applyBorder="1" applyAlignment="1">
      <alignment horizontal="center"/>
    </xf>
    <xf numFmtId="164" fontId="7" fillId="0" borderId="32" xfId="0" applyNumberFormat="1" applyFont="1" applyBorder="1" applyAlignment="1">
      <alignment horizontal="center"/>
    </xf>
    <xf numFmtId="10" fontId="7" fillId="0" borderId="33" xfId="1" applyNumberFormat="1" applyFont="1" applyBorder="1" applyAlignment="1">
      <alignment horizontal="center"/>
    </xf>
    <xf numFmtId="2" fontId="7" fillId="0" borderId="28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49" fontId="0" fillId="0" borderId="0" xfId="0" applyNumberFormat="1" applyFont="1" applyBorder="1" applyAlignment="1">
      <alignment horizontal="center"/>
    </xf>
    <xf numFmtId="164" fontId="7" fillId="0" borderId="0" xfId="0" applyNumberFormat="1" applyFont="1" applyBorder="1" applyAlignment="1">
      <alignment horizontal="center"/>
    </xf>
    <xf numFmtId="164" fontId="7" fillId="0" borderId="0" xfId="0" applyNumberFormat="1" applyFont="1" applyBorder="1"/>
    <xf numFmtId="0" fontId="7" fillId="0" borderId="0" xfId="0" applyFont="1" applyBorder="1"/>
    <xf numFmtId="0" fontId="9" fillId="0" borderId="0" xfId="0" applyFont="1" applyAlignment="1">
      <alignment horizontal="center"/>
    </xf>
    <xf numFmtId="164" fontId="10" fillId="0" borderId="0" xfId="0" applyNumberFormat="1" applyFont="1" applyAlignment="1">
      <alignment horizontal="center"/>
    </xf>
    <xf numFmtId="10" fontId="10" fillId="0" borderId="0" xfId="1" applyNumberFormat="1" applyFont="1" applyAlignment="1">
      <alignment horizontal="center"/>
    </xf>
    <xf numFmtId="2" fontId="10" fillId="0" borderId="0" xfId="0" applyNumberFormat="1" applyFont="1" applyAlignment="1">
      <alignment horizontal="center"/>
    </xf>
    <xf numFmtId="2" fontId="0" fillId="0" borderId="0" xfId="0" applyNumberFormat="1" applyFont="1"/>
    <xf numFmtId="0" fontId="2" fillId="0" borderId="34" xfId="0" applyFont="1" applyBorder="1" applyAlignment="1">
      <alignment horizontal="centerContinuous"/>
    </xf>
    <xf numFmtId="0" fontId="2" fillId="0" borderId="35" xfId="0" applyFont="1" applyBorder="1" applyAlignment="1">
      <alignment horizontal="centerContinuous"/>
    </xf>
    <xf numFmtId="0" fontId="2" fillId="0" borderId="36" xfId="0" applyFont="1" applyBorder="1" applyAlignment="1">
      <alignment horizontal="centerContinuous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5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20-11209-000/4-0-Production/4-02-Design_Notes-Calculations/XLS/Update/Addicks_Are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120-11209-000/4-0-Production/4-02-Design_Notes-Calculations/XLS/Update/Addicks_Develop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rea"/>
    </sheetNames>
    <sheetDataSet>
      <sheetData sheetId="0">
        <row r="1">
          <cell r="A1" t="str">
            <v>Subbasin</v>
          </cell>
          <cell r="B1" t="str">
            <v>Drainage Area</v>
          </cell>
          <cell r="C1">
            <v>0</v>
          </cell>
        </row>
        <row r="2">
          <cell r="A2">
            <v>0</v>
          </cell>
          <cell r="B2" t="str">
            <v>(acres)</v>
          </cell>
          <cell r="C2" t="str">
            <v>(mi2)</v>
          </cell>
        </row>
        <row r="3">
          <cell r="A3" t="str">
            <v>T101_13A</v>
          </cell>
          <cell r="B3">
            <v>950.22483728300006</v>
          </cell>
          <cell r="C3">
            <v>1.4850000000000001</v>
          </cell>
        </row>
        <row r="4">
          <cell r="A4" t="str">
            <v>T101_13B</v>
          </cell>
          <cell r="B4">
            <v>290.535460048</v>
          </cell>
          <cell r="C4">
            <v>0.45400000000000001</v>
          </cell>
        </row>
        <row r="5">
          <cell r="A5" t="str">
            <v>U100A</v>
          </cell>
          <cell r="B5">
            <v>4035.26173836</v>
          </cell>
          <cell r="C5">
            <v>6.3049999999999997</v>
          </cell>
        </row>
        <row r="6">
          <cell r="A6" t="str">
            <v>U100B</v>
          </cell>
          <cell r="B6">
            <v>3430.9081939900002</v>
          </cell>
          <cell r="C6">
            <v>5.3609999999999998</v>
          </cell>
        </row>
        <row r="7">
          <cell r="A7" t="str">
            <v>U100C</v>
          </cell>
          <cell r="B7">
            <v>1208.30171391</v>
          </cell>
          <cell r="C7">
            <v>1.8879999999999999</v>
          </cell>
        </row>
        <row r="8">
          <cell r="A8" t="str">
            <v>U100D</v>
          </cell>
          <cell r="B8">
            <v>1838.99859745</v>
          </cell>
          <cell r="C8">
            <v>2.8730000000000002</v>
          </cell>
        </row>
        <row r="9">
          <cell r="A9" t="str">
            <v>U100E</v>
          </cell>
          <cell r="B9">
            <v>2094.88752789</v>
          </cell>
          <cell r="C9">
            <v>3.2730000000000001</v>
          </cell>
        </row>
        <row r="10">
          <cell r="A10" t="str">
            <v>U100F</v>
          </cell>
          <cell r="B10">
            <v>1638.9970979300001</v>
          </cell>
          <cell r="C10">
            <v>2.5609999999999999</v>
          </cell>
        </row>
        <row r="11">
          <cell r="A11" t="str">
            <v>U100G</v>
          </cell>
          <cell r="B11">
            <v>3160.8689155500001</v>
          </cell>
          <cell r="C11">
            <v>4.9390000000000001</v>
          </cell>
        </row>
        <row r="12">
          <cell r="A12" t="str">
            <v>U101_03A</v>
          </cell>
          <cell r="B12">
            <v>1479.2871179700001</v>
          </cell>
          <cell r="C12">
            <v>2.3109999999999999</v>
          </cell>
        </row>
        <row r="13">
          <cell r="A13" t="str">
            <v>U101_07A</v>
          </cell>
          <cell r="B13">
            <v>116.139349086</v>
          </cell>
          <cell r="C13">
            <v>0.18099999999999999</v>
          </cell>
        </row>
        <row r="14">
          <cell r="A14" t="str">
            <v>U101_07B</v>
          </cell>
          <cell r="B14">
            <v>150.548364682</v>
          </cell>
          <cell r="C14">
            <v>0.23499999999999999</v>
          </cell>
        </row>
        <row r="15">
          <cell r="A15" t="str">
            <v>U101_07C</v>
          </cell>
          <cell r="B15">
            <v>6.6440457832200002</v>
          </cell>
          <cell r="C15">
            <v>0.01</v>
          </cell>
        </row>
        <row r="16">
          <cell r="A16" t="str">
            <v>U101_07D</v>
          </cell>
          <cell r="B16">
            <v>82.028873995200001</v>
          </cell>
          <cell r="C16">
            <v>0.128</v>
          </cell>
        </row>
        <row r="17">
          <cell r="A17" t="str">
            <v>U101_07E</v>
          </cell>
          <cell r="B17">
            <v>87.845355371599993</v>
          </cell>
          <cell r="C17">
            <v>0.13700000000000001</v>
          </cell>
        </row>
        <row r="18">
          <cell r="A18" t="str">
            <v>U101_08A</v>
          </cell>
          <cell r="B18">
            <v>419.277517542</v>
          </cell>
          <cell r="C18">
            <v>0.65500000000000003</v>
          </cell>
        </row>
        <row r="19">
          <cell r="A19" t="str">
            <v>U101_08B</v>
          </cell>
          <cell r="B19">
            <v>218.09992219200001</v>
          </cell>
          <cell r="C19">
            <v>0.34100000000000003</v>
          </cell>
        </row>
        <row r="20">
          <cell r="A20" t="str">
            <v>U101_08C</v>
          </cell>
          <cell r="B20">
            <v>449.11225202700001</v>
          </cell>
          <cell r="C20">
            <v>0.70199999999999996</v>
          </cell>
        </row>
        <row r="21">
          <cell r="A21" t="str">
            <v>U101_08D</v>
          </cell>
          <cell r="B21">
            <v>85.276279646899994</v>
          </cell>
          <cell r="C21">
            <v>0.13300000000000001</v>
          </cell>
        </row>
        <row r="22">
          <cell r="A22" t="str">
            <v>U101_08E</v>
          </cell>
          <cell r="B22">
            <v>173.349013367</v>
          </cell>
          <cell r="C22">
            <v>0.27100000000000002</v>
          </cell>
        </row>
        <row r="23">
          <cell r="A23" t="str">
            <v>U101_12A</v>
          </cell>
          <cell r="B23">
            <v>1186.8038371</v>
          </cell>
          <cell r="C23">
            <v>1.8540000000000001</v>
          </cell>
        </row>
        <row r="24">
          <cell r="A24" t="str">
            <v>U101A</v>
          </cell>
          <cell r="B24">
            <v>4090.4296330299999</v>
          </cell>
          <cell r="C24">
            <v>6.391</v>
          </cell>
        </row>
        <row r="25">
          <cell r="A25" t="str">
            <v>U101B</v>
          </cell>
          <cell r="B25">
            <v>3911.5568477299998</v>
          </cell>
          <cell r="C25">
            <v>6.1120000000000001</v>
          </cell>
        </row>
        <row r="26">
          <cell r="A26" t="str">
            <v>U101C</v>
          </cell>
          <cell r="B26">
            <v>4020.04977749</v>
          </cell>
          <cell r="C26">
            <v>6.2809999999999997</v>
          </cell>
        </row>
        <row r="27">
          <cell r="A27" t="str">
            <v>U101D</v>
          </cell>
          <cell r="B27">
            <v>447.833847026</v>
          </cell>
          <cell r="C27">
            <v>0.7</v>
          </cell>
        </row>
        <row r="28">
          <cell r="A28" t="str">
            <v>U101E</v>
          </cell>
          <cell r="B28">
            <v>2973.2424053499999</v>
          </cell>
          <cell r="C28">
            <v>4.6459999999999999</v>
          </cell>
        </row>
        <row r="29">
          <cell r="A29" t="str">
            <v>U101F</v>
          </cell>
          <cell r="B29">
            <v>3487.9911236799999</v>
          </cell>
          <cell r="C29">
            <v>5.45</v>
          </cell>
        </row>
        <row r="30">
          <cell r="A30" t="str">
            <v>U101G</v>
          </cell>
          <cell r="B30">
            <v>2241.1317805899998</v>
          </cell>
          <cell r="C30">
            <v>3.5019999999999998</v>
          </cell>
        </row>
        <row r="31">
          <cell r="A31" t="str">
            <v>U102_01A</v>
          </cell>
          <cell r="B31">
            <v>1872.0961090200001</v>
          </cell>
          <cell r="C31">
            <v>2.9249999999999998</v>
          </cell>
        </row>
        <row r="32">
          <cell r="A32" t="str">
            <v>U102A</v>
          </cell>
          <cell r="B32">
            <v>3947.3408827600001</v>
          </cell>
          <cell r="C32">
            <v>6.1680000000000001</v>
          </cell>
        </row>
        <row r="33">
          <cell r="A33" t="str">
            <v>U102B</v>
          </cell>
          <cell r="B33">
            <v>4762.1049206300004</v>
          </cell>
          <cell r="C33">
            <v>7.4409999999999998</v>
          </cell>
        </row>
        <row r="34">
          <cell r="A34" t="str">
            <v>U102C</v>
          </cell>
          <cell r="B34">
            <v>4475.5251472899999</v>
          </cell>
          <cell r="C34">
            <v>6.9930000000000003</v>
          </cell>
        </row>
        <row r="35">
          <cell r="A35" t="str">
            <v>U102D</v>
          </cell>
          <cell r="B35">
            <v>4653.5860375100001</v>
          </cell>
          <cell r="C35">
            <v>7.2709999999999999</v>
          </cell>
        </row>
        <row r="36">
          <cell r="A36" t="str">
            <v>U102E</v>
          </cell>
          <cell r="B36">
            <v>2523.4773748600001</v>
          </cell>
          <cell r="C36">
            <v>3.9430000000000001</v>
          </cell>
        </row>
        <row r="37">
          <cell r="A37" t="str">
            <v>U106A</v>
          </cell>
          <cell r="B37">
            <v>1914.2946644799999</v>
          </cell>
          <cell r="C37">
            <v>2.9910000000000001</v>
          </cell>
        </row>
        <row r="38">
          <cell r="A38" t="str">
            <v>U106B</v>
          </cell>
          <cell r="B38">
            <v>1192.1525605300001</v>
          </cell>
          <cell r="C38">
            <v>1.863</v>
          </cell>
        </row>
        <row r="39">
          <cell r="A39" t="str">
            <v>U106C</v>
          </cell>
          <cell r="B39">
            <v>3499.35792502</v>
          </cell>
          <cell r="C39">
            <v>5.468</v>
          </cell>
        </row>
        <row r="40">
          <cell r="A40" t="str">
            <v>U106D</v>
          </cell>
          <cell r="B40">
            <v>2323.2381643399999</v>
          </cell>
          <cell r="C40">
            <v>3.63</v>
          </cell>
        </row>
        <row r="41">
          <cell r="A41" t="str">
            <v>U106E</v>
          </cell>
          <cell r="B41">
            <v>3225.9032942899998</v>
          </cell>
          <cell r="C41">
            <v>5.04</v>
          </cell>
        </row>
        <row r="42">
          <cell r="A42" t="str">
            <v>U120A</v>
          </cell>
          <cell r="B42">
            <v>3205.81449548</v>
          </cell>
          <cell r="C42">
            <v>5.0090000000000003</v>
          </cell>
        </row>
        <row r="43">
          <cell r="A43" t="str">
            <v>W167_01A</v>
          </cell>
          <cell r="B43">
            <v>1115.64933286</v>
          </cell>
          <cell r="C43">
            <v>1.7430000000000001</v>
          </cell>
        </row>
        <row r="44">
          <cell r="A44" t="str">
            <v>W167_01B</v>
          </cell>
          <cell r="B44">
            <v>1485.7565647399999</v>
          </cell>
          <cell r="C44">
            <v>2.3210000000000002</v>
          </cell>
        </row>
        <row r="45">
          <cell r="A45" t="str">
            <v>W167C</v>
          </cell>
          <cell r="B45">
            <v>3396.16807651</v>
          </cell>
          <cell r="C45">
            <v>5.3070000000000004</v>
          </cell>
        </row>
        <row r="46">
          <cell r="A46" t="str">
            <v>W167D</v>
          </cell>
          <cell r="B46">
            <v>901.205017699</v>
          </cell>
          <cell r="C46">
            <v>1.4079999999999999</v>
          </cell>
        </row>
        <row r="47">
          <cell r="B47">
            <v>0</v>
          </cell>
        </row>
        <row r="48">
          <cell r="A48" t="str">
            <v>Totals:</v>
          </cell>
          <cell r="B48">
            <v>88769.301994088906</v>
          </cell>
          <cell r="C48">
            <v>138.69999999999999</v>
          </cell>
        </row>
        <row r="51">
          <cell r="B51">
            <v>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LU2008"/>
      <sheetName val="Summary2010"/>
      <sheetName val="DLU2010"/>
      <sheetName val="Summary2003"/>
      <sheetName val="DLU2003"/>
    </sheetNames>
    <sheetDataSet>
      <sheetData sheetId="0">
        <row r="1">
          <cell r="A1" t="str">
            <v>Subbasin</v>
          </cell>
        </row>
      </sheetData>
      <sheetData sheetId="1">
        <row r="1">
          <cell r="A1" t="str">
            <v>SUBBASIN</v>
          </cell>
          <cell r="B1" t="str">
            <v>GA_AREA</v>
          </cell>
          <cell r="C1" t="str">
            <v>HD_AREA</v>
          </cell>
          <cell r="D1" t="str">
            <v>IC_AREA</v>
          </cell>
          <cell r="E1" t="str">
            <v>RL_AREA</v>
          </cell>
          <cell r="F1" t="str">
            <v>RR_AREA</v>
          </cell>
          <cell r="G1" t="str">
            <v>RS1_AREA</v>
          </cell>
          <cell r="H1" t="str">
            <v>RS2_AREA</v>
          </cell>
          <cell r="I1" t="str">
            <v>T_AREA</v>
          </cell>
          <cell r="J1" t="str">
            <v>U_AREA</v>
          </cell>
          <cell r="K1" t="str">
            <v>W_AREA</v>
          </cell>
          <cell r="L1" t="str">
            <v>TOTAL_AREA</v>
          </cell>
          <cell r="M1">
            <v>0</v>
          </cell>
          <cell r="N1" t="str">
            <v>SUBBASIN</v>
          </cell>
          <cell r="O1" t="str">
            <v>GA</v>
          </cell>
        </row>
        <row r="2">
          <cell r="A2" t="str">
            <v>T101_13A</v>
          </cell>
          <cell r="B2">
            <v>0</v>
          </cell>
          <cell r="C2">
            <v>2.1384297520661155</v>
          </cell>
          <cell r="D2">
            <v>6.2603305785123968</v>
          </cell>
          <cell r="E2">
            <v>143.34940312213038</v>
          </cell>
          <cell r="F2">
            <v>413.98702938475668</v>
          </cell>
          <cell r="G2">
            <v>60.280073461891647</v>
          </cell>
          <cell r="H2">
            <v>0</v>
          </cell>
          <cell r="I2">
            <v>48.87741046831956</v>
          </cell>
          <cell r="J2">
            <v>254.95695592286501</v>
          </cell>
          <cell r="K2">
            <v>20.374196510560147</v>
          </cell>
          <cell r="L2">
            <v>950.22382920110192</v>
          </cell>
          <cell r="M2">
            <v>0</v>
          </cell>
          <cell r="N2" t="str">
            <v>T101_13A</v>
          </cell>
          <cell r="O2">
            <v>0</v>
          </cell>
        </row>
        <row r="3">
          <cell r="A3" t="str">
            <v>T101_13B</v>
          </cell>
          <cell r="B3">
            <v>0</v>
          </cell>
          <cell r="C3">
            <v>0</v>
          </cell>
          <cell r="D3">
            <v>0</v>
          </cell>
          <cell r="E3">
            <v>1.9806087854212699</v>
          </cell>
          <cell r="F3">
            <v>271.84171258034894</v>
          </cell>
          <cell r="G3">
            <v>0.23932506887052341</v>
          </cell>
          <cell r="H3">
            <v>0</v>
          </cell>
          <cell r="I3">
            <v>3.3000459136822773</v>
          </cell>
          <cell r="J3">
            <v>9.0426997245179059</v>
          </cell>
          <cell r="K3">
            <v>4.1276400367309458</v>
          </cell>
          <cell r="L3">
            <v>290.53203210957184</v>
          </cell>
          <cell r="M3">
            <v>0</v>
          </cell>
          <cell r="N3" t="str">
            <v>T101_13B</v>
          </cell>
          <cell r="O3">
            <v>0</v>
          </cell>
        </row>
        <row r="4">
          <cell r="A4" t="str">
            <v>U100A</v>
          </cell>
          <cell r="B4">
            <v>0</v>
          </cell>
          <cell r="C4">
            <v>6.1983471074380167E-2</v>
          </cell>
          <cell r="D4">
            <v>0</v>
          </cell>
          <cell r="E4">
            <v>1.04317377294069</v>
          </cell>
          <cell r="F4">
            <v>3954.5730027548211</v>
          </cell>
          <cell r="G4">
            <v>0</v>
          </cell>
          <cell r="H4">
            <v>0</v>
          </cell>
          <cell r="I4">
            <v>13.495752984389348</v>
          </cell>
          <cell r="J4">
            <v>23.96177685950413</v>
          </cell>
          <cell r="K4">
            <v>42.117768595041319</v>
          </cell>
          <cell r="L4">
            <v>4035.2534584377709</v>
          </cell>
          <cell r="M4">
            <v>0</v>
          </cell>
          <cell r="N4" t="str">
            <v>U100A</v>
          </cell>
          <cell r="O4">
            <v>0</v>
          </cell>
        </row>
        <row r="5">
          <cell r="A5" t="str">
            <v>U100B</v>
          </cell>
          <cell r="B5">
            <v>0.74265381083562898</v>
          </cell>
          <cell r="C5">
            <v>2.0391414141414139</v>
          </cell>
          <cell r="D5">
            <v>36.371097337006425</v>
          </cell>
          <cell r="E5">
            <v>26.178845230780802</v>
          </cell>
          <cell r="F5">
            <v>1324.3170339761248</v>
          </cell>
          <cell r="G5">
            <v>81.169651056014686</v>
          </cell>
          <cell r="H5">
            <v>91.084136822773189</v>
          </cell>
          <cell r="I5">
            <v>189.54602846648302</v>
          </cell>
          <cell r="J5">
            <v>1406.1713728191</v>
          </cell>
          <cell r="K5">
            <v>273.27823691460054</v>
          </cell>
          <cell r="L5">
            <v>3430.8981978478605</v>
          </cell>
          <cell r="M5">
            <v>0</v>
          </cell>
          <cell r="N5" t="str">
            <v>U100B</v>
          </cell>
          <cell r="O5">
            <v>32350</v>
          </cell>
        </row>
        <row r="6">
          <cell r="A6" t="str">
            <v>U100C</v>
          </cell>
          <cell r="B6">
            <v>7.953397612488522</v>
          </cell>
          <cell r="C6">
            <v>40.983126721763085</v>
          </cell>
          <cell r="D6">
            <v>32.715220385674932</v>
          </cell>
          <cell r="E6">
            <v>40.6610552233576</v>
          </cell>
          <cell r="F6">
            <v>11.869260789715335</v>
          </cell>
          <cell r="G6">
            <v>458.57208448117541</v>
          </cell>
          <cell r="H6">
            <v>10.203741965105602</v>
          </cell>
          <cell r="I6">
            <v>229.64990817263543</v>
          </cell>
          <cell r="J6">
            <v>238.22256657483931</v>
          </cell>
          <cell r="K6">
            <v>137.48679981634527</v>
          </cell>
          <cell r="L6">
            <v>1208.3171617431003</v>
          </cell>
          <cell r="M6">
            <v>0</v>
          </cell>
          <cell r="N6" t="str">
            <v>U100C</v>
          </cell>
          <cell r="O6">
            <v>346450</v>
          </cell>
        </row>
        <row r="7">
          <cell r="A7" t="str">
            <v>U100D</v>
          </cell>
          <cell r="B7">
            <v>3.7362258953168044</v>
          </cell>
          <cell r="C7">
            <v>192.68767217630855</v>
          </cell>
          <cell r="D7">
            <v>38.512396694214878</v>
          </cell>
          <cell r="E7">
            <v>54.494923720817397</v>
          </cell>
          <cell r="F7">
            <v>56.479568411386595</v>
          </cell>
          <cell r="G7">
            <v>775.38739669421489</v>
          </cell>
          <cell r="H7">
            <v>106.18629476584022</v>
          </cell>
          <cell r="I7">
            <v>364.59022038567491</v>
          </cell>
          <cell r="J7">
            <v>144.24012855831037</v>
          </cell>
          <cell r="K7">
            <v>102.69513314967861</v>
          </cell>
          <cell r="L7">
            <v>1839.0099604517632</v>
          </cell>
          <cell r="M7">
            <v>0</v>
          </cell>
          <cell r="N7" t="str">
            <v>U100D</v>
          </cell>
          <cell r="O7">
            <v>162750</v>
          </cell>
        </row>
        <row r="8">
          <cell r="A8" t="str">
            <v>U100E</v>
          </cell>
          <cell r="B8">
            <v>0</v>
          </cell>
          <cell r="C8">
            <v>342.80991735537191</v>
          </cell>
          <cell r="D8">
            <v>98.087121212121218</v>
          </cell>
          <cell r="E8">
            <v>63.440361719110001</v>
          </cell>
          <cell r="F8">
            <v>39.401400367309456</v>
          </cell>
          <cell r="G8">
            <v>569.60169880624426</v>
          </cell>
          <cell r="H8">
            <v>5.1526629935720845</v>
          </cell>
          <cell r="I8">
            <v>330.1147842056933</v>
          </cell>
          <cell r="J8">
            <v>448.15140036730946</v>
          </cell>
          <cell r="K8">
            <v>198.12672176308541</v>
          </cell>
          <cell r="L8">
            <v>2094.8860687898168</v>
          </cell>
          <cell r="M8">
            <v>0</v>
          </cell>
          <cell r="N8" t="str">
            <v>U100E</v>
          </cell>
          <cell r="O8">
            <v>0</v>
          </cell>
        </row>
        <row r="9">
          <cell r="A9" t="str">
            <v>U100F</v>
          </cell>
          <cell r="B9">
            <v>4.4593663911845729</v>
          </cell>
          <cell r="C9">
            <v>127.64290633608816</v>
          </cell>
          <cell r="D9">
            <v>5.5480945821854917</v>
          </cell>
          <cell r="E9">
            <v>107.992889343076</v>
          </cell>
          <cell r="F9">
            <v>13.035468319559229</v>
          </cell>
          <cell r="G9">
            <v>450.11019283746555</v>
          </cell>
          <cell r="H9">
            <v>9.0168732782369148</v>
          </cell>
          <cell r="I9">
            <v>225.2553948576676</v>
          </cell>
          <cell r="J9">
            <v>554.83643250688704</v>
          </cell>
          <cell r="K9">
            <v>141.03937098255281</v>
          </cell>
          <cell r="L9">
            <v>1638.9369894349036</v>
          </cell>
          <cell r="M9">
            <v>0</v>
          </cell>
          <cell r="N9" t="str">
            <v>U100F</v>
          </cell>
          <cell r="O9">
            <v>194250</v>
          </cell>
        </row>
        <row r="10">
          <cell r="A10" t="str">
            <v>U100G</v>
          </cell>
          <cell r="B10">
            <v>928.72876492194678</v>
          </cell>
          <cell r="C10">
            <v>0</v>
          </cell>
          <cell r="D10">
            <v>0</v>
          </cell>
          <cell r="E10">
            <v>0.77333132412694705</v>
          </cell>
          <cell r="F10">
            <v>0</v>
          </cell>
          <cell r="G10">
            <v>0</v>
          </cell>
          <cell r="H10">
            <v>0</v>
          </cell>
          <cell r="I10">
            <v>65.859733700642792</v>
          </cell>
          <cell r="J10">
            <v>2165.4511019283746</v>
          </cell>
          <cell r="K10">
            <v>0</v>
          </cell>
          <cell r="L10">
            <v>3160.8129318750912</v>
          </cell>
          <cell r="M10">
            <v>0</v>
          </cell>
          <cell r="N10" t="str">
            <v>U100G</v>
          </cell>
          <cell r="O10">
            <v>40455425</v>
          </cell>
        </row>
        <row r="11">
          <cell r="A11" t="str">
            <v>U101_03A</v>
          </cell>
          <cell r="B11">
            <v>0</v>
          </cell>
          <cell r="C11">
            <v>89.476010101010104</v>
          </cell>
          <cell r="D11">
            <v>12.703168044077135</v>
          </cell>
          <cell r="E11">
            <v>34.060129698416603</v>
          </cell>
          <cell r="F11">
            <v>385.22153351698807</v>
          </cell>
          <cell r="G11">
            <v>473.54166666666669</v>
          </cell>
          <cell r="H11">
            <v>40.84825528007346</v>
          </cell>
          <cell r="I11">
            <v>224.64474288337925</v>
          </cell>
          <cell r="J11">
            <v>161.01584022038568</v>
          </cell>
          <cell r="K11">
            <v>57.789830119375573</v>
          </cell>
          <cell r="L11">
            <v>1479.3011765303727</v>
          </cell>
          <cell r="M11">
            <v>0</v>
          </cell>
          <cell r="N11" t="str">
            <v>U101_03A</v>
          </cell>
          <cell r="O11">
            <v>0</v>
          </cell>
        </row>
        <row r="12">
          <cell r="A12" t="str">
            <v>U101_07A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44.928833792470158</v>
          </cell>
          <cell r="G12">
            <v>0</v>
          </cell>
          <cell r="H12">
            <v>0</v>
          </cell>
          <cell r="I12">
            <v>4.6613865932047753</v>
          </cell>
          <cell r="J12">
            <v>63.584710743801651</v>
          </cell>
          <cell r="K12">
            <v>2.9671717171717171</v>
          </cell>
          <cell r="L12">
            <v>116.14210284664831</v>
          </cell>
          <cell r="M12">
            <v>0</v>
          </cell>
          <cell r="N12" t="str">
            <v>U101_07A</v>
          </cell>
          <cell r="O12">
            <v>0</v>
          </cell>
        </row>
        <row r="13">
          <cell r="A13" t="str">
            <v>U101_07B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126.01469237832875</v>
          </cell>
          <cell r="G13">
            <v>0</v>
          </cell>
          <cell r="H13">
            <v>0</v>
          </cell>
          <cell r="I13">
            <v>4.5913682277318639E-3</v>
          </cell>
          <cell r="J13">
            <v>24.533976124885214</v>
          </cell>
          <cell r="K13">
            <v>0</v>
          </cell>
          <cell r="L13">
            <v>150.5532598714417</v>
          </cell>
          <cell r="M13">
            <v>0</v>
          </cell>
          <cell r="N13" t="str">
            <v>U101_07B</v>
          </cell>
          <cell r="O13">
            <v>0</v>
          </cell>
        </row>
        <row r="14">
          <cell r="A14" t="str">
            <v>U101_07C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1.5650826446280992</v>
          </cell>
          <cell r="G14">
            <v>0</v>
          </cell>
          <cell r="H14">
            <v>0</v>
          </cell>
          <cell r="I14">
            <v>3.3683425160697889</v>
          </cell>
          <cell r="J14">
            <v>1.7114325068870524</v>
          </cell>
          <cell r="K14">
            <v>0</v>
          </cell>
          <cell r="L14">
            <v>6.6448576675849411</v>
          </cell>
          <cell r="M14">
            <v>0</v>
          </cell>
          <cell r="N14" t="str">
            <v>U101_07C</v>
          </cell>
          <cell r="O14">
            <v>0</v>
          </cell>
        </row>
        <row r="15">
          <cell r="A15" t="str">
            <v>U101_07D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79.748048668503216</v>
          </cell>
          <cell r="G15">
            <v>0</v>
          </cell>
          <cell r="H15">
            <v>0</v>
          </cell>
          <cell r="I15">
            <v>0</v>
          </cell>
          <cell r="J15">
            <v>2.279040404040404</v>
          </cell>
          <cell r="K15">
            <v>0</v>
          </cell>
          <cell r="L15">
            <v>82.027089072543617</v>
          </cell>
          <cell r="M15">
            <v>0</v>
          </cell>
          <cell r="N15" t="str">
            <v>U101_07D</v>
          </cell>
          <cell r="O15">
            <v>0</v>
          </cell>
        </row>
        <row r="16">
          <cell r="A16" t="str">
            <v>U101_07E</v>
          </cell>
          <cell r="B16">
            <v>0</v>
          </cell>
          <cell r="C16">
            <v>5.9900137741046828</v>
          </cell>
          <cell r="D16">
            <v>0</v>
          </cell>
          <cell r="E16">
            <v>1.9342533873058401</v>
          </cell>
          <cell r="F16">
            <v>14.600550964187327</v>
          </cell>
          <cell r="G16">
            <v>31.632805325987142</v>
          </cell>
          <cell r="H16">
            <v>0</v>
          </cell>
          <cell r="I16">
            <v>15.509641873278238</v>
          </cell>
          <cell r="J16">
            <v>3.3499770431588614</v>
          </cell>
          <cell r="K16">
            <v>14.83528466483012</v>
          </cell>
          <cell r="L16">
            <v>87.852527032852208</v>
          </cell>
          <cell r="M16">
            <v>0</v>
          </cell>
          <cell r="N16" t="str">
            <v>U101_07E</v>
          </cell>
          <cell r="O16">
            <v>0</v>
          </cell>
        </row>
        <row r="17">
          <cell r="A17" t="str">
            <v>U101_08A</v>
          </cell>
          <cell r="B17">
            <v>0</v>
          </cell>
          <cell r="C17">
            <v>0</v>
          </cell>
          <cell r="D17">
            <v>6.3825757575757578</v>
          </cell>
          <cell r="E17">
            <v>6.0241536332971003E-2</v>
          </cell>
          <cell r="F17">
            <v>355.17848943985308</v>
          </cell>
          <cell r="G17">
            <v>0</v>
          </cell>
          <cell r="H17">
            <v>0</v>
          </cell>
          <cell r="I17">
            <v>5.2892561983471076</v>
          </cell>
          <cell r="J17">
            <v>45.258838383838381</v>
          </cell>
          <cell r="K17">
            <v>7.1166207529843897</v>
          </cell>
          <cell r="L17">
            <v>419.28602206893169</v>
          </cell>
          <cell r="M17">
            <v>0</v>
          </cell>
          <cell r="N17" t="str">
            <v>U101_08A</v>
          </cell>
          <cell r="O17">
            <v>0</v>
          </cell>
        </row>
        <row r="18">
          <cell r="A18" t="str">
            <v>U101_08B</v>
          </cell>
          <cell r="B18">
            <v>0</v>
          </cell>
          <cell r="C18">
            <v>5.73921028466483E-2</v>
          </cell>
          <cell r="D18">
            <v>0</v>
          </cell>
          <cell r="E18">
            <v>0</v>
          </cell>
          <cell r="F18">
            <v>0.7294536271808999</v>
          </cell>
          <cell r="G18">
            <v>0</v>
          </cell>
          <cell r="H18">
            <v>0</v>
          </cell>
          <cell r="I18">
            <v>4.3445821854912765</v>
          </cell>
          <cell r="J18">
            <v>212.91150137741047</v>
          </cell>
          <cell r="K18">
            <v>5.5670339761248855E-2</v>
          </cell>
          <cell r="L18">
            <v>218.09859963269054</v>
          </cell>
          <cell r="M18">
            <v>0</v>
          </cell>
          <cell r="N18" t="str">
            <v>U101_08B</v>
          </cell>
          <cell r="O18">
            <v>0</v>
          </cell>
        </row>
        <row r="19">
          <cell r="A19" t="str">
            <v>U101_08C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316.8882001836547</v>
          </cell>
          <cell r="G19">
            <v>0</v>
          </cell>
          <cell r="H19">
            <v>0</v>
          </cell>
          <cell r="I19">
            <v>5.0694444444444446</v>
          </cell>
          <cell r="J19">
            <v>94.91104224058769</v>
          </cell>
          <cell r="K19">
            <v>32.238292011019283</v>
          </cell>
          <cell r="L19">
            <v>449.10697887970611</v>
          </cell>
          <cell r="M19">
            <v>0</v>
          </cell>
          <cell r="N19" t="str">
            <v>U101_08C</v>
          </cell>
          <cell r="O19">
            <v>0</v>
          </cell>
        </row>
        <row r="20">
          <cell r="A20" t="str">
            <v>U101_08D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74.339990817263541</v>
          </cell>
          <cell r="G20">
            <v>0</v>
          </cell>
          <cell r="H20">
            <v>0</v>
          </cell>
          <cell r="I20">
            <v>1.5518824609733701</v>
          </cell>
          <cell r="J20">
            <v>0</v>
          </cell>
          <cell r="K20">
            <v>9.3841827364554629</v>
          </cell>
          <cell r="L20">
            <v>85.276056014692372</v>
          </cell>
          <cell r="M20">
            <v>0</v>
          </cell>
          <cell r="N20" t="str">
            <v>U101_08D</v>
          </cell>
          <cell r="O20">
            <v>0</v>
          </cell>
        </row>
        <row r="21">
          <cell r="A21" t="str">
            <v>U101_08E</v>
          </cell>
          <cell r="B21">
            <v>0</v>
          </cell>
          <cell r="C21">
            <v>0</v>
          </cell>
          <cell r="D21">
            <v>0.88039485766758496</v>
          </cell>
          <cell r="E21">
            <v>1.2124482024401599</v>
          </cell>
          <cell r="F21">
            <v>78.978420569329657</v>
          </cell>
          <cell r="G21">
            <v>41.899678604224057</v>
          </cell>
          <cell r="H21">
            <v>0</v>
          </cell>
          <cell r="I21">
            <v>23.464187327823691</v>
          </cell>
          <cell r="J21">
            <v>9.2510330578512399</v>
          </cell>
          <cell r="K21">
            <v>17.661271808999082</v>
          </cell>
          <cell r="L21">
            <v>173.34743442833545</v>
          </cell>
          <cell r="M21">
            <v>0</v>
          </cell>
          <cell r="N21" t="str">
            <v>U101_08E</v>
          </cell>
          <cell r="O21">
            <v>0</v>
          </cell>
        </row>
        <row r="22">
          <cell r="A22" t="str">
            <v>U101_12A</v>
          </cell>
          <cell r="B22">
            <v>2.6406106519742885</v>
          </cell>
          <cell r="C22">
            <v>0</v>
          </cell>
          <cell r="D22">
            <v>21.188590449954088</v>
          </cell>
          <cell r="E22">
            <v>23.8467319589782</v>
          </cell>
          <cell r="F22">
            <v>855.98083103764918</v>
          </cell>
          <cell r="G22">
            <v>0</v>
          </cell>
          <cell r="H22">
            <v>62.066689623507806</v>
          </cell>
          <cell r="I22">
            <v>10.823002754820937</v>
          </cell>
          <cell r="J22">
            <v>210.11306244260788</v>
          </cell>
          <cell r="K22">
            <v>0.10158402203856749</v>
          </cell>
          <cell r="L22">
            <v>1186.7611029415309</v>
          </cell>
          <cell r="M22">
            <v>0</v>
          </cell>
          <cell r="N22" t="str">
            <v>U101_12A</v>
          </cell>
          <cell r="O22">
            <v>115025</v>
          </cell>
        </row>
        <row r="23">
          <cell r="A23" t="str">
            <v>U101A</v>
          </cell>
          <cell r="B23">
            <v>0</v>
          </cell>
          <cell r="C23">
            <v>105.85915977961433</v>
          </cell>
          <cell r="D23">
            <v>83.016528925619838</v>
          </cell>
          <cell r="E23">
            <v>40.411531809229203</v>
          </cell>
          <cell r="F23">
            <v>2297.8506657483931</v>
          </cell>
          <cell r="G23">
            <v>0</v>
          </cell>
          <cell r="H23">
            <v>0</v>
          </cell>
          <cell r="I23">
            <v>67.159664830119382</v>
          </cell>
          <cell r="J23">
            <v>1457.8541092745638</v>
          </cell>
          <cell r="K23">
            <v>38.244375573921026</v>
          </cell>
          <cell r="L23">
            <v>4090.39603594146</v>
          </cell>
          <cell r="M23">
            <v>0</v>
          </cell>
          <cell r="N23" t="str">
            <v>U101A</v>
          </cell>
          <cell r="O23">
            <v>0</v>
          </cell>
        </row>
        <row r="24">
          <cell r="A24" t="str">
            <v>U101B</v>
          </cell>
          <cell r="B24">
            <v>0</v>
          </cell>
          <cell r="C24">
            <v>27.407598714416896</v>
          </cell>
          <cell r="D24">
            <v>2.5286960514233243</v>
          </cell>
          <cell r="E24">
            <v>248.10982751170701</v>
          </cell>
          <cell r="F24">
            <v>3024.0949265381082</v>
          </cell>
          <cell r="G24">
            <v>6.7722681359044995E-2</v>
          </cell>
          <cell r="H24">
            <v>0</v>
          </cell>
          <cell r="I24">
            <v>37.470156106519745</v>
          </cell>
          <cell r="J24">
            <v>520.49127640036727</v>
          </cell>
          <cell r="K24">
            <v>51.391758494031222</v>
          </cell>
          <cell r="L24">
            <v>3911.5619624979331</v>
          </cell>
          <cell r="M24">
            <v>0</v>
          </cell>
          <cell r="N24" t="str">
            <v>U101B</v>
          </cell>
          <cell r="O24">
            <v>0</v>
          </cell>
        </row>
        <row r="25">
          <cell r="A25" t="str">
            <v>U101C</v>
          </cell>
          <cell r="B25">
            <v>41.275826446280995</v>
          </cell>
          <cell r="C25">
            <v>67.517217630853992</v>
          </cell>
          <cell r="D25">
            <v>95.929178145087235</v>
          </cell>
          <cell r="E25">
            <v>111.59674483017901</v>
          </cell>
          <cell r="F25">
            <v>2580.53145087236</v>
          </cell>
          <cell r="G25">
            <v>89.48863636363636</v>
          </cell>
          <cell r="H25">
            <v>0</v>
          </cell>
          <cell r="I25">
            <v>106.79924242424242</v>
          </cell>
          <cell r="J25">
            <v>800.72141873278235</v>
          </cell>
          <cell r="K25">
            <v>126.20523415977961</v>
          </cell>
          <cell r="L25">
            <v>4020.0649496052019</v>
          </cell>
          <cell r="M25">
            <v>0</v>
          </cell>
          <cell r="N25" t="str">
            <v>U101C</v>
          </cell>
          <cell r="O25">
            <v>1797975</v>
          </cell>
        </row>
        <row r="26">
          <cell r="A26" t="str">
            <v>U101D</v>
          </cell>
          <cell r="B26">
            <v>41.546143250688708</v>
          </cell>
          <cell r="C26">
            <v>12.099403122130395</v>
          </cell>
          <cell r="D26">
            <v>0</v>
          </cell>
          <cell r="E26">
            <v>10.711357958547801</v>
          </cell>
          <cell r="F26">
            <v>0.29958677685950413</v>
          </cell>
          <cell r="G26">
            <v>183.42860422405877</v>
          </cell>
          <cell r="H26">
            <v>31.76423324150597</v>
          </cell>
          <cell r="I26">
            <v>85.216942148760324</v>
          </cell>
          <cell r="J26">
            <v>29.837006427915519</v>
          </cell>
          <cell r="K26">
            <v>52.928145087235997</v>
          </cell>
          <cell r="L26">
            <v>447.83142223770295</v>
          </cell>
          <cell r="M26">
            <v>0</v>
          </cell>
          <cell r="N26" t="str">
            <v>U101D</v>
          </cell>
          <cell r="O26">
            <v>1809750</v>
          </cell>
        </row>
        <row r="27">
          <cell r="A27" t="str">
            <v>U101E</v>
          </cell>
          <cell r="B27">
            <v>0</v>
          </cell>
          <cell r="C27">
            <v>336.91632231404958</v>
          </cell>
          <cell r="D27">
            <v>210.67722681359044</v>
          </cell>
          <cell r="E27">
            <v>43.490045763820397</v>
          </cell>
          <cell r="F27">
            <v>148.16230486685032</v>
          </cell>
          <cell r="G27">
            <v>659.74230945821853</v>
          </cell>
          <cell r="H27">
            <v>204.07426538108356</v>
          </cell>
          <cell r="I27">
            <v>400.27605601469236</v>
          </cell>
          <cell r="J27">
            <v>749.22750229568408</v>
          </cell>
          <cell r="K27">
            <v>220.68239210284665</v>
          </cell>
          <cell r="L27">
            <v>2973.2484250108359</v>
          </cell>
          <cell r="M27">
            <v>0</v>
          </cell>
          <cell r="N27" t="str">
            <v>U101E</v>
          </cell>
          <cell r="O27">
            <v>0</v>
          </cell>
        </row>
        <row r="28">
          <cell r="A28" t="str">
            <v>U101F</v>
          </cell>
          <cell r="B28">
            <v>94.773301193755742</v>
          </cell>
          <cell r="C28">
            <v>402.19237832874194</v>
          </cell>
          <cell r="D28">
            <v>101.84630394857668</v>
          </cell>
          <cell r="E28">
            <v>114.84075547658701</v>
          </cell>
          <cell r="F28">
            <v>8.0968778696051427</v>
          </cell>
          <cell r="G28">
            <v>714.57931588613405</v>
          </cell>
          <cell r="H28">
            <v>149.51388888888889</v>
          </cell>
          <cell r="I28">
            <v>428.66046831955924</v>
          </cell>
          <cell r="J28">
            <v>1312.6980027548209</v>
          </cell>
          <cell r="K28">
            <v>160.74839302112031</v>
          </cell>
          <cell r="L28">
            <v>3487.9496856877895</v>
          </cell>
          <cell r="M28">
            <v>0</v>
          </cell>
          <cell r="N28" t="str">
            <v>U101F</v>
          </cell>
          <cell r="O28">
            <v>4128325</v>
          </cell>
        </row>
        <row r="29">
          <cell r="A29" t="str">
            <v>U101G</v>
          </cell>
          <cell r="B29">
            <v>119.02835169880625</v>
          </cell>
          <cell r="C29">
            <v>116.23909550045914</v>
          </cell>
          <cell r="D29">
            <v>4.0748393021120294E-2</v>
          </cell>
          <cell r="E29">
            <v>2.64961996585906E-2</v>
          </cell>
          <cell r="F29">
            <v>36.249426078971531</v>
          </cell>
          <cell r="G29">
            <v>0.25309917355371903</v>
          </cell>
          <cell r="H29">
            <v>0</v>
          </cell>
          <cell r="I29">
            <v>26.33321854912764</v>
          </cell>
          <cell r="J29">
            <v>1942.8541092745638</v>
          </cell>
          <cell r="K29">
            <v>0</v>
          </cell>
          <cell r="L29">
            <v>2241.0245448681617</v>
          </cell>
          <cell r="M29">
            <v>0</v>
          </cell>
          <cell r="N29" t="str">
            <v>U101G</v>
          </cell>
          <cell r="O29">
            <v>5184875</v>
          </cell>
        </row>
        <row r="30">
          <cell r="A30" t="str">
            <v>U102_01A</v>
          </cell>
          <cell r="B30">
            <v>17.394398530762167</v>
          </cell>
          <cell r="C30">
            <v>124.76813590449954</v>
          </cell>
          <cell r="D30">
            <v>58.278236914600548</v>
          </cell>
          <cell r="E30">
            <v>208.91698402682889</v>
          </cell>
          <cell r="F30">
            <v>24.36524334251607</v>
          </cell>
          <cell r="G30">
            <v>608.65989439853081</v>
          </cell>
          <cell r="H30">
            <v>91.872704315886139</v>
          </cell>
          <cell r="I30">
            <v>306.23507805325988</v>
          </cell>
          <cell r="J30">
            <v>329.29924242424244</v>
          </cell>
          <cell r="K30">
            <v>102.29281450872359</v>
          </cell>
          <cell r="L30">
            <v>1872.0827324198499</v>
          </cell>
          <cell r="M30">
            <v>0</v>
          </cell>
          <cell r="N30" t="str">
            <v>U102_01A</v>
          </cell>
          <cell r="O30">
            <v>757700</v>
          </cell>
        </row>
        <row r="31">
          <cell r="A31" t="str">
            <v>U102A</v>
          </cell>
          <cell r="B31">
            <v>214.84274563820017</v>
          </cell>
          <cell r="C31">
            <v>0</v>
          </cell>
          <cell r="D31">
            <v>25.427571166207528</v>
          </cell>
          <cell r="E31">
            <v>48.598916330215403</v>
          </cell>
          <cell r="F31">
            <v>3172.9562672176307</v>
          </cell>
          <cell r="G31">
            <v>0</v>
          </cell>
          <cell r="H31">
            <v>0</v>
          </cell>
          <cell r="I31">
            <v>15.008608815426998</v>
          </cell>
          <cell r="J31">
            <v>455.43732782369148</v>
          </cell>
          <cell r="K31">
            <v>15.076905417814508</v>
          </cell>
          <cell r="L31">
            <v>3947.3483424091864</v>
          </cell>
          <cell r="M31">
            <v>0</v>
          </cell>
          <cell r="N31" t="str">
            <v>U102A</v>
          </cell>
          <cell r="O31">
            <v>9358550</v>
          </cell>
        </row>
        <row r="32">
          <cell r="A32" t="str">
            <v>U102B</v>
          </cell>
          <cell r="B32">
            <v>0</v>
          </cell>
          <cell r="C32">
            <v>0</v>
          </cell>
          <cell r="D32">
            <v>49.904729109274562</v>
          </cell>
          <cell r="E32">
            <v>3.5640399153265698</v>
          </cell>
          <cell r="F32">
            <v>3497.7094811753905</v>
          </cell>
          <cell r="G32">
            <v>0</v>
          </cell>
          <cell r="H32">
            <v>0</v>
          </cell>
          <cell r="I32">
            <v>68.786157024793383</v>
          </cell>
          <cell r="J32">
            <v>1062.3754591368229</v>
          </cell>
          <cell r="K32">
            <v>79.770431588613405</v>
          </cell>
          <cell r="L32">
            <v>4762.1102979502211</v>
          </cell>
          <cell r="M32">
            <v>0</v>
          </cell>
          <cell r="N32" t="str">
            <v>U102B</v>
          </cell>
          <cell r="O32">
            <v>0</v>
          </cell>
        </row>
        <row r="33">
          <cell r="A33" t="str">
            <v>U102C</v>
          </cell>
          <cell r="B33">
            <v>12.210169880624425</v>
          </cell>
          <cell r="C33">
            <v>66.718319559228647</v>
          </cell>
          <cell r="D33">
            <v>18.945133149678604</v>
          </cell>
          <cell r="E33">
            <v>30.375253929125702</v>
          </cell>
          <cell r="F33">
            <v>2655.6066345270892</v>
          </cell>
          <cell r="G33">
            <v>475.01262626262627</v>
          </cell>
          <cell r="H33">
            <v>24.94605142332415</v>
          </cell>
          <cell r="I33">
            <v>241.78030303030303</v>
          </cell>
          <cell r="J33">
            <v>688.16460055096422</v>
          </cell>
          <cell r="K33">
            <v>261.75734618916437</v>
          </cell>
          <cell r="L33">
            <v>4475.5164385021289</v>
          </cell>
          <cell r="M33">
            <v>0</v>
          </cell>
          <cell r="N33" t="str">
            <v>U102C</v>
          </cell>
          <cell r="O33">
            <v>531875</v>
          </cell>
        </row>
        <row r="34">
          <cell r="A34" t="str">
            <v>U102D</v>
          </cell>
          <cell r="B34">
            <v>185.04304407713499</v>
          </cell>
          <cell r="C34">
            <v>147.3100321395776</v>
          </cell>
          <cell r="D34">
            <v>111.93468778696051</v>
          </cell>
          <cell r="E34">
            <v>105.246357617428</v>
          </cell>
          <cell r="F34">
            <v>335.65082644628097</v>
          </cell>
          <cell r="G34">
            <v>1174.6332644628098</v>
          </cell>
          <cell r="H34">
            <v>139.65335169880623</v>
          </cell>
          <cell r="I34">
            <v>664.39221763085402</v>
          </cell>
          <cell r="J34">
            <v>1379.8530762167127</v>
          </cell>
          <cell r="K34">
            <v>408.40392561983469</v>
          </cell>
          <cell r="L34">
            <v>4652.1207836963995</v>
          </cell>
          <cell r="M34">
            <v>0</v>
          </cell>
          <cell r="N34" t="str">
            <v>U102D</v>
          </cell>
          <cell r="O34">
            <v>8060475</v>
          </cell>
        </row>
        <row r="35">
          <cell r="A35" t="str">
            <v>U102E</v>
          </cell>
          <cell r="B35">
            <v>591.69765840220384</v>
          </cell>
          <cell r="C35">
            <v>135.64623507805325</v>
          </cell>
          <cell r="D35">
            <v>82.921258034894393</v>
          </cell>
          <cell r="E35">
            <v>33.156173247198502</v>
          </cell>
          <cell r="F35">
            <v>5.4901285583103761</v>
          </cell>
          <cell r="G35">
            <v>262.2055785123967</v>
          </cell>
          <cell r="H35">
            <v>4.7503443526170797</v>
          </cell>
          <cell r="I35">
            <v>185.14634986225894</v>
          </cell>
          <cell r="J35">
            <v>1184.1219008264463</v>
          </cell>
          <cell r="K35">
            <v>38.36202938475666</v>
          </cell>
          <cell r="L35">
            <v>2523.497656259136</v>
          </cell>
          <cell r="M35">
            <v>0</v>
          </cell>
          <cell r="N35" t="str">
            <v>U102E</v>
          </cell>
          <cell r="O35">
            <v>25774350</v>
          </cell>
        </row>
        <row r="36">
          <cell r="A36" t="str">
            <v>U106A</v>
          </cell>
          <cell r="B36">
            <v>721.07151056014698</v>
          </cell>
          <cell r="C36">
            <v>159.22061524334251</v>
          </cell>
          <cell r="D36">
            <v>0.16012396694214875</v>
          </cell>
          <cell r="E36">
            <v>7.3079944349381396</v>
          </cell>
          <cell r="F36">
            <v>826.73037190082641</v>
          </cell>
          <cell r="G36">
            <v>8.0549816345270884</v>
          </cell>
          <cell r="H36">
            <v>0</v>
          </cell>
          <cell r="I36">
            <v>49.330808080808083</v>
          </cell>
          <cell r="J36">
            <v>87.932162534435264</v>
          </cell>
          <cell r="K36">
            <v>54.496097337006425</v>
          </cell>
          <cell r="L36">
            <v>1914.3046656929732</v>
          </cell>
          <cell r="M36">
            <v>0</v>
          </cell>
          <cell r="N36" t="str">
            <v>U106A</v>
          </cell>
          <cell r="O36">
            <v>31409875</v>
          </cell>
        </row>
        <row r="37">
          <cell r="A37" t="str">
            <v>U106B</v>
          </cell>
          <cell r="B37">
            <v>86.842286501377416</v>
          </cell>
          <cell r="C37">
            <v>40.285812672176306</v>
          </cell>
          <cell r="D37">
            <v>8.7396694214876032</v>
          </cell>
          <cell r="E37">
            <v>68.846224359559699</v>
          </cell>
          <cell r="F37">
            <v>11.021005509641872</v>
          </cell>
          <cell r="G37">
            <v>425.93893480257117</v>
          </cell>
          <cell r="H37">
            <v>0</v>
          </cell>
          <cell r="I37">
            <v>212.32380624426079</v>
          </cell>
          <cell r="J37">
            <v>58.177226813590451</v>
          </cell>
          <cell r="K37">
            <v>279.96039944903583</v>
          </cell>
          <cell r="L37">
            <v>1192.1353657737011</v>
          </cell>
          <cell r="M37">
            <v>0</v>
          </cell>
          <cell r="N37" t="str">
            <v>U106B</v>
          </cell>
          <cell r="O37">
            <v>3782850</v>
          </cell>
        </row>
        <row r="38">
          <cell r="A38" t="str">
            <v>U106C</v>
          </cell>
          <cell r="B38">
            <v>249.42091368227733</v>
          </cell>
          <cell r="C38">
            <v>549.14313590449956</v>
          </cell>
          <cell r="D38">
            <v>212.37947658402203</v>
          </cell>
          <cell r="E38">
            <v>209.006577133116</v>
          </cell>
          <cell r="F38">
            <v>26.899678604224057</v>
          </cell>
          <cell r="G38">
            <v>898.78213957759408</v>
          </cell>
          <cell r="H38">
            <v>21.642561983471076</v>
          </cell>
          <cell r="I38">
            <v>582.79155188246102</v>
          </cell>
          <cell r="J38">
            <v>286.06232782369148</v>
          </cell>
          <cell r="K38">
            <v>463.18813131313129</v>
          </cell>
          <cell r="L38">
            <v>3499.3164944884879</v>
          </cell>
          <cell r="M38">
            <v>0</v>
          </cell>
          <cell r="N38" t="str">
            <v>U106C</v>
          </cell>
          <cell r="O38">
            <v>10864775</v>
          </cell>
        </row>
        <row r="39">
          <cell r="A39" t="str">
            <v>U106D</v>
          </cell>
          <cell r="B39">
            <v>5.8029155188246095</v>
          </cell>
          <cell r="C39">
            <v>287.84607438016531</v>
          </cell>
          <cell r="D39">
            <v>113.09974747474747</v>
          </cell>
          <cell r="E39">
            <v>119.747175918739</v>
          </cell>
          <cell r="F39">
            <v>41.300505050505052</v>
          </cell>
          <cell r="G39">
            <v>881.83712121212125</v>
          </cell>
          <cell r="H39">
            <v>78.347681359044998</v>
          </cell>
          <cell r="I39">
            <v>450.86489898989902</v>
          </cell>
          <cell r="J39">
            <v>192.525826446281</v>
          </cell>
          <cell r="K39">
            <v>151.84859963269054</v>
          </cell>
          <cell r="L39">
            <v>2323.2205459830184</v>
          </cell>
          <cell r="M39">
            <v>0</v>
          </cell>
          <cell r="N39" t="str">
            <v>U106D</v>
          </cell>
          <cell r="O39">
            <v>252775</v>
          </cell>
        </row>
        <row r="40">
          <cell r="A40" t="str">
            <v>U106E</v>
          </cell>
          <cell r="B40">
            <v>199.71648301193756</v>
          </cell>
          <cell r="C40">
            <v>544.59022038567491</v>
          </cell>
          <cell r="D40">
            <v>330.2450642791552</v>
          </cell>
          <cell r="E40">
            <v>156.33590453918001</v>
          </cell>
          <cell r="F40">
            <v>0</v>
          </cell>
          <cell r="G40">
            <v>806.6322314049587</v>
          </cell>
          <cell r="H40">
            <v>48.560606060606062</v>
          </cell>
          <cell r="I40">
            <v>506.65289256198349</v>
          </cell>
          <cell r="J40">
            <v>315.03673094582183</v>
          </cell>
          <cell r="K40">
            <v>318.07851239669424</v>
          </cell>
          <cell r="L40">
            <v>3225.8486455860125</v>
          </cell>
          <cell r="M40">
            <v>0</v>
          </cell>
          <cell r="N40" t="str">
            <v>U106E</v>
          </cell>
          <cell r="O40">
            <v>8699650</v>
          </cell>
        </row>
        <row r="41">
          <cell r="A41" t="str">
            <v>U120A</v>
          </cell>
          <cell r="B41">
            <v>5.2140725436179984</v>
          </cell>
          <cell r="C41">
            <v>43.441230486685029</v>
          </cell>
          <cell r="D41">
            <v>75.598025711662075</v>
          </cell>
          <cell r="E41">
            <v>48.439312215236491</v>
          </cell>
          <cell r="F41">
            <v>698.07449494949492</v>
          </cell>
          <cell r="G41">
            <v>827.60215794306703</v>
          </cell>
          <cell r="H41">
            <v>92.036845730027551</v>
          </cell>
          <cell r="I41">
            <v>425.9624655647383</v>
          </cell>
          <cell r="J41">
            <v>710.92056932966022</v>
          </cell>
          <cell r="K41">
            <v>279.99655647382917</v>
          </cell>
          <cell r="L41">
            <v>3207.2857309480187</v>
          </cell>
          <cell r="M41">
            <v>0</v>
          </cell>
          <cell r="N41" t="str">
            <v>U120A</v>
          </cell>
          <cell r="O41">
            <v>227125</v>
          </cell>
        </row>
        <row r="42">
          <cell r="A42" t="str">
            <v>W167_01A</v>
          </cell>
          <cell r="B42">
            <v>0</v>
          </cell>
          <cell r="C42">
            <v>366.43767217630852</v>
          </cell>
          <cell r="D42">
            <v>222.65840220385675</v>
          </cell>
          <cell r="E42">
            <v>73.948353319164994</v>
          </cell>
          <cell r="F42">
            <v>84.381313131313135</v>
          </cell>
          <cell r="G42">
            <v>97.603305785123965</v>
          </cell>
          <cell r="H42">
            <v>13.011937557392104</v>
          </cell>
          <cell r="I42">
            <v>99.938016528925615</v>
          </cell>
          <cell r="J42">
            <v>114.34917355371901</v>
          </cell>
          <cell r="K42">
            <v>43.3425160697888</v>
          </cell>
          <cell r="L42">
            <v>1115.6706903255931</v>
          </cell>
          <cell r="M42">
            <v>0</v>
          </cell>
          <cell r="N42" t="str">
            <v>W167_01A</v>
          </cell>
          <cell r="O42">
            <v>0</v>
          </cell>
        </row>
        <row r="43">
          <cell r="A43" t="str">
            <v>W167_01B</v>
          </cell>
          <cell r="B43">
            <v>9.5994031221303953</v>
          </cell>
          <cell r="C43">
            <v>68.638659320477501</v>
          </cell>
          <cell r="D43">
            <v>12.207874196510559</v>
          </cell>
          <cell r="E43">
            <v>187.63892218392101</v>
          </cell>
          <cell r="F43">
            <v>23.480831037649221</v>
          </cell>
          <cell r="G43">
            <v>328.24150596877871</v>
          </cell>
          <cell r="H43">
            <v>0</v>
          </cell>
          <cell r="I43">
            <v>209.49954086317723</v>
          </cell>
          <cell r="J43">
            <v>488.28282828282829</v>
          </cell>
          <cell r="K43">
            <v>158.12557392102846</v>
          </cell>
          <cell r="L43">
            <v>1485.7151388965015</v>
          </cell>
          <cell r="M43">
            <v>0</v>
          </cell>
          <cell r="N43" t="str">
            <v>W167_01B</v>
          </cell>
          <cell r="O43">
            <v>418150</v>
          </cell>
        </row>
        <row r="44">
          <cell r="A44" t="str">
            <v>W167C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43.633494031221304</v>
          </cell>
          <cell r="J44">
            <v>3352.4690082644629</v>
          </cell>
          <cell r="K44">
            <v>0</v>
          </cell>
          <cell r="L44">
            <v>3396.1025022956842</v>
          </cell>
          <cell r="M44">
            <v>0</v>
          </cell>
          <cell r="N44" t="str">
            <v>W167C</v>
          </cell>
          <cell r="O44">
            <v>0</v>
          </cell>
        </row>
        <row r="45">
          <cell r="A45" t="str">
            <v>W167D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1.0227272727272727</v>
          </cell>
          <cell r="G45">
            <v>7.6331496786042244E-2</v>
          </cell>
          <cell r="H45">
            <v>0</v>
          </cell>
          <cell r="I45">
            <v>13.508953168044076</v>
          </cell>
          <cell r="J45">
            <v>886.57311753902661</v>
          </cell>
          <cell r="K45">
            <v>0</v>
          </cell>
          <cell r="L45">
            <v>901.18112947658403</v>
          </cell>
          <cell r="M45">
            <v>0</v>
          </cell>
          <cell r="N45" t="str">
            <v>W167D</v>
          </cell>
          <cell r="O45">
            <v>0</v>
          </cell>
        </row>
        <row r="47">
          <cell r="A47">
            <v>1</v>
          </cell>
          <cell r="B47">
            <v>2</v>
          </cell>
          <cell r="C47">
            <v>3</v>
          </cell>
          <cell r="D47">
            <v>4</v>
          </cell>
          <cell r="E47">
            <v>5</v>
          </cell>
          <cell r="F47">
            <v>6</v>
          </cell>
          <cell r="G47">
            <v>7</v>
          </cell>
          <cell r="H47">
            <v>8</v>
          </cell>
          <cell r="I47">
            <v>9</v>
          </cell>
          <cell r="J47">
            <v>10</v>
          </cell>
          <cell r="K47">
            <v>11</v>
          </cell>
          <cell r="L47">
            <v>12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3"/>
  <sheetViews>
    <sheetView tabSelected="1" zoomScale="80" zoomScaleNormal="80" workbookViewId="0">
      <selection activeCell="R8" sqref="R8"/>
    </sheetView>
  </sheetViews>
  <sheetFormatPr defaultRowHeight="15" x14ac:dyDescent="0.25"/>
  <cols>
    <col min="1" max="1" width="13.7109375" style="8" customWidth="1"/>
    <col min="2" max="2" width="10.7109375" style="8" customWidth="1"/>
    <col min="3" max="15" width="9.7109375" style="8" customWidth="1"/>
    <col min="16" max="16" width="14.7109375" style="8" customWidth="1"/>
    <col min="17" max="16384" width="9.140625" style="8"/>
  </cols>
  <sheetData>
    <row r="1" spans="1:19" ht="15.75" thickBot="1" x14ac:dyDescent="0.3">
      <c r="A1" s="1" t="s">
        <v>0</v>
      </c>
      <c r="B1" s="2" t="s">
        <v>0</v>
      </c>
      <c r="C1" s="3" t="s">
        <v>1</v>
      </c>
      <c r="D1" s="4"/>
      <c r="E1" s="4"/>
      <c r="F1" s="4"/>
      <c r="G1" s="4"/>
      <c r="H1" s="4"/>
      <c r="I1" s="4"/>
      <c r="J1" s="4"/>
      <c r="K1" s="4"/>
      <c r="L1" s="4"/>
      <c r="M1" s="5"/>
      <c r="N1" s="6" t="s">
        <v>2</v>
      </c>
      <c r="O1" s="7"/>
      <c r="P1" s="1" t="s">
        <v>3</v>
      </c>
    </row>
    <row r="2" spans="1:19" x14ac:dyDescent="0.25">
      <c r="A2" s="9" t="s">
        <v>4</v>
      </c>
      <c r="B2" s="10" t="s">
        <v>5</v>
      </c>
      <c r="C2" s="11" t="s">
        <v>6</v>
      </c>
      <c r="D2" s="12" t="s">
        <v>7</v>
      </c>
      <c r="E2" s="12" t="s">
        <v>8</v>
      </c>
      <c r="F2" s="12" t="s">
        <v>9</v>
      </c>
      <c r="G2" s="12" t="s">
        <v>10</v>
      </c>
      <c r="H2" s="12" t="s">
        <v>11</v>
      </c>
      <c r="I2" s="12" t="s">
        <v>12</v>
      </c>
      <c r="J2" s="12" t="s">
        <v>13</v>
      </c>
      <c r="K2" s="12" t="s">
        <v>14</v>
      </c>
      <c r="L2" s="13" t="s">
        <v>15</v>
      </c>
      <c r="M2" s="1" t="s">
        <v>16</v>
      </c>
      <c r="N2" s="14" t="s">
        <v>5</v>
      </c>
      <c r="O2" s="15" t="s">
        <v>17</v>
      </c>
      <c r="P2" s="9" t="s">
        <v>18</v>
      </c>
      <c r="R2" s="16"/>
    </row>
    <row r="3" spans="1:19" s="23" customFormat="1" ht="12.75" thickBot="1" x14ac:dyDescent="0.25">
      <c r="A3" s="17"/>
      <c r="B3" s="18" t="s">
        <v>19</v>
      </c>
      <c r="C3" s="19" t="s">
        <v>19</v>
      </c>
      <c r="D3" s="20" t="s">
        <v>19</v>
      </c>
      <c r="E3" s="20" t="s">
        <v>19</v>
      </c>
      <c r="F3" s="20" t="s">
        <v>19</v>
      </c>
      <c r="G3" s="20" t="s">
        <v>19</v>
      </c>
      <c r="H3" s="20" t="s">
        <v>19</v>
      </c>
      <c r="I3" s="20" t="s">
        <v>19</v>
      </c>
      <c r="J3" s="20" t="s">
        <v>19</v>
      </c>
      <c r="K3" s="20" t="s">
        <v>19</v>
      </c>
      <c r="L3" s="21" t="s">
        <v>19</v>
      </c>
      <c r="M3" s="18" t="s">
        <v>19</v>
      </c>
      <c r="N3" s="19" t="s">
        <v>19</v>
      </c>
      <c r="O3" s="22" t="s">
        <v>20</v>
      </c>
      <c r="P3" s="17" t="s">
        <v>21</v>
      </c>
      <c r="R3" s="24"/>
    </row>
    <row r="4" spans="1:19" x14ac:dyDescent="0.25">
      <c r="A4" s="25" t="s">
        <v>22</v>
      </c>
      <c r="B4" s="26">
        <f>VLOOKUP($A4,[1]Summary!$A:$C,2,FALSE)</f>
        <v>950.22483728300006</v>
      </c>
      <c r="C4" s="27">
        <f>VLOOKUP($A4,[2]DLU2008!$A:$O,2,FALSE)</f>
        <v>0</v>
      </c>
      <c r="D4" s="28">
        <f>VLOOKUP($A4,[2]DLU2008!$A:$O,3,FALSE)</f>
        <v>2.1384297520661155</v>
      </c>
      <c r="E4" s="28">
        <f>VLOOKUP($A4,[2]DLU2008!$A:$O,4,FALSE)</f>
        <v>6.2603305785123968</v>
      </c>
      <c r="F4" s="28">
        <f>VLOOKUP($A4,[2]DLU2008!$A:$O,5,FALSE)</f>
        <v>143.34940312213038</v>
      </c>
      <c r="G4" s="28">
        <f>VLOOKUP($A4,[2]DLU2008!$A:$O,6,FALSE)</f>
        <v>413.98702938475668</v>
      </c>
      <c r="H4" s="28">
        <f>VLOOKUP($A4,[2]DLU2008!$A:$O,7,FALSE)</f>
        <v>60.280073461891647</v>
      </c>
      <c r="I4" s="28">
        <f>VLOOKUP($A4,[2]DLU2008!$A:$O,8,FALSE)</f>
        <v>0</v>
      </c>
      <c r="J4" s="28">
        <f>VLOOKUP($A4,[2]DLU2008!$A:$O,9,FALSE)</f>
        <v>48.87741046831956</v>
      </c>
      <c r="K4" s="28">
        <f>VLOOKUP($A4,[2]DLU2008!$A:$O,10,FALSE)</f>
        <v>254.95695592286501</v>
      </c>
      <c r="L4" s="29">
        <f>VLOOKUP($A4,[2]DLU2008!$A:$O,11,FALSE)</f>
        <v>20.374196510560147</v>
      </c>
      <c r="M4" s="26">
        <f>SUM(C4:L4)</f>
        <v>950.22382920110192</v>
      </c>
      <c r="N4" s="30">
        <f>M4-B4</f>
        <v>-1.0080818981350603E-3</v>
      </c>
      <c r="O4" s="31">
        <f>N4/M4</f>
        <v>-1.0608888844458915E-6</v>
      </c>
      <c r="P4" s="32">
        <f>ROUND(SUMPRODUCT($C4:$L4,$C$53:$L$53)/M4,2)</f>
        <v>29.6</v>
      </c>
      <c r="R4" s="33"/>
      <c r="S4" s="34"/>
    </row>
    <row r="5" spans="1:19" x14ac:dyDescent="0.25">
      <c r="A5" s="35" t="s">
        <v>23</v>
      </c>
      <c r="B5" s="36">
        <f>VLOOKUP($A5,[1]Summary!$A:$C,2,FALSE)</f>
        <v>290.535460048</v>
      </c>
      <c r="C5" s="37">
        <f>VLOOKUP($A5,[2]DLU2008!$A:$O,2,FALSE)</f>
        <v>0</v>
      </c>
      <c r="D5" s="38">
        <f>VLOOKUP($A5,[2]DLU2008!$A:$O,3,FALSE)</f>
        <v>0</v>
      </c>
      <c r="E5" s="38">
        <f>VLOOKUP($A5,[2]DLU2008!$A:$O,4,FALSE)</f>
        <v>0</v>
      </c>
      <c r="F5" s="38">
        <f>VLOOKUP($A5,[2]DLU2008!$A:$O,5,FALSE)</f>
        <v>1.9806087854212699</v>
      </c>
      <c r="G5" s="38">
        <f>VLOOKUP($A5,[2]DLU2008!$A:$O,6,FALSE)</f>
        <v>271.84171258034894</v>
      </c>
      <c r="H5" s="38">
        <f>VLOOKUP($A5,[2]DLU2008!$A:$O,7,FALSE)</f>
        <v>0.23932506887052341</v>
      </c>
      <c r="I5" s="38">
        <f>VLOOKUP($A5,[2]DLU2008!$A:$O,8,FALSE)</f>
        <v>0</v>
      </c>
      <c r="J5" s="38">
        <f>VLOOKUP($A5,[2]DLU2008!$A:$O,9,FALSE)</f>
        <v>3.3000459136822773</v>
      </c>
      <c r="K5" s="38">
        <f>VLOOKUP($A5,[2]DLU2008!$A:$O,10,FALSE)</f>
        <v>9.0426997245179059</v>
      </c>
      <c r="L5" s="39">
        <f>VLOOKUP($A5,[2]DLU2008!$A:$O,11,FALSE)</f>
        <v>4.1276400367309458</v>
      </c>
      <c r="M5" s="36">
        <f t="shared" ref="M5:M47" si="0">SUM(C5:L5)</f>
        <v>290.53203210957184</v>
      </c>
      <c r="N5" s="40">
        <f t="shared" ref="N5:N47" si="1">M5-B5</f>
        <v>-3.4279384281603598E-3</v>
      </c>
      <c r="O5" s="41">
        <f t="shared" ref="O5:O47" si="2">N5/M5</f>
        <v>-1.1798831279531821E-5</v>
      </c>
      <c r="P5" s="42">
        <f t="shared" ref="P5:P47" si="3">ROUND(SUMPRODUCT($C5:$L5,$C$53:$L$53)/M5,2)</f>
        <v>3.32</v>
      </c>
      <c r="R5" s="33"/>
      <c r="S5" s="34"/>
    </row>
    <row r="6" spans="1:19" x14ac:dyDescent="0.25">
      <c r="A6" s="35" t="s">
        <v>24</v>
      </c>
      <c r="B6" s="36">
        <f>VLOOKUP($A6,[1]Summary!$A:$C,2,FALSE)</f>
        <v>4035.26173836</v>
      </c>
      <c r="C6" s="37">
        <f>VLOOKUP($A6,[2]DLU2008!$A:$O,2,FALSE)</f>
        <v>0</v>
      </c>
      <c r="D6" s="38">
        <f>VLOOKUP($A6,[2]DLU2008!$A:$O,3,FALSE)</f>
        <v>6.1983471074380167E-2</v>
      </c>
      <c r="E6" s="38">
        <f>VLOOKUP($A6,[2]DLU2008!$A:$O,4,FALSE)</f>
        <v>0</v>
      </c>
      <c r="F6" s="38">
        <f>VLOOKUP($A6,[2]DLU2008!$A:$O,5,FALSE)</f>
        <v>1.04317377294069</v>
      </c>
      <c r="G6" s="38">
        <f>VLOOKUP($A6,[2]DLU2008!$A:$O,6,FALSE)</f>
        <v>3954.5730027548211</v>
      </c>
      <c r="H6" s="38">
        <f>VLOOKUP($A6,[2]DLU2008!$A:$O,7,FALSE)</f>
        <v>0</v>
      </c>
      <c r="I6" s="38">
        <f>VLOOKUP($A6,[2]DLU2008!$A:$O,8,FALSE)</f>
        <v>0</v>
      </c>
      <c r="J6" s="38">
        <f>VLOOKUP($A6,[2]DLU2008!$A:$O,9,FALSE)</f>
        <v>13.495752984389348</v>
      </c>
      <c r="K6" s="38">
        <f>VLOOKUP($A6,[2]DLU2008!$A:$O,10,FALSE)</f>
        <v>23.96177685950413</v>
      </c>
      <c r="L6" s="39">
        <f>VLOOKUP($A6,[2]DLU2008!$A:$O,11,FALSE)</f>
        <v>42.117768595041319</v>
      </c>
      <c r="M6" s="36">
        <f t="shared" si="0"/>
        <v>4035.2534584377709</v>
      </c>
      <c r="N6" s="40">
        <f t="shared" si="1"/>
        <v>-8.2799222291214392E-3</v>
      </c>
      <c r="O6" s="41">
        <f t="shared" si="2"/>
        <v>-2.0518964457630305E-6</v>
      </c>
      <c r="P6" s="42">
        <f t="shared" si="3"/>
        <v>1.41</v>
      </c>
      <c r="R6" s="33"/>
      <c r="S6" s="34"/>
    </row>
    <row r="7" spans="1:19" x14ac:dyDescent="0.25">
      <c r="A7" s="35" t="s">
        <v>25</v>
      </c>
      <c r="B7" s="36">
        <f>VLOOKUP($A7,[1]Summary!$A:$C,2,FALSE)</f>
        <v>3430.9081939900002</v>
      </c>
      <c r="C7" s="37">
        <f>VLOOKUP($A7,[2]DLU2008!$A:$O,2,FALSE)</f>
        <v>0.74265381083562898</v>
      </c>
      <c r="D7" s="38">
        <f>VLOOKUP($A7,[2]DLU2008!$A:$O,3,FALSE)</f>
        <v>2.0391414141414139</v>
      </c>
      <c r="E7" s="38">
        <f>VLOOKUP($A7,[2]DLU2008!$A:$O,4,FALSE)</f>
        <v>36.371097337006425</v>
      </c>
      <c r="F7" s="38">
        <f>VLOOKUP($A7,[2]DLU2008!$A:$O,5,FALSE)</f>
        <v>26.178845230780802</v>
      </c>
      <c r="G7" s="38">
        <f>VLOOKUP($A7,[2]DLU2008!$A:$O,6,FALSE)</f>
        <v>1324.3170339761248</v>
      </c>
      <c r="H7" s="38">
        <f>VLOOKUP($A7,[2]DLU2008!$A:$O,7,FALSE)</f>
        <v>81.169651056014686</v>
      </c>
      <c r="I7" s="38">
        <f>VLOOKUP($A7,[2]DLU2008!$A:$O,8,FALSE)</f>
        <v>91.084136822773189</v>
      </c>
      <c r="J7" s="38">
        <f>VLOOKUP($A7,[2]DLU2008!$A:$O,9,FALSE)</f>
        <v>189.54602846648302</v>
      </c>
      <c r="K7" s="38">
        <f>VLOOKUP($A7,[2]DLU2008!$A:$O,10,FALSE)</f>
        <v>1406.1713728191</v>
      </c>
      <c r="L7" s="39">
        <f>VLOOKUP($A7,[2]DLU2008!$A:$O,11,FALSE)</f>
        <v>273.27823691460054</v>
      </c>
      <c r="M7" s="36">
        <f t="shared" si="0"/>
        <v>3430.8981978478605</v>
      </c>
      <c r="N7" s="40">
        <f t="shared" si="1"/>
        <v>-9.9961421396983496E-3</v>
      </c>
      <c r="O7" s="41">
        <f t="shared" si="2"/>
        <v>-2.9135641931808838E-6</v>
      </c>
      <c r="P7" s="42">
        <f t="shared" si="3"/>
        <v>19.079999999999998</v>
      </c>
      <c r="R7" s="33"/>
      <c r="S7" s="34"/>
    </row>
    <row r="8" spans="1:19" x14ac:dyDescent="0.25">
      <c r="A8" s="35" t="s">
        <v>26</v>
      </c>
      <c r="B8" s="36">
        <f>VLOOKUP($A8,[1]Summary!$A:$C,2,FALSE)</f>
        <v>1208.30171391</v>
      </c>
      <c r="C8" s="37">
        <f>VLOOKUP($A8,[2]DLU2008!$A:$O,2,FALSE)</f>
        <v>7.953397612488522</v>
      </c>
      <c r="D8" s="38">
        <f>VLOOKUP($A8,[2]DLU2008!$A:$O,3,FALSE)</f>
        <v>40.983126721763085</v>
      </c>
      <c r="E8" s="38">
        <f>VLOOKUP($A8,[2]DLU2008!$A:$O,4,FALSE)</f>
        <v>32.715220385674932</v>
      </c>
      <c r="F8" s="38">
        <f>VLOOKUP($A8,[2]DLU2008!$A:$O,5,FALSE)</f>
        <v>40.6610552233576</v>
      </c>
      <c r="G8" s="38">
        <f>VLOOKUP($A8,[2]DLU2008!$A:$O,6,FALSE)</f>
        <v>11.869260789715335</v>
      </c>
      <c r="H8" s="38">
        <f>VLOOKUP($A8,[2]DLU2008!$A:$O,7,FALSE)</f>
        <v>458.57208448117541</v>
      </c>
      <c r="I8" s="38">
        <f>VLOOKUP($A8,[2]DLU2008!$A:$O,8,FALSE)</f>
        <v>10.203741965105602</v>
      </c>
      <c r="J8" s="38">
        <f>VLOOKUP($A8,[2]DLU2008!$A:$O,9,FALSE)</f>
        <v>229.64990817263543</v>
      </c>
      <c r="K8" s="38">
        <f>VLOOKUP($A8,[2]DLU2008!$A:$O,10,FALSE)</f>
        <v>238.22256657483931</v>
      </c>
      <c r="L8" s="39">
        <f>VLOOKUP($A8,[2]DLU2008!$A:$O,11,FALSE)</f>
        <v>137.48679981634527</v>
      </c>
      <c r="M8" s="36">
        <f t="shared" si="0"/>
        <v>1208.3171617431003</v>
      </c>
      <c r="N8" s="40">
        <f t="shared" si="1"/>
        <v>1.5447833100324715E-2</v>
      </c>
      <c r="O8" s="41">
        <f t="shared" si="2"/>
        <v>1.2784584701288114E-5</v>
      </c>
      <c r="P8" s="42">
        <f t="shared" si="3"/>
        <v>78.55</v>
      </c>
      <c r="R8" s="33"/>
      <c r="S8" s="34"/>
    </row>
    <row r="9" spans="1:19" x14ac:dyDescent="0.25">
      <c r="A9" s="35" t="s">
        <v>27</v>
      </c>
      <c r="B9" s="36">
        <f>VLOOKUP($A9,[1]Summary!$A:$C,2,FALSE)</f>
        <v>1838.99859745</v>
      </c>
      <c r="C9" s="37">
        <f>VLOOKUP($A9,[2]DLU2008!$A:$O,2,FALSE)</f>
        <v>3.7362258953168044</v>
      </c>
      <c r="D9" s="38">
        <f>VLOOKUP($A9,[2]DLU2008!$A:$O,3,FALSE)</f>
        <v>192.68767217630855</v>
      </c>
      <c r="E9" s="38">
        <f>VLOOKUP($A9,[2]DLU2008!$A:$O,4,FALSE)</f>
        <v>38.512396694214878</v>
      </c>
      <c r="F9" s="38">
        <f>VLOOKUP($A9,[2]DLU2008!$A:$O,5,FALSE)</f>
        <v>54.494923720817397</v>
      </c>
      <c r="G9" s="38">
        <f>VLOOKUP($A9,[2]DLU2008!$A:$O,6,FALSE)</f>
        <v>56.479568411386595</v>
      </c>
      <c r="H9" s="38">
        <f>VLOOKUP($A9,[2]DLU2008!$A:$O,7,FALSE)</f>
        <v>775.38739669421489</v>
      </c>
      <c r="I9" s="38">
        <f>VLOOKUP($A9,[2]DLU2008!$A:$O,8,FALSE)</f>
        <v>106.18629476584022</v>
      </c>
      <c r="J9" s="38">
        <f>VLOOKUP($A9,[2]DLU2008!$A:$O,9,FALSE)</f>
        <v>364.59022038567491</v>
      </c>
      <c r="K9" s="38">
        <f>VLOOKUP($A9,[2]DLU2008!$A:$O,10,FALSE)</f>
        <v>144.24012855831037</v>
      </c>
      <c r="L9" s="39">
        <f>VLOOKUP($A9,[2]DLU2008!$A:$O,11,FALSE)</f>
        <v>102.69513314967861</v>
      </c>
      <c r="M9" s="36">
        <f t="shared" si="0"/>
        <v>1839.0099604517632</v>
      </c>
      <c r="N9" s="40">
        <f t="shared" si="1"/>
        <v>1.1363001763129432E-2</v>
      </c>
      <c r="O9" s="41">
        <f t="shared" si="2"/>
        <v>6.1788690694954403E-6</v>
      </c>
      <c r="P9" s="42">
        <f t="shared" si="3"/>
        <v>86.1</v>
      </c>
      <c r="R9" s="33"/>
      <c r="S9" s="34"/>
    </row>
    <row r="10" spans="1:19" x14ac:dyDescent="0.25">
      <c r="A10" s="35" t="s">
        <v>28</v>
      </c>
      <c r="B10" s="36">
        <f>VLOOKUP($A10,[1]Summary!$A:$C,2,FALSE)</f>
        <v>2094.88752789</v>
      </c>
      <c r="C10" s="37">
        <f>VLOOKUP($A10,[2]DLU2008!$A:$O,2,FALSE)</f>
        <v>0</v>
      </c>
      <c r="D10" s="38">
        <f>VLOOKUP($A10,[2]DLU2008!$A:$O,3,FALSE)</f>
        <v>342.80991735537191</v>
      </c>
      <c r="E10" s="38">
        <f>VLOOKUP($A10,[2]DLU2008!$A:$O,4,FALSE)</f>
        <v>98.087121212121218</v>
      </c>
      <c r="F10" s="38">
        <f>VLOOKUP($A10,[2]DLU2008!$A:$O,5,FALSE)</f>
        <v>63.440361719110001</v>
      </c>
      <c r="G10" s="38">
        <f>VLOOKUP($A10,[2]DLU2008!$A:$O,6,FALSE)</f>
        <v>39.401400367309456</v>
      </c>
      <c r="H10" s="38">
        <f>VLOOKUP($A10,[2]DLU2008!$A:$O,7,FALSE)</f>
        <v>569.60169880624426</v>
      </c>
      <c r="I10" s="38">
        <f>VLOOKUP($A10,[2]DLU2008!$A:$O,8,FALSE)</f>
        <v>5.1526629935720845</v>
      </c>
      <c r="J10" s="38">
        <f>VLOOKUP($A10,[2]DLU2008!$A:$O,9,FALSE)</f>
        <v>330.1147842056933</v>
      </c>
      <c r="K10" s="38">
        <f>VLOOKUP($A10,[2]DLU2008!$A:$O,10,FALSE)</f>
        <v>448.15140036730946</v>
      </c>
      <c r="L10" s="39">
        <f>VLOOKUP($A10,[2]DLU2008!$A:$O,11,FALSE)</f>
        <v>198.12672176308541</v>
      </c>
      <c r="M10" s="36">
        <f t="shared" si="0"/>
        <v>2094.8860687898168</v>
      </c>
      <c r="N10" s="40">
        <f t="shared" si="1"/>
        <v>-1.4591001831831818E-3</v>
      </c>
      <c r="O10" s="41">
        <f t="shared" si="2"/>
        <v>-6.9650574554924666E-7</v>
      </c>
      <c r="P10" s="42">
        <f t="shared" si="3"/>
        <v>76.599999999999994</v>
      </c>
      <c r="R10" s="33"/>
      <c r="S10" s="34"/>
    </row>
    <row r="11" spans="1:19" x14ac:dyDescent="0.25">
      <c r="A11" s="35" t="s">
        <v>29</v>
      </c>
      <c r="B11" s="36">
        <f>VLOOKUP($A11,[1]Summary!$A:$C,2,FALSE)</f>
        <v>1638.9970979300001</v>
      </c>
      <c r="C11" s="37">
        <f>VLOOKUP($A11,[2]DLU2008!$A:$O,2,FALSE)</f>
        <v>4.4593663911845729</v>
      </c>
      <c r="D11" s="38">
        <f>VLOOKUP($A11,[2]DLU2008!$A:$O,3,FALSE)</f>
        <v>127.64290633608816</v>
      </c>
      <c r="E11" s="38">
        <f>VLOOKUP($A11,[2]DLU2008!$A:$O,4,FALSE)</f>
        <v>5.5480945821854917</v>
      </c>
      <c r="F11" s="38">
        <f>VLOOKUP($A11,[2]DLU2008!$A:$O,5,FALSE)</f>
        <v>107.992889343076</v>
      </c>
      <c r="G11" s="38">
        <f>VLOOKUP($A11,[2]DLU2008!$A:$O,6,FALSE)</f>
        <v>13.035468319559229</v>
      </c>
      <c r="H11" s="38">
        <f>VLOOKUP($A11,[2]DLU2008!$A:$O,7,FALSE)</f>
        <v>450.11019283746555</v>
      </c>
      <c r="I11" s="38">
        <f>VLOOKUP($A11,[2]DLU2008!$A:$O,8,FALSE)</f>
        <v>9.0168732782369148</v>
      </c>
      <c r="J11" s="38">
        <f>VLOOKUP($A11,[2]DLU2008!$A:$O,9,FALSE)</f>
        <v>225.2553948576676</v>
      </c>
      <c r="K11" s="38">
        <f>VLOOKUP($A11,[2]DLU2008!$A:$O,10,FALSE)</f>
        <v>554.83643250688704</v>
      </c>
      <c r="L11" s="39">
        <f>VLOOKUP($A11,[2]DLU2008!$A:$O,11,FALSE)</f>
        <v>141.03937098255281</v>
      </c>
      <c r="M11" s="36">
        <f t="shared" si="0"/>
        <v>1638.9369894349036</v>
      </c>
      <c r="N11" s="40">
        <f t="shared" si="1"/>
        <v>-6.0108495096528713E-2</v>
      </c>
      <c r="O11" s="41">
        <f t="shared" si="2"/>
        <v>-3.667529348840543E-5</v>
      </c>
      <c r="P11" s="42">
        <f t="shared" si="3"/>
        <v>64.94</v>
      </c>
      <c r="R11" s="33"/>
      <c r="S11" s="34"/>
    </row>
    <row r="12" spans="1:19" x14ac:dyDescent="0.25">
      <c r="A12" s="35" t="s">
        <v>30</v>
      </c>
      <c r="B12" s="36">
        <f>VLOOKUP($A12,[1]Summary!$A:$C,2,FALSE)</f>
        <v>3160.8689155500001</v>
      </c>
      <c r="C12" s="37">
        <f>VLOOKUP($A12,[2]DLU2008!$A:$O,2,FALSE)</f>
        <v>928.72876492194678</v>
      </c>
      <c r="D12" s="38">
        <f>VLOOKUP($A12,[2]DLU2008!$A:$O,3,FALSE)</f>
        <v>0</v>
      </c>
      <c r="E12" s="38">
        <f>VLOOKUP($A12,[2]DLU2008!$A:$O,4,FALSE)</f>
        <v>0</v>
      </c>
      <c r="F12" s="38">
        <f>VLOOKUP($A12,[2]DLU2008!$A:$O,5,FALSE)</f>
        <v>0.77333132412694705</v>
      </c>
      <c r="G12" s="38">
        <f>VLOOKUP($A12,[2]DLU2008!$A:$O,6,FALSE)</f>
        <v>0</v>
      </c>
      <c r="H12" s="38">
        <f>VLOOKUP($A12,[2]DLU2008!$A:$O,7,FALSE)</f>
        <v>0</v>
      </c>
      <c r="I12" s="38">
        <f>VLOOKUP($A12,[2]DLU2008!$A:$O,8,FALSE)</f>
        <v>0</v>
      </c>
      <c r="J12" s="38">
        <f>VLOOKUP($A12,[2]DLU2008!$A:$O,9,FALSE)</f>
        <v>65.859733700642792</v>
      </c>
      <c r="K12" s="38">
        <f>VLOOKUP($A12,[2]DLU2008!$A:$O,10,FALSE)</f>
        <v>2165.4511019283746</v>
      </c>
      <c r="L12" s="39">
        <f>VLOOKUP($A12,[2]DLU2008!$A:$O,11,FALSE)</f>
        <v>0</v>
      </c>
      <c r="M12" s="36">
        <f t="shared" si="0"/>
        <v>3160.8129318750912</v>
      </c>
      <c r="N12" s="40">
        <f t="shared" si="1"/>
        <v>-5.598367490892997E-2</v>
      </c>
      <c r="O12" s="41">
        <f t="shared" si="2"/>
        <v>-1.7711796337064067E-5</v>
      </c>
      <c r="P12" s="42">
        <f t="shared" si="3"/>
        <v>16.8</v>
      </c>
      <c r="R12" s="33"/>
      <c r="S12" s="34"/>
    </row>
    <row r="13" spans="1:19" x14ac:dyDescent="0.25">
      <c r="A13" s="35" t="s">
        <v>31</v>
      </c>
      <c r="B13" s="36">
        <f>VLOOKUP($A13,[1]Summary!$A:$C,2,FALSE)</f>
        <v>1479.2871179700001</v>
      </c>
      <c r="C13" s="37">
        <f>VLOOKUP($A13,[2]DLU2008!$A:$O,2,FALSE)</f>
        <v>0</v>
      </c>
      <c r="D13" s="38">
        <f>VLOOKUP($A13,[2]DLU2008!$A:$O,3,FALSE)</f>
        <v>89.476010101010104</v>
      </c>
      <c r="E13" s="38">
        <f>VLOOKUP($A13,[2]DLU2008!$A:$O,4,FALSE)</f>
        <v>12.703168044077135</v>
      </c>
      <c r="F13" s="38">
        <f>VLOOKUP($A13,[2]DLU2008!$A:$O,5,FALSE)</f>
        <v>34.060129698416603</v>
      </c>
      <c r="G13" s="38">
        <f>VLOOKUP($A13,[2]DLU2008!$A:$O,6,FALSE)</f>
        <v>385.22153351698807</v>
      </c>
      <c r="H13" s="38">
        <f>VLOOKUP($A13,[2]DLU2008!$A:$O,7,FALSE)</f>
        <v>473.54166666666669</v>
      </c>
      <c r="I13" s="38">
        <f>VLOOKUP($A13,[2]DLU2008!$A:$O,8,FALSE)</f>
        <v>40.84825528007346</v>
      </c>
      <c r="J13" s="38">
        <f>VLOOKUP($A13,[2]DLU2008!$A:$O,9,FALSE)</f>
        <v>224.64474288337925</v>
      </c>
      <c r="K13" s="38">
        <f>VLOOKUP($A13,[2]DLU2008!$A:$O,10,FALSE)</f>
        <v>161.01584022038568</v>
      </c>
      <c r="L13" s="39">
        <f>VLOOKUP($A13,[2]DLU2008!$A:$O,11,FALSE)</f>
        <v>57.789830119375573</v>
      </c>
      <c r="M13" s="36">
        <f t="shared" si="0"/>
        <v>1479.3011765303727</v>
      </c>
      <c r="N13" s="40">
        <f t="shared" si="1"/>
        <v>1.4058560372632201E-2</v>
      </c>
      <c r="O13" s="41">
        <f t="shared" si="2"/>
        <v>9.5035146295265277E-6</v>
      </c>
      <c r="P13" s="42">
        <f t="shared" si="3"/>
        <v>61.69</v>
      </c>
      <c r="R13" s="33"/>
      <c r="S13" s="34"/>
    </row>
    <row r="14" spans="1:19" x14ac:dyDescent="0.25">
      <c r="A14" s="35" t="s">
        <v>32</v>
      </c>
      <c r="B14" s="36">
        <f>VLOOKUP($A14,[1]Summary!$A:$C,2,FALSE)</f>
        <v>116.139349086</v>
      </c>
      <c r="C14" s="37">
        <f>VLOOKUP($A14,[2]DLU2008!$A:$O,2,FALSE)</f>
        <v>0</v>
      </c>
      <c r="D14" s="38">
        <f>VLOOKUP($A14,[2]DLU2008!$A:$O,3,FALSE)</f>
        <v>0</v>
      </c>
      <c r="E14" s="38">
        <f>VLOOKUP($A14,[2]DLU2008!$A:$O,4,FALSE)</f>
        <v>0</v>
      </c>
      <c r="F14" s="38">
        <f>VLOOKUP($A14,[2]DLU2008!$A:$O,5,FALSE)</f>
        <v>0</v>
      </c>
      <c r="G14" s="38">
        <f>VLOOKUP($A14,[2]DLU2008!$A:$O,6,FALSE)</f>
        <v>44.928833792470158</v>
      </c>
      <c r="H14" s="38">
        <f>VLOOKUP($A14,[2]DLU2008!$A:$O,7,FALSE)</f>
        <v>0</v>
      </c>
      <c r="I14" s="38">
        <f>VLOOKUP($A14,[2]DLU2008!$A:$O,8,FALSE)</f>
        <v>0</v>
      </c>
      <c r="J14" s="38">
        <f>VLOOKUP($A14,[2]DLU2008!$A:$O,9,FALSE)</f>
        <v>4.6613865932047753</v>
      </c>
      <c r="K14" s="38">
        <f>VLOOKUP($A14,[2]DLU2008!$A:$O,10,FALSE)</f>
        <v>63.584710743801651</v>
      </c>
      <c r="L14" s="39">
        <f>VLOOKUP($A14,[2]DLU2008!$A:$O,11,FALSE)</f>
        <v>2.9671717171717171</v>
      </c>
      <c r="M14" s="36">
        <f t="shared" si="0"/>
        <v>116.14210284664831</v>
      </c>
      <c r="N14" s="40">
        <f t="shared" si="1"/>
        <v>2.7537606483178934E-3</v>
      </c>
      <c r="O14" s="41">
        <f t="shared" si="2"/>
        <v>2.3710270270841431E-5</v>
      </c>
      <c r="P14" s="42">
        <f t="shared" si="3"/>
        <v>6.57</v>
      </c>
      <c r="R14" s="33"/>
      <c r="S14" s="34"/>
    </row>
    <row r="15" spans="1:19" x14ac:dyDescent="0.25">
      <c r="A15" s="35" t="s">
        <v>33</v>
      </c>
      <c r="B15" s="36">
        <f>VLOOKUP($A15,[1]Summary!$A:$C,2,FALSE)</f>
        <v>150.548364682</v>
      </c>
      <c r="C15" s="37">
        <f>VLOOKUP($A15,[2]DLU2008!$A:$O,2,FALSE)</f>
        <v>0</v>
      </c>
      <c r="D15" s="38">
        <f>VLOOKUP($A15,[2]DLU2008!$A:$O,3,FALSE)</f>
        <v>0</v>
      </c>
      <c r="E15" s="38">
        <f>VLOOKUP($A15,[2]DLU2008!$A:$O,4,FALSE)</f>
        <v>0</v>
      </c>
      <c r="F15" s="38">
        <f>VLOOKUP($A15,[2]DLU2008!$A:$O,5,FALSE)</f>
        <v>0</v>
      </c>
      <c r="G15" s="38">
        <f>VLOOKUP($A15,[2]DLU2008!$A:$O,6,FALSE)</f>
        <v>126.01469237832875</v>
      </c>
      <c r="H15" s="38">
        <f>VLOOKUP($A15,[2]DLU2008!$A:$O,7,FALSE)</f>
        <v>0</v>
      </c>
      <c r="I15" s="38">
        <f>VLOOKUP($A15,[2]DLU2008!$A:$O,8,FALSE)</f>
        <v>0</v>
      </c>
      <c r="J15" s="38">
        <f>VLOOKUP($A15,[2]DLU2008!$A:$O,9,FALSE)</f>
        <v>4.5913682277318639E-3</v>
      </c>
      <c r="K15" s="38">
        <f>VLOOKUP($A15,[2]DLU2008!$A:$O,10,FALSE)</f>
        <v>24.533976124885214</v>
      </c>
      <c r="L15" s="39">
        <f>VLOOKUP($A15,[2]DLU2008!$A:$O,11,FALSE)</f>
        <v>0</v>
      </c>
      <c r="M15" s="36">
        <f t="shared" si="0"/>
        <v>150.5532598714417</v>
      </c>
      <c r="N15" s="40">
        <f t="shared" si="1"/>
        <v>4.8951894416973118E-3</v>
      </c>
      <c r="O15" s="41">
        <f t="shared" si="2"/>
        <v>3.2514669199971778E-5</v>
      </c>
      <c r="P15" s="42">
        <f t="shared" si="3"/>
        <v>0</v>
      </c>
      <c r="R15" s="33"/>
      <c r="S15" s="34"/>
    </row>
    <row r="16" spans="1:19" x14ac:dyDescent="0.25">
      <c r="A16" s="35" t="s">
        <v>34</v>
      </c>
      <c r="B16" s="36">
        <f>VLOOKUP($A16,[1]Summary!$A:$C,2,FALSE)</f>
        <v>6.6440457832200002</v>
      </c>
      <c r="C16" s="37">
        <f>VLOOKUP($A16,[2]DLU2008!$A:$O,2,FALSE)</f>
        <v>0</v>
      </c>
      <c r="D16" s="38">
        <f>VLOOKUP($A16,[2]DLU2008!$A:$O,3,FALSE)</f>
        <v>0</v>
      </c>
      <c r="E16" s="38">
        <f>VLOOKUP($A16,[2]DLU2008!$A:$O,4,FALSE)</f>
        <v>0</v>
      </c>
      <c r="F16" s="38">
        <f>VLOOKUP($A16,[2]DLU2008!$A:$O,5,FALSE)</f>
        <v>0</v>
      </c>
      <c r="G16" s="38">
        <f>VLOOKUP($A16,[2]DLU2008!$A:$O,6,FALSE)</f>
        <v>1.5650826446280992</v>
      </c>
      <c r="H16" s="38">
        <f>VLOOKUP($A16,[2]DLU2008!$A:$O,7,FALSE)</f>
        <v>0</v>
      </c>
      <c r="I16" s="38">
        <f>VLOOKUP($A16,[2]DLU2008!$A:$O,8,FALSE)</f>
        <v>0</v>
      </c>
      <c r="J16" s="38">
        <f>VLOOKUP($A16,[2]DLU2008!$A:$O,9,FALSE)</f>
        <v>3.3683425160697889</v>
      </c>
      <c r="K16" s="38">
        <f>VLOOKUP($A16,[2]DLU2008!$A:$O,10,FALSE)</f>
        <v>1.7114325068870524</v>
      </c>
      <c r="L16" s="39">
        <f>VLOOKUP($A16,[2]DLU2008!$A:$O,11,FALSE)</f>
        <v>0</v>
      </c>
      <c r="M16" s="36">
        <f t="shared" si="0"/>
        <v>6.6448576675849411</v>
      </c>
      <c r="N16" s="40">
        <f t="shared" si="1"/>
        <v>8.1188436494095129E-4</v>
      </c>
      <c r="O16" s="41">
        <f t="shared" si="2"/>
        <v>1.2218235597453043E-4</v>
      </c>
      <c r="P16" s="42">
        <f t="shared" si="3"/>
        <v>50.69</v>
      </c>
      <c r="R16" s="33"/>
      <c r="S16" s="34"/>
    </row>
    <row r="17" spans="1:19" x14ac:dyDescent="0.25">
      <c r="A17" s="35" t="s">
        <v>35</v>
      </c>
      <c r="B17" s="36">
        <f>VLOOKUP($A17,[1]Summary!$A:$C,2,FALSE)</f>
        <v>82.028873995200001</v>
      </c>
      <c r="C17" s="37">
        <f>VLOOKUP($A17,[2]DLU2008!$A:$O,2,FALSE)</f>
        <v>0</v>
      </c>
      <c r="D17" s="38">
        <f>VLOOKUP($A17,[2]DLU2008!$A:$O,3,FALSE)</f>
        <v>0</v>
      </c>
      <c r="E17" s="38">
        <f>VLOOKUP($A17,[2]DLU2008!$A:$O,4,FALSE)</f>
        <v>0</v>
      </c>
      <c r="F17" s="38">
        <f>VLOOKUP($A17,[2]DLU2008!$A:$O,5,FALSE)</f>
        <v>0</v>
      </c>
      <c r="G17" s="38">
        <f>VLOOKUP($A17,[2]DLU2008!$A:$O,6,FALSE)</f>
        <v>79.748048668503216</v>
      </c>
      <c r="H17" s="38">
        <f>VLOOKUP($A17,[2]DLU2008!$A:$O,7,FALSE)</f>
        <v>0</v>
      </c>
      <c r="I17" s="38">
        <f>VLOOKUP($A17,[2]DLU2008!$A:$O,8,FALSE)</f>
        <v>0</v>
      </c>
      <c r="J17" s="38">
        <f>VLOOKUP($A17,[2]DLU2008!$A:$O,9,FALSE)</f>
        <v>0</v>
      </c>
      <c r="K17" s="38">
        <f>VLOOKUP($A17,[2]DLU2008!$A:$O,10,FALSE)</f>
        <v>2.279040404040404</v>
      </c>
      <c r="L17" s="39">
        <f>VLOOKUP($A17,[2]DLU2008!$A:$O,11,FALSE)</f>
        <v>0</v>
      </c>
      <c r="M17" s="36">
        <f t="shared" si="0"/>
        <v>82.027089072543617</v>
      </c>
      <c r="N17" s="40">
        <f t="shared" si="1"/>
        <v>-1.7849226563839693E-3</v>
      </c>
      <c r="O17" s="41">
        <f t="shared" si="2"/>
        <v>-2.1760160900082759E-5</v>
      </c>
      <c r="P17" s="42">
        <f t="shared" si="3"/>
        <v>0</v>
      </c>
      <c r="R17" s="33"/>
      <c r="S17" s="34"/>
    </row>
    <row r="18" spans="1:19" x14ac:dyDescent="0.25">
      <c r="A18" s="35" t="s">
        <v>36</v>
      </c>
      <c r="B18" s="36">
        <f>VLOOKUP($A18,[1]Summary!$A:$C,2,FALSE)</f>
        <v>87.845355371599993</v>
      </c>
      <c r="C18" s="37">
        <f>VLOOKUP($A18,[2]DLU2008!$A:$O,2,FALSE)</f>
        <v>0</v>
      </c>
      <c r="D18" s="38">
        <f>VLOOKUP($A18,[2]DLU2008!$A:$O,3,FALSE)</f>
        <v>5.9900137741046828</v>
      </c>
      <c r="E18" s="38">
        <f>VLOOKUP($A18,[2]DLU2008!$A:$O,4,FALSE)</f>
        <v>0</v>
      </c>
      <c r="F18" s="38">
        <f>VLOOKUP($A18,[2]DLU2008!$A:$O,5,FALSE)</f>
        <v>1.9342533873058401</v>
      </c>
      <c r="G18" s="38">
        <f>VLOOKUP($A18,[2]DLU2008!$A:$O,6,FALSE)</f>
        <v>14.600550964187327</v>
      </c>
      <c r="H18" s="38">
        <f>VLOOKUP($A18,[2]DLU2008!$A:$O,7,FALSE)</f>
        <v>31.632805325987142</v>
      </c>
      <c r="I18" s="38">
        <f>VLOOKUP($A18,[2]DLU2008!$A:$O,8,FALSE)</f>
        <v>0</v>
      </c>
      <c r="J18" s="38">
        <f>VLOOKUP($A18,[2]DLU2008!$A:$O,9,FALSE)</f>
        <v>15.509641873278238</v>
      </c>
      <c r="K18" s="38">
        <f>VLOOKUP($A18,[2]DLU2008!$A:$O,10,FALSE)</f>
        <v>3.3499770431588614</v>
      </c>
      <c r="L18" s="39">
        <f>VLOOKUP($A18,[2]DLU2008!$A:$O,11,FALSE)</f>
        <v>14.83528466483012</v>
      </c>
      <c r="M18" s="36">
        <f t="shared" si="0"/>
        <v>87.852527032852208</v>
      </c>
      <c r="N18" s="40">
        <f t="shared" si="1"/>
        <v>7.1716612522152445E-3</v>
      </c>
      <c r="O18" s="41">
        <f t="shared" si="2"/>
        <v>8.1632953478201281E-5</v>
      </c>
      <c r="P18" s="42">
        <f t="shared" si="3"/>
        <v>79.569999999999993</v>
      </c>
      <c r="R18" s="33"/>
      <c r="S18" s="34"/>
    </row>
    <row r="19" spans="1:19" x14ac:dyDescent="0.25">
      <c r="A19" s="35" t="s">
        <v>37</v>
      </c>
      <c r="B19" s="36">
        <f>VLOOKUP($A19,[1]Summary!$A:$C,2,FALSE)</f>
        <v>419.277517542</v>
      </c>
      <c r="C19" s="37">
        <f>VLOOKUP($A19,[2]DLU2008!$A:$O,2,FALSE)</f>
        <v>0</v>
      </c>
      <c r="D19" s="38">
        <f>VLOOKUP($A19,[2]DLU2008!$A:$O,3,FALSE)</f>
        <v>0</v>
      </c>
      <c r="E19" s="38">
        <f>VLOOKUP($A19,[2]DLU2008!$A:$O,4,FALSE)</f>
        <v>6.3825757575757578</v>
      </c>
      <c r="F19" s="38">
        <f>VLOOKUP($A19,[2]DLU2008!$A:$O,5,FALSE)</f>
        <v>6.0241536332971003E-2</v>
      </c>
      <c r="G19" s="38">
        <f>VLOOKUP($A19,[2]DLU2008!$A:$O,6,FALSE)</f>
        <v>355.17848943985308</v>
      </c>
      <c r="H19" s="38">
        <f>VLOOKUP($A19,[2]DLU2008!$A:$O,7,FALSE)</f>
        <v>0</v>
      </c>
      <c r="I19" s="38">
        <f>VLOOKUP($A19,[2]DLU2008!$A:$O,8,FALSE)</f>
        <v>0</v>
      </c>
      <c r="J19" s="38">
        <f>VLOOKUP($A19,[2]DLU2008!$A:$O,9,FALSE)</f>
        <v>5.2892561983471076</v>
      </c>
      <c r="K19" s="38">
        <f>VLOOKUP($A19,[2]DLU2008!$A:$O,10,FALSE)</f>
        <v>45.258838383838381</v>
      </c>
      <c r="L19" s="39">
        <f>VLOOKUP($A19,[2]DLU2008!$A:$O,11,FALSE)</f>
        <v>7.1166207529843897</v>
      </c>
      <c r="M19" s="36">
        <f t="shared" si="0"/>
        <v>419.28602206893169</v>
      </c>
      <c r="N19" s="40">
        <f t="shared" si="1"/>
        <v>8.5045269316879057E-3</v>
      </c>
      <c r="O19" s="41">
        <f t="shared" si="2"/>
        <v>2.0283354283367311E-5</v>
      </c>
      <c r="P19" s="42">
        <f t="shared" si="3"/>
        <v>4.5</v>
      </c>
      <c r="R19" s="33"/>
      <c r="S19" s="34"/>
    </row>
    <row r="20" spans="1:19" x14ac:dyDescent="0.25">
      <c r="A20" s="35" t="s">
        <v>38</v>
      </c>
      <c r="B20" s="36">
        <f>VLOOKUP($A20,[1]Summary!$A:$C,2,FALSE)</f>
        <v>218.09992219200001</v>
      </c>
      <c r="C20" s="37">
        <f>VLOOKUP($A20,[2]DLU2008!$A:$O,2,FALSE)</f>
        <v>0</v>
      </c>
      <c r="D20" s="38">
        <f>VLOOKUP($A20,[2]DLU2008!$A:$O,3,FALSE)</f>
        <v>5.73921028466483E-2</v>
      </c>
      <c r="E20" s="38">
        <f>VLOOKUP($A20,[2]DLU2008!$A:$O,4,FALSE)</f>
        <v>0</v>
      </c>
      <c r="F20" s="38">
        <f>VLOOKUP($A20,[2]DLU2008!$A:$O,5,FALSE)</f>
        <v>0</v>
      </c>
      <c r="G20" s="38">
        <f>VLOOKUP($A20,[2]DLU2008!$A:$O,6,FALSE)</f>
        <v>0.7294536271808999</v>
      </c>
      <c r="H20" s="38">
        <f>VLOOKUP($A20,[2]DLU2008!$A:$O,7,FALSE)</f>
        <v>0</v>
      </c>
      <c r="I20" s="38">
        <f>VLOOKUP($A20,[2]DLU2008!$A:$O,8,FALSE)</f>
        <v>0</v>
      </c>
      <c r="J20" s="38">
        <f>VLOOKUP($A20,[2]DLU2008!$A:$O,9,FALSE)</f>
        <v>4.3445821854912765</v>
      </c>
      <c r="K20" s="38">
        <f>VLOOKUP($A20,[2]DLU2008!$A:$O,10,FALSE)</f>
        <v>212.91150137741047</v>
      </c>
      <c r="L20" s="39">
        <f>VLOOKUP($A20,[2]DLU2008!$A:$O,11,FALSE)</f>
        <v>5.5670339761248855E-2</v>
      </c>
      <c r="M20" s="36">
        <f t="shared" si="0"/>
        <v>218.09859963269054</v>
      </c>
      <c r="N20" s="40">
        <f t="shared" si="1"/>
        <v>-1.3225593094716714E-3</v>
      </c>
      <c r="O20" s="41">
        <f t="shared" si="2"/>
        <v>-6.0640431057285642E-6</v>
      </c>
      <c r="P20" s="42">
        <f t="shared" si="3"/>
        <v>2.04</v>
      </c>
      <c r="R20" s="33"/>
      <c r="S20" s="34"/>
    </row>
    <row r="21" spans="1:19" x14ac:dyDescent="0.25">
      <c r="A21" s="35" t="s">
        <v>39</v>
      </c>
      <c r="B21" s="36">
        <f>VLOOKUP($A21,[1]Summary!$A:$C,2,FALSE)</f>
        <v>449.11225202700001</v>
      </c>
      <c r="C21" s="37">
        <f>VLOOKUP($A21,[2]DLU2008!$A:$O,2,FALSE)</f>
        <v>0</v>
      </c>
      <c r="D21" s="38">
        <f>VLOOKUP($A21,[2]DLU2008!$A:$O,3,FALSE)</f>
        <v>0</v>
      </c>
      <c r="E21" s="38">
        <f>VLOOKUP($A21,[2]DLU2008!$A:$O,4,FALSE)</f>
        <v>0</v>
      </c>
      <c r="F21" s="38">
        <f>VLOOKUP($A21,[2]DLU2008!$A:$O,5,FALSE)</f>
        <v>0</v>
      </c>
      <c r="G21" s="38">
        <f>VLOOKUP($A21,[2]DLU2008!$A:$O,6,FALSE)</f>
        <v>316.8882001836547</v>
      </c>
      <c r="H21" s="38">
        <f>VLOOKUP($A21,[2]DLU2008!$A:$O,7,FALSE)</f>
        <v>0</v>
      </c>
      <c r="I21" s="38">
        <f>VLOOKUP($A21,[2]DLU2008!$A:$O,8,FALSE)</f>
        <v>0</v>
      </c>
      <c r="J21" s="38">
        <f>VLOOKUP($A21,[2]DLU2008!$A:$O,9,FALSE)</f>
        <v>5.0694444444444446</v>
      </c>
      <c r="K21" s="38">
        <f>VLOOKUP($A21,[2]DLU2008!$A:$O,10,FALSE)</f>
        <v>94.91104224058769</v>
      </c>
      <c r="L21" s="39">
        <f>VLOOKUP($A21,[2]DLU2008!$A:$O,11,FALSE)</f>
        <v>32.238292011019283</v>
      </c>
      <c r="M21" s="36">
        <f t="shared" si="0"/>
        <v>449.10697887970611</v>
      </c>
      <c r="N21" s="40">
        <f t="shared" si="1"/>
        <v>-5.2731472939058222E-3</v>
      </c>
      <c r="O21" s="41">
        <f t="shared" si="2"/>
        <v>-1.1741405816181364E-5</v>
      </c>
      <c r="P21" s="42">
        <f t="shared" si="3"/>
        <v>8.31</v>
      </c>
      <c r="R21" s="33"/>
      <c r="S21" s="34"/>
    </row>
    <row r="22" spans="1:19" x14ac:dyDescent="0.25">
      <c r="A22" s="35" t="s">
        <v>40</v>
      </c>
      <c r="B22" s="36">
        <f>VLOOKUP($A22,[1]Summary!$A:$C,2,FALSE)</f>
        <v>85.276279646899994</v>
      </c>
      <c r="C22" s="37">
        <f>VLOOKUP($A22,[2]DLU2008!$A:$O,2,FALSE)</f>
        <v>0</v>
      </c>
      <c r="D22" s="38">
        <f>VLOOKUP($A22,[2]DLU2008!$A:$O,3,FALSE)</f>
        <v>0</v>
      </c>
      <c r="E22" s="38">
        <f>VLOOKUP($A22,[2]DLU2008!$A:$O,4,FALSE)</f>
        <v>0</v>
      </c>
      <c r="F22" s="38">
        <f>VLOOKUP($A22,[2]DLU2008!$A:$O,5,FALSE)</f>
        <v>0</v>
      </c>
      <c r="G22" s="38">
        <f>VLOOKUP($A22,[2]DLU2008!$A:$O,6,FALSE)</f>
        <v>74.339990817263541</v>
      </c>
      <c r="H22" s="38">
        <f>VLOOKUP($A22,[2]DLU2008!$A:$O,7,FALSE)</f>
        <v>0</v>
      </c>
      <c r="I22" s="38">
        <f>VLOOKUP($A22,[2]DLU2008!$A:$O,8,FALSE)</f>
        <v>0</v>
      </c>
      <c r="J22" s="38">
        <f>VLOOKUP($A22,[2]DLU2008!$A:$O,9,FALSE)</f>
        <v>1.5518824609733701</v>
      </c>
      <c r="K22" s="38">
        <f>VLOOKUP($A22,[2]DLU2008!$A:$O,10,FALSE)</f>
        <v>0</v>
      </c>
      <c r="L22" s="39">
        <f>VLOOKUP($A22,[2]DLU2008!$A:$O,11,FALSE)</f>
        <v>9.3841827364554629</v>
      </c>
      <c r="M22" s="36">
        <f t="shared" si="0"/>
        <v>85.276056014692372</v>
      </c>
      <c r="N22" s="40">
        <f t="shared" si="1"/>
        <v>-2.236322076214492E-4</v>
      </c>
      <c r="O22" s="41">
        <f t="shared" si="2"/>
        <v>-2.6224501703376055E-6</v>
      </c>
      <c r="P22" s="42">
        <f t="shared" si="3"/>
        <v>12.82</v>
      </c>
      <c r="R22" s="33"/>
      <c r="S22" s="34"/>
    </row>
    <row r="23" spans="1:19" x14ac:dyDescent="0.25">
      <c r="A23" s="35" t="s">
        <v>41</v>
      </c>
      <c r="B23" s="36">
        <f>VLOOKUP($A23,[1]Summary!$A:$C,2,FALSE)</f>
        <v>173.349013367</v>
      </c>
      <c r="C23" s="37">
        <f>VLOOKUP($A23,[2]DLU2008!$A:$O,2,FALSE)</f>
        <v>0</v>
      </c>
      <c r="D23" s="38">
        <f>VLOOKUP($A23,[2]DLU2008!$A:$O,3,FALSE)</f>
        <v>0</v>
      </c>
      <c r="E23" s="38">
        <f>VLOOKUP($A23,[2]DLU2008!$A:$O,4,FALSE)</f>
        <v>0.88039485766758496</v>
      </c>
      <c r="F23" s="38">
        <f>VLOOKUP($A23,[2]DLU2008!$A:$O,5,FALSE)</f>
        <v>1.2124482024401599</v>
      </c>
      <c r="G23" s="38">
        <f>VLOOKUP($A23,[2]DLU2008!$A:$O,6,FALSE)</f>
        <v>78.978420569329657</v>
      </c>
      <c r="H23" s="38">
        <f>VLOOKUP($A23,[2]DLU2008!$A:$O,7,FALSE)</f>
        <v>41.899678604224057</v>
      </c>
      <c r="I23" s="38">
        <f>VLOOKUP($A23,[2]DLU2008!$A:$O,8,FALSE)</f>
        <v>0</v>
      </c>
      <c r="J23" s="38">
        <f>VLOOKUP($A23,[2]DLU2008!$A:$O,9,FALSE)</f>
        <v>23.464187327823691</v>
      </c>
      <c r="K23" s="38">
        <f>VLOOKUP($A23,[2]DLU2008!$A:$O,10,FALSE)</f>
        <v>9.2510330578512399</v>
      </c>
      <c r="L23" s="39">
        <f>VLOOKUP($A23,[2]DLU2008!$A:$O,11,FALSE)</f>
        <v>17.661271808999082</v>
      </c>
      <c r="M23" s="36">
        <f t="shared" si="0"/>
        <v>173.34743442833545</v>
      </c>
      <c r="N23" s="40">
        <f t="shared" si="1"/>
        <v>-1.578938664550833E-3</v>
      </c>
      <c r="O23" s="41">
        <f t="shared" si="2"/>
        <v>-9.1085205256013815E-6</v>
      </c>
      <c r="P23" s="42">
        <f t="shared" si="3"/>
        <v>49.1</v>
      </c>
      <c r="R23" s="33"/>
      <c r="S23" s="34"/>
    </row>
    <row r="24" spans="1:19" x14ac:dyDescent="0.25">
      <c r="A24" s="35" t="s">
        <v>42</v>
      </c>
      <c r="B24" s="36">
        <f>VLOOKUP($A24,[1]Summary!$A:$C,2,FALSE)</f>
        <v>1186.8038371</v>
      </c>
      <c r="C24" s="37">
        <f>VLOOKUP($A24,[2]DLU2008!$A:$O,2,FALSE)</f>
        <v>2.6406106519742885</v>
      </c>
      <c r="D24" s="38">
        <f>VLOOKUP($A24,[2]DLU2008!$A:$O,3,FALSE)</f>
        <v>0</v>
      </c>
      <c r="E24" s="38">
        <f>VLOOKUP($A24,[2]DLU2008!$A:$O,4,FALSE)</f>
        <v>21.188590449954088</v>
      </c>
      <c r="F24" s="38">
        <f>VLOOKUP($A24,[2]DLU2008!$A:$O,5,FALSE)</f>
        <v>23.8467319589782</v>
      </c>
      <c r="G24" s="38">
        <f>VLOOKUP($A24,[2]DLU2008!$A:$O,6,FALSE)</f>
        <v>855.98083103764918</v>
      </c>
      <c r="H24" s="38">
        <f>VLOOKUP($A24,[2]DLU2008!$A:$O,7,FALSE)</f>
        <v>0</v>
      </c>
      <c r="I24" s="38">
        <f>VLOOKUP($A24,[2]DLU2008!$A:$O,8,FALSE)</f>
        <v>62.066689623507806</v>
      </c>
      <c r="J24" s="38">
        <f>VLOOKUP($A24,[2]DLU2008!$A:$O,9,FALSE)</f>
        <v>10.823002754820937</v>
      </c>
      <c r="K24" s="38">
        <f>VLOOKUP($A24,[2]DLU2008!$A:$O,10,FALSE)</f>
        <v>210.11306244260788</v>
      </c>
      <c r="L24" s="39">
        <f>VLOOKUP($A24,[2]DLU2008!$A:$O,11,FALSE)</f>
        <v>0.10158402203856749</v>
      </c>
      <c r="M24" s="36">
        <f t="shared" si="0"/>
        <v>1186.7611029415309</v>
      </c>
      <c r="N24" s="40">
        <f t="shared" si="1"/>
        <v>-4.2734158469102113E-2</v>
      </c>
      <c r="O24" s="41">
        <f t="shared" si="2"/>
        <v>-3.6009065652034204E-5</v>
      </c>
      <c r="P24" s="42">
        <f t="shared" si="3"/>
        <v>7.44</v>
      </c>
      <c r="R24" s="33"/>
      <c r="S24" s="34"/>
    </row>
    <row r="25" spans="1:19" x14ac:dyDescent="0.25">
      <c r="A25" s="35" t="s">
        <v>43</v>
      </c>
      <c r="B25" s="36">
        <f>VLOOKUP($A25,[1]Summary!$A:$C,2,FALSE)</f>
        <v>4090.4296330299999</v>
      </c>
      <c r="C25" s="37">
        <f>VLOOKUP($A25,[2]DLU2008!$A:$O,2,FALSE)</f>
        <v>0</v>
      </c>
      <c r="D25" s="38">
        <f>VLOOKUP($A25,[2]DLU2008!$A:$O,3,FALSE)</f>
        <v>105.85915977961433</v>
      </c>
      <c r="E25" s="38">
        <f>VLOOKUP($A25,[2]DLU2008!$A:$O,4,FALSE)</f>
        <v>83.016528925619838</v>
      </c>
      <c r="F25" s="38">
        <f>VLOOKUP($A25,[2]DLU2008!$A:$O,5,FALSE)</f>
        <v>40.411531809229203</v>
      </c>
      <c r="G25" s="38">
        <f>VLOOKUP($A25,[2]DLU2008!$A:$O,6,FALSE)</f>
        <v>2297.8506657483931</v>
      </c>
      <c r="H25" s="38">
        <f>VLOOKUP($A25,[2]DLU2008!$A:$O,7,FALSE)</f>
        <v>0</v>
      </c>
      <c r="I25" s="38">
        <f>VLOOKUP($A25,[2]DLU2008!$A:$O,8,FALSE)</f>
        <v>0</v>
      </c>
      <c r="J25" s="38">
        <f>VLOOKUP($A25,[2]DLU2008!$A:$O,9,FALSE)</f>
        <v>67.159664830119382</v>
      </c>
      <c r="K25" s="38">
        <f>VLOOKUP($A25,[2]DLU2008!$A:$O,10,FALSE)</f>
        <v>1457.8541092745638</v>
      </c>
      <c r="L25" s="39">
        <f>VLOOKUP($A25,[2]DLU2008!$A:$O,11,FALSE)</f>
        <v>38.244375573921026</v>
      </c>
      <c r="M25" s="36">
        <f t="shared" si="0"/>
        <v>4090.39603594146</v>
      </c>
      <c r="N25" s="40">
        <f t="shared" si="1"/>
        <v>-3.3597088539863762E-2</v>
      </c>
      <c r="O25" s="41">
        <f t="shared" si="2"/>
        <v>-8.2136517453696727E-6</v>
      </c>
      <c r="P25" s="42">
        <f t="shared" si="3"/>
        <v>8.18</v>
      </c>
      <c r="R25" s="33"/>
      <c r="S25" s="34"/>
    </row>
    <row r="26" spans="1:19" x14ac:dyDescent="0.25">
      <c r="A26" s="35" t="s">
        <v>44</v>
      </c>
      <c r="B26" s="36">
        <f>VLOOKUP($A26,[1]Summary!$A:$C,2,FALSE)</f>
        <v>3911.5568477299998</v>
      </c>
      <c r="C26" s="37">
        <f>VLOOKUP($A26,[2]DLU2008!$A:$O,2,FALSE)</f>
        <v>0</v>
      </c>
      <c r="D26" s="38">
        <f>VLOOKUP($A26,[2]DLU2008!$A:$O,3,FALSE)</f>
        <v>27.407598714416896</v>
      </c>
      <c r="E26" s="38">
        <f>VLOOKUP($A26,[2]DLU2008!$A:$O,4,FALSE)</f>
        <v>2.5286960514233243</v>
      </c>
      <c r="F26" s="38">
        <f>VLOOKUP($A26,[2]DLU2008!$A:$O,5,FALSE)</f>
        <v>248.10982751170701</v>
      </c>
      <c r="G26" s="38">
        <f>VLOOKUP($A26,[2]DLU2008!$A:$O,6,FALSE)</f>
        <v>3024.0949265381082</v>
      </c>
      <c r="H26" s="38">
        <f>VLOOKUP($A26,[2]DLU2008!$A:$O,7,FALSE)</f>
        <v>6.7722681359044995E-2</v>
      </c>
      <c r="I26" s="38">
        <f>VLOOKUP($A26,[2]DLU2008!$A:$O,8,FALSE)</f>
        <v>0</v>
      </c>
      <c r="J26" s="38">
        <f>VLOOKUP($A26,[2]DLU2008!$A:$O,9,FALSE)</f>
        <v>37.470156106519745</v>
      </c>
      <c r="K26" s="38">
        <f>VLOOKUP($A26,[2]DLU2008!$A:$O,10,FALSE)</f>
        <v>520.49127640036727</v>
      </c>
      <c r="L26" s="39">
        <f>VLOOKUP($A26,[2]DLU2008!$A:$O,11,FALSE)</f>
        <v>51.391758494031222</v>
      </c>
      <c r="M26" s="36">
        <f t="shared" si="0"/>
        <v>3911.5619624979331</v>
      </c>
      <c r="N26" s="40">
        <f t="shared" si="1"/>
        <v>5.1147679332643747E-3</v>
      </c>
      <c r="O26" s="41">
        <f t="shared" si="2"/>
        <v>1.3076024315355781E-6</v>
      </c>
      <c r="P26" s="42">
        <f t="shared" si="3"/>
        <v>9.3800000000000008</v>
      </c>
      <c r="R26" s="33"/>
      <c r="S26" s="34"/>
    </row>
    <row r="27" spans="1:19" x14ac:dyDescent="0.25">
      <c r="A27" s="35" t="s">
        <v>45</v>
      </c>
      <c r="B27" s="36">
        <f>VLOOKUP($A27,[1]Summary!$A:$C,2,FALSE)</f>
        <v>4020.04977749</v>
      </c>
      <c r="C27" s="37">
        <f>VLOOKUP($A27,[2]DLU2008!$A:$O,2,FALSE)</f>
        <v>41.275826446280995</v>
      </c>
      <c r="D27" s="38">
        <f>VLOOKUP($A27,[2]DLU2008!$A:$O,3,FALSE)</f>
        <v>67.517217630853992</v>
      </c>
      <c r="E27" s="38">
        <f>VLOOKUP($A27,[2]DLU2008!$A:$O,4,FALSE)</f>
        <v>95.929178145087235</v>
      </c>
      <c r="F27" s="38">
        <f>VLOOKUP($A27,[2]DLU2008!$A:$O,5,FALSE)</f>
        <v>111.59674483017901</v>
      </c>
      <c r="G27" s="38">
        <f>VLOOKUP($A27,[2]DLU2008!$A:$O,6,FALSE)</f>
        <v>2580.53145087236</v>
      </c>
      <c r="H27" s="38">
        <f>VLOOKUP($A27,[2]DLU2008!$A:$O,7,FALSE)</f>
        <v>89.48863636363636</v>
      </c>
      <c r="I27" s="38">
        <f>VLOOKUP($A27,[2]DLU2008!$A:$O,8,FALSE)</f>
        <v>0</v>
      </c>
      <c r="J27" s="38">
        <f>VLOOKUP($A27,[2]DLU2008!$A:$O,9,FALSE)</f>
        <v>106.79924242424242</v>
      </c>
      <c r="K27" s="38">
        <f>VLOOKUP($A27,[2]DLU2008!$A:$O,10,FALSE)</f>
        <v>800.72141873278235</v>
      </c>
      <c r="L27" s="39">
        <f>VLOOKUP($A27,[2]DLU2008!$A:$O,11,FALSE)</f>
        <v>126.20523415977961</v>
      </c>
      <c r="M27" s="36">
        <f t="shared" si="0"/>
        <v>4020.0649496052019</v>
      </c>
      <c r="N27" s="40">
        <f t="shared" si="1"/>
        <v>1.5172115201949055E-2</v>
      </c>
      <c r="O27" s="41">
        <f t="shared" si="2"/>
        <v>3.7740970337902281E-6</v>
      </c>
      <c r="P27" s="42">
        <f t="shared" si="3"/>
        <v>15.38</v>
      </c>
      <c r="R27" s="33"/>
      <c r="S27" s="34"/>
    </row>
    <row r="28" spans="1:19" x14ac:dyDescent="0.25">
      <c r="A28" s="35" t="s">
        <v>46</v>
      </c>
      <c r="B28" s="36">
        <f>VLOOKUP($A28,[1]Summary!$A:$C,2,FALSE)</f>
        <v>447.833847026</v>
      </c>
      <c r="C28" s="37">
        <f>VLOOKUP($A28,[2]DLU2008!$A:$O,2,FALSE)</f>
        <v>41.546143250688708</v>
      </c>
      <c r="D28" s="38">
        <f>VLOOKUP($A28,[2]DLU2008!$A:$O,3,FALSE)</f>
        <v>12.099403122130395</v>
      </c>
      <c r="E28" s="38">
        <f>VLOOKUP($A28,[2]DLU2008!$A:$O,4,FALSE)</f>
        <v>0</v>
      </c>
      <c r="F28" s="38">
        <f>VLOOKUP($A28,[2]DLU2008!$A:$O,5,FALSE)</f>
        <v>10.711357958547801</v>
      </c>
      <c r="G28" s="38">
        <f>VLOOKUP($A28,[2]DLU2008!$A:$O,6,FALSE)</f>
        <v>0.29958677685950413</v>
      </c>
      <c r="H28" s="38">
        <f>VLOOKUP($A28,[2]DLU2008!$A:$O,7,FALSE)</f>
        <v>183.42860422405877</v>
      </c>
      <c r="I28" s="38">
        <f>VLOOKUP($A28,[2]DLU2008!$A:$O,8,FALSE)</f>
        <v>31.76423324150597</v>
      </c>
      <c r="J28" s="38">
        <f>VLOOKUP($A28,[2]DLU2008!$A:$O,9,FALSE)</f>
        <v>85.216942148760324</v>
      </c>
      <c r="K28" s="38">
        <f>VLOOKUP($A28,[2]DLU2008!$A:$O,10,FALSE)</f>
        <v>29.837006427915519</v>
      </c>
      <c r="L28" s="39">
        <f>VLOOKUP($A28,[2]DLU2008!$A:$O,11,FALSE)</f>
        <v>52.928145087235997</v>
      </c>
      <c r="M28" s="36">
        <f t="shared" si="0"/>
        <v>447.83142223770295</v>
      </c>
      <c r="N28" s="40">
        <f t="shared" si="1"/>
        <v>-2.424788297048508E-3</v>
      </c>
      <c r="O28" s="41">
        <f t="shared" si="2"/>
        <v>-5.4145113018922169E-6</v>
      </c>
      <c r="P28" s="42">
        <f t="shared" si="3"/>
        <v>85.09</v>
      </c>
      <c r="R28" s="33"/>
      <c r="S28" s="34"/>
    </row>
    <row r="29" spans="1:19" x14ac:dyDescent="0.25">
      <c r="A29" s="35" t="s">
        <v>47</v>
      </c>
      <c r="B29" s="36">
        <f>VLOOKUP($A29,[1]Summary!$A:$C,2,FALSE)</f>
        <v>2973.2424053499999</v>
      </c>
      <c r="C29" s="37">
        <f>VLOOKUP($A29,[2]DLU2008!$A:$O,2,FALSE)</f>
        <v>0</v>
      </c>
      <c r="D29" s="38">
        <f>VLOOKUP($A29,[2]DLU2008!$A:$O,3,FALSE)</f>
        <v>336.91632231404958</v>
      </c>
      <c r="E29" s="38">
        <f>VLOOKUP($A29,[2]DLU2008!$A:$O,4,FALSE)</f>
        <v>210.67722681359044</v>
      </c>
      <c r="F29" s="38">
        <f>VLOOKUP($A29,[2]DLU2008!$A:$O,5,FALSE)</f>
        <v>43.490045763820397</v>
      </c>
      <c r="G29" s="38">
        <f>VLOOKUP($A29,[2]DLU2008!$A:$O,6,FALSE)</f>
        <v>148.16230486685032</v>
      </c>
      <c r="H29" s="38">
        <f>VLOOKUP($A29,[2]DLU2008!$A:$O,7,FALSE)</f>
        <v>659.74230945821853</v>
      </c>
      <c r="I29" s="38">
        <f>VLOOKUP($A29,[2]DLU2008!$A:$O,8,FALSE)</f>
        <v>204.07426538108356</v>
      </c>
      <c r="J29" s="38">
        <f>VLOOKUP($A29,[2]DLU2008!$A:$O,9,FALSE)</f>
        <v>400.27605601469236</v>
      </c>
      <c r="K29" s="38">
        <f>VLOOKUP($A29,[2]DLU2008!$A:$O,10,FALSE)</f>
        <v>749.22750229568408</v>
      </c>
      <c r="L29" s="39">
        <f>VLOOKUP($A29,[2]DLU2008!$A:$O,11,FALSE)</f>
        <v>220.68239210284665</v>
      </c>
      <c r="M29" s="36">
        <f t="shared" si="0"/>
        <v>2973.2484250108359</v>
      </c>
      <c r="N29" s="40">
        <f t="shared" si="1"/>
        <v>6.0196608360456594E-3</v>
      </c>
      <c r="O29" s="41">
        <f t="shared" si="2"/>
        <v>2.0246074244615871E-6</v>
      </c>
      <c r="P29" s="42">
        <f t="shared" si="3"/>
        <v>66.39</v>
      </c>
      <c r="R29" s="33"/>
      <c r="S29" s="34"/>
    </row>
    <row r="30" spans="1:19" x14ac:dyDescent="0.25">
      <c r="A30" s="35" t="s">
        <v>48</v>
      </c>
      <c r="B30" s="36">
        <f>VLOOKUP($A30,[1]Summary!$A:$C,2,FALSE)</f>
        <v>3487.9911236799999</v>
      </c>
      <c r="C30" s="37">
        <f>VLOOKUP($A30,[2]DLU2008!$A:$O,2,FALSE)</f>
        <v>94.773301193755742</v>
      </c>
      <c r="D30" s="38">
        <f>VLOOKUP($A30,[2]DLU2008!$A:$O,3,FALSE)</f>
        <v>402.19237832874194</v>
      </c>
      <c r="E30" s="38">
        <f>VLOOKUP($A30,[2]DLU2008!$A:$O,4,FALSE)</f>
        <v>101.84630394857668</v>
      </c>
      <c r="F30" s="38">
        <f>VLOOKUP($A30,[2]DLU2008!$A:$O,5,FALSE)</f>
        <v>114.84075547658701</v>
      </c>
      <c r="G30" s="38">
        <f>VLOOKUP($A30,[2]DLU2008!$A:$O,6,FALSE)</f>
        <v>8.0968778696051427</v>
      </c>
      <c r="H30" s="38">
        <f>VLOOKUP($A30,[2]DLU2008!$A:$O,7,FALSE)</f>
        <v>714.57931588613405</v>
      </c>
      <c r="I30" s="38">
        <f>VLOOKUP($A30,[2]DLU2008!$A:$O,8,FALSE)</f>
        <v>149.51388888888889</v>
      </c>
      <c r="J30" s="38">
        <f>VLOOKUP($A30,[2]DLU2008!$A:$O,9,FALSE)</f>
        <v>428.66046831955924</v>
      </c>
      <c r="K30" s="38">
        <f>VLOOKUP($A30,[2]DLU2008!$A:$O,10,FALSE)</f>
        <v>1312.6980027548209</v>
      </c>
      <c r="L30" s="39">
        <f>VLOOKUP($A30,[2]DLU2008!$A:$O,11,FALSE)</f>
        <v>160.74839302112031</v>
      </c>
      <c r="M30" s="36">
        <f t="shared" si="0"/>
        <v>3487.9496856877895</v>
      </c>
      <c r="N30" s="40">
        <f t="shared" si="1"/>
        <v>-4.1437992210376251E-2</v>
      </c>
      <c r="O30" s="41">
        <f t="shared" si="2"/>
        <v>-1.1880329690651798E-5</v>
      </c>
      <c r="P30" s="42">
        <f t="shared" si="3"/>
        <v>58.63</v>
      </c>
      <c r="R30" s="33"/>
      <c r="S30" s="34"/>
    </row>
    <row r="31" spans="1:19" x14ac:dyDescent="0.25">
      <c r="A31" s="35" t="s">
        <v>49</v>
      </c>
      <c r="B31" s="36">
        <f>VLOOKUP($A31,[1]Summary!$A:$C,2,FALSE)</f>
        <v>2241.1317805899998</v>
      </c>
      <c r="C31" s="37">
        <f>VLOOKUP($A31,[2]DLU2008!$A:$O,2,FALSE)</f>
        <v>119.02835169880625</v>
      </c>
      <c r="D31" s="38">
        <f>VLOOKUP($A31,[2]DLU2008!$A:$O,3,FALSE)</f>
        <v>116.23909550045914</v>
      </c>
      <c r="E31" s="38">
        <f>VLOOKUP($A31,[2]DLU2008!$A:$O,4,FALSE)</f>
        <v>4.0748393021120294E-2</v>
      </c>
      <c r="F31" s="38">
        <f>VLOOKUP($A31,[2]DLU2008!$A:$O,5,FALSE)</f>
        <v>2.64961996585906E-2</v>
      </c>
      <c r="G31" s="38">
        <f>VLOOKUP($A31,[2]DLU2008!$A:$O,6,FALSE)</f>
        <v>36.249426078971531</v>
      </c>
      <c r="H31" s="38">
        <f>VLOOKUP($A31,[2]DLU2008!$A:$O,7,FALSE)</f>
        <v>0.25309917355371903</v>
      </c>
      <c r="I31" s="38">
        <f>VLOOKUP($A31,[2]DLU2008!$A:$O,8,FALSE)</f>
        <v>0</v>
      </c>
      <c r="J31" s="38">
        <f>VLOOKUP($A31,[2]DLU2008!$A:$O,9,FALSE)</f>
        <v>26.33321854912764</v>
      </c>
      <c r="K31" s="38">
        <f>VLOOKUP($A31,[2]DLU2008!$A:$O,10,FALSE)</f>
        <v>1942.8541092745638</v>
      </c>
      <c r="L31" s="39">
        <f>VLOOKUP($A31,[2]DLU2008!$A:$O,11,FALSE)</f>
        <v>0</v>
      </c>
      <c r="M31" s="36">
        <f t="shared" si="0"/>
        <v>2241.0245448681617</v>
      </c>
      <c r="N31" s="40">
        <f t="shared" si="1"/>
        <v>-0.10723572183815122</v>
      </c>
      <c r="O31" s="41">
        <f t="shared" si="2"/>
        <v>-4.7851203630819604E-5</v>
      </c>
      <c r="P31" s="42">
        <f t="shared" si="3"/>
        <v>9.0299999999999994</v>
      </c>
      <c r="R31" s="33"/>
      <c r="S31" s="34"/>
    </row>
    <row r="32" spans="1:19" x14ac:dyDescent="0.25">
      <c r="A32" s="35" t="s">
        <v>50</v>
      </c>
      <c r="B32" s="36">
        <f>VLOOKUP($A32,[1]Summary!$A:$C,2,FALSE)</f>
        <v>1872.0961090200001</v>
      </c>
      <c r="C32" s="37">
        <f>VLOOKUP($A32,[2]DLU2008!$A:$O,2,FALSE)</f>
        <v>17.394398530762167</v>
      </c>
      <c r="D32" s="38">
        <f>VLOOKUP($A32,[2]DLU2008!$A:$O,3,FALSE)</f>
        <v>124.76813590449954</v>
      </c>
      <c r="E32" s="38">
        <f>VLOOKUP($A32,[2]DLU2008!$A:$O,4,FALSE)</f>
        <v>58.278236914600548</v>
      </c>
      <c r="F32" s="38">
        <f>VLOOKUP($A32,[2]DLU2008!$A:$O,5,FALSE)</f>
        <v>208.91698402682889</v>
      </c>
      <c r="G32" s="38">
        <f>VLOOKUP($A32,[2]DLU2008!$A:$O,6,FALSE)</f>
        <v>24.36524334251607</v>
      </c>
      <c r="H32" s="38">
        <f>VLOOKUP($A32,[2]DLU2008!$A:$O,7,FALSE)</f>
        <v>608.65989439853081</v>
      </c>
      <c r="I32" s="38">
        <f>VLOOKUP($A32,[2]DLU2008!$A:$O,8,FALSE)</f>
        <v>91.872704315886139</v>
      </c>
      <c r="J32" s="38">
        <f>VLOOKUP($A32,[2]DLU2008!$A:$O,9,FALSE)</f>
        <v>306.23507805325988</v>
      </c>
      <c r="K32" s="38">
        <f>VLOOKUP($A32,[2]DLU2008!$A:$O,10,FALSE)</f>
        <v>329.29924242424244</v>
      </c>
      <c r="L32" s="39">
        <f>VLOOKUP($A32,[2]DLU2008!$A:$O,11,FALSE)</f>
        <v>102.29281450872359</v>
      </c>
      <c r="M32" s="36">
        <f t="shared" si="0"/>
        <v>1872.0827324198499</v>
      </c>
      <c r="N32" s="40">
        <f t="shared" si="1"/>
        <v>-1.3376600150195372E-2</v>
      </c>
      <c r="O32" s="41">
        <f t="shared" si="2"/>
        <v>-7.1453039540110544E-6</v>
      </c>
      <c r="P32" s="42">
        <f t="shared" si="3"/>
        <v>78.19</v>
      </c>
      <c r="R32" s="33"/>
      <c r="S32" s="34"/>
    </row>
    <row r="33" spans="1:19" x14ac:dyDescent="0.25">
      <c r="A33" s="35" t="s">
        <v>51</v>
      </c>
      <c r="B33" s="36">
        <f>VLOOKUP($A33,[1]Summary!$A:$C,2,FALSE)</f>
        <v>3947.3408827600001</v>
      </c>
      <c r="C33" s="37">
        <f>VLOOKUP($A33,[2]DLU2008!$A:$O,2,FALSE)</f>
        <v>214.84274563820017</v>
      </c>
      <c r="D33" s="38">
        <f>VLOOKUP($A33,[2]DLU2008!$A:$O,3,FALSE)</f>
        <v>0</v>
      </c>
      <c r="E33" s="38">
        <f>VLOOKUP($A33,[2]DLU2008!$A:$O,4,FALSE)</f>
        <v>25.427571166207528</v>
      </c>
      <c r="F33" s="38">
        <f>VLOOKUP($A33,[2]DLU2008!$A:$O,5,FALSE)</f>
        <v>48.598916330215403</v>
      </c>
      <c r="G33" s="38">
        <f>VLOOKUP($A33,[2]DLU2008!$A:$O,6,FALSE)</f>
        <v>3172.9562672176307</v>
      </c>
      <c r="H33" s="38">
        <f>VLOOKUP($A33,[2]DLU2008!$A:$O,7,FALSE)</f>
        <v>0</v>
      </c>
      <c r="I33" s="38">
        <f>VLOOKUP($A33,[2]DLU2008!$A:$O,8,FALSE)</f>
        <v>0</v>
      </c>
      <c r="J33" s="38">
        <f>VLOOKUP($A33,[2]DLU2008!$A:$O,9,FALSE)</f>
        <v>15.008608815426998</v>
      </c>
      <c r="K33" s="38">
        <f>VLOOKUP($A33,[2]DLU2008!$A:$O,10,FALSE)</f>
        <v>455.43732782369148</v>
      </c>
      <c r="L33" s="39">
        <f>VLOOKUP($A33,[2]DLU2008!$A:$O,11,FALSE)</f>
        <v>15.076905417814508</v>
      </c>
      <c r="M33" s="36">
        <f t="shared" si="0"/>
        <v>3947.3483424091864</v>
      </c>
      <c r="N33" s="40">
        <f t="shared" si="1"/>
        <v>7.4596491863303527E-3</v>
      </c>
      <c r="O33" s="41">
        <f t="shared" si="2"/>
        <v>1.8897874064434613E-6</v>
      </c>
      <c r="P33" s="42">
        <f t="shared" si="3"/>
        <v>5.36</v>
      </c>
      <c r="R33" s="33"/>
      <c r="S33" s="34"/>
    </row>
    <row r="34" spans="1:19" x14ac:dyDescent="0.25">
      <c r="A34" s="35" t="s">
        <v>52</v>
      </c>
      <c r="B34" s="36">
        <f>VLOOKUP($A34,[1]Summary!$A:$C,2,FALSE)</f>
        <v>4762.1049206300004</v>
      </c>
      <c r="C34" s="37">
        <f>VLOOKUP($A34,[2]DLU2008!$A:$O,2,FALSE)</f>
        <v>0</v>
      </c>
      <c r="D34" s="38">
        <f>VLOOKUP($A34,[2]DLU2008!$A:$O,3,FALSE)</f>
        <v>0</v>
      </c>
      <c r="E34" s="38">
        <f>VLOOKUP($A34,[2]DLU2008!$A:$O,4,FALSE)</f>
        <v>49.904729109274562</v>
      </c>
      <c r="F34" s="38">
        <f>VLOOKUP($A34,[2]DLU2008!$A:$O,5,FALSE)</f>
        <v>3.5640399153265698</v>
      </c>
      <c r="G34" s="38">
        <f>VLOOKUP($A34,[2]DLU2008!$A:$O,6,FALSE)</f>
        <v>3497.7094811753905</v>
      </c>
      <c r="H34" s="38">
        <f>VLOOKUP($A34,[2]DLU2008!$A:$O,7,FALSE)</f>
        <v>0</v>
      </c>
      <c r="I34" s="38">
        <f>VLOOKUP($A34,[2]DLU2008!$A:$O,8,FALSE)</f>
        <v>0</v>
      </c>
      <c r="J34" s="38">
        <f>VLOOKUP($A34,[2]DLU2008!$A:$O,9,FALSE)</f>
        <v>68.786157024793383</v>
      </c>
      <c r="K34" s="38">
        <f>VLOOKUP($A34,[2]DLU2008!$A:$O,10,FALSE)</f>
        <v>1062.3754591368229</v>
      </c>
      <c r="L34" s="39">
        <f>VLOOKUP($A34,[2]DLU2008!$A:$O,11,FALSE)</f>
        <v>79.770431588613405</v>
      </c>
      <c r="M34" s="36">
        <f t="shared" si="0"/>
        <v>4762.1102979502211</v>
      </c>
      <c r="N34" s="40">
        <f t="shared" si="1"/>
        <v>5.3773202207594295E-3</v>
      </c>
      <c r="O34" s="41">
        <f t="shared" si="2"/>
        <v>1.1291885076819863E-6</v>
      </c>
      <c r="P34" s="42">
        <f t="shared" si="3"/>
        <v>4.24</v>
      </c>
      <c r="R34" s="33"/>
      <c r="S34" s="34"/>
    </row>
    <row r="35" spans="1:19" x14ac:dyDescent="0.25">
      <c r="A35" s="35" t="s">
        <v>53</v>
      </c>
      <c r="B35" s="36">
        <f>VLOOKUP($A35,[1]Summary!$A:$C,2,FALSE)</f>
        <v>4475.5251472899999</v>
      </c>
      <c r="C35" s="37">
        <f>VLOOKUP($A35,[2]DLU2008!$A:$O,2,FALSE)</f>
        <v>12.210169880624425</v>
      </c>
      <c r="D35" s="38">
        <f>VLOOKUP($A35,[2]DLU2008!$A:$O,3,FALSE)</f>
        <v>66.718319559228647</v>
      </c>
      <c r="E35" s="38">
        <f>VLOOKUP($A35,[2]DLU2008!$A:$O,4,FALSE)</f>
        <v>18.945133149678604</v>
      </c>
      <c r="F35" s="38">
        <f>VLOOKUP($A35,[2]DLU2008!$A:$O,5,FALSE)</f>
        <v>30.375253929125702</v>
      </c>
      <c r="G35" s="38">
        <f>VLOOKUP($A35,[2]DLU2008!$A:$O,6,FALSE)</f>
        <v>2655.6066345270892</v>
      </c>
      <c r="H35" s="38">
        <f>VLOOKUP($A35,[2]DLU2008!$A:$O,7,FALSE)</f>
        <v>475.01262626262627</v>
      </c>
      <c r="I35" s="38">
        <f>VLOOKUP($A35,[2]DLU2008!$A:$O,8,FALSE)</f>
        <v>24.94605142332415</v>
      </c>
      <c r="J35" s="38">
        <f>VLOOKUP($A35,[2]DLU2008!$A:$O,9,FALSE)</f>
        <v>241.78030303030303</v>
      </c>
      <c r="K35" s="38">
        <f>VLOOKUP($A35,[2]DLU2008!$A:$O,10,FALSE)</f>
        <v>688.16460055096422</v>
      </c>
      <c r="L35" s="39">
        <f>VLOOKUP($A35,[2]DLU2008!$A:$O,11,FALSE)</f>
        <v>261.75734618916437</v>
      </c>
      <c r="M35" s="36">
        <f t="shared" si="0"/>
        <v>4475.5164385021289</v>
      </c>
      <c r="N35" s="40">
        <f t="shared" si="1"/>
        <v>-8.7087878710008226E-3</v>
      </c>
      <c r="O35" s="41">
        <f t="shared" si="2"/>
        <v>-1.9458732842718573E-6</v>
      </c>
      <c r="P35" s="42">
        <f t="shared" si="3"/>
        <v>24.87</v>
      </c>
      <c r="R35" s="33"/>
      <c r="S35" s="34"/>
    </row>
    <row r="36" spans="1:19" x14ac:dyDescent="0.25">
      <c r="A36" s="35" t="s">
        <v>54</v>
      </c>
      <c r="B36" s="36">
        <f>VLOOKUP($A36,[1]Summary!$A:$C,2,FALSE)</f>
        <v>4653.5860375100001</v>
      </c>
      <c r="C36" s="37">
        <f>VLOOKUP($A36,[2]DLU2008!$A:$O,2,FALSE)</f>
        <v>185.04304407713499</v>
      </c>
      <c r="D36" s="38">
        <f>VLOOKUP($A36,[2]DLU2008!$A:$O,3,FALSE)</f>
        <v>147.3100321395776</v>
      </c>
      <c r="E36" s="38">
        <f>VLOOKUP($A36,[2]DLU2008!$A:$O,4,FALSE)</f>
        <v>111.93468778696051</v>
      </c>
      <c r="F36" s="38">
        <f>VLOOKUP($A36,[2]DLU2008!$A:$O,5,FALSE)</f>
        <v>105.246357617428</v>
      </c>
      <c r="G36" s="38">
        <f>VLOOKUP($A36,[2]DLU2008!$A:$O,6,FALSE)</f>
        <v>335.65082644628097</v>
      </c>
      <c r="H36" s="38">
        <f>VLOOKUP($A36,[2]DLU2008!$A:$O,7,FALSE)</f>
        <v>1174.6332644628098</v>
      </c>
      <c r="I36" s="38">
        <f>VLOOKUP($A36,[2]DLU2008!$A:$O,8,FALSE)</f>
        <v>139.65335169880623</v>
      </c>
      <c r="J36" s="38">
        <f>VLOOKUP($A36,[2]DLU2008!$A:$O,9,FALSE)</f>
        <v>664.39221763085402</v>
      </c>
      <c r="K36" s="38">
        <f>VLOOKUP($A36,[2]DLU2008!$A:$O,10,FALSE)</f>
        <v>1379.8530762167127</v>
      </c>
      <c r="L36" s="39">
        <f>VLOOKUP($A36,[2]DLU2008!$A:$O,11,FALSE)</f>
        <v>408.40392561983469</v>
      </c>
      <c r="M36" s="36">
        <f t="shared" si="0"/>
        <v>4652.1207836963995</v>
      </c>
      <c r="N36" s="40">
        <f t="shared" si="1"/>
        <v>-1.4652538136006115</v>
      </c>
      <c r="O36" s="41">
        <f t="shared" si="2"/>
        <v>-3.1496469711957397E-4</v>
      </c>
      <c r="P36" s="42">
        <f t="shared" si="3"/>
        <v>59.63</v>
      </c>
      <c r="R36" s="33"/>
      <c r="S36" s="34"/>
    </row>
    <row r="37" spans="1:19" x14ac:dyDescent="0.25">
      <c r="A37" s="35" t="s">
        <v>55</v>
      </c>
      <c r="B37" s="36">
        <f>VLOOKUP($A37,[1]Summary!$A:$C,2,FALSE)</f>
        <v>2523.4773748600001</v>
      </c>
      <c r="C37" s="37">
        <f>VLOOKUP($A37,[2]DLU2008!$A:$O,2,FALSE)</f>
        <v>591.69765840220384</v>
      </c>
      <c r="D37" s="38">
        <f>VLOOKUP($A37,[2]DLU2008!$A:$O,3,FALSE)</f>
        <v>135.64623507805325</v>
      </c>
      <c r="E37" s="38">
        <f>VLOOKUP($A37,[2]DLU2008!$A:$O,4,FALSE)</f>
        <v>82.921258034894393</v>
      </c>
      <c r="F37" s="38">
        <f>VLOOKUP($A37,[2]DLU2008!$A:$O,5,FALSE)</f>
        <v>33.156173247198502</v>
      </c>
      <c r="G37" s="38">
        <f>VLOOKUP($A37,[2]DLU2008!$A:$O,6,FALSE)</f>
        <v>5.4901285583103761</v>
      </c>
      <c r="H37" s="38">
        <f>VLOOKUP($A37,[2]DLU2008!$A:$O,7,FALSE)</f>
        <v>262.2055785123967</v>
      </c>
      <c r="I37" s="38">
        <f>VLOOKUP($A37,[2]DLU2008!$A:$O,8,FALSE)</f>
        <v>4.7503443526170797</v>
      </c>
      <c r="J37" s="38">
        <f>VLOOKUP($A37,[2]DLU2008!$A:$O,9,FALSE)</f>
        <v>185.14634986225894</v>
      </c>
      <c r="K37" s="38">
        <f>VLOOKUP($A37,[2]DLU2008!$A:$O,10,FALSE)</f>
        <v>1184.1219008264463</v>
      </c>
      <c r="L37" s="39">
        <f>VLOOKUP($A37,[2]DLU2008!$A:$O,11,FALSE)</f>
        <v>38.36202938475666</v>
      </c>
      <c r="M37" s="36">
        <f t="shared" si="0"/>
        <v>2523.497656259136</v>
      </c>
      <c r="N37" s="40">
        <f t="shared" si="1"/>
        <v>2.028139913591076E-2</v>
      </c>
      <c r="O37" s="41">
        <f t="shared" si="2"/>
        <v>8.0370192084807222E-6</v>
      </c>
      <c r="P37" s="42">
        <f t="shared" si="3"/>
        <v>41.04</v>
      </c>
      <c r="R37" s="33"/>
      <c r="S37" s="34"/>
    </row>
    <row r="38" spans="1:19" x14ac:dyDescent="0.25">
      <c r="A38" s="35" t="s">
        <v>56</v>
      </c>
      <c r="B38" s="36">
        <f>VLOOKUP($A38,[1]Summary!$A:$C,2,FALSE)</f>
        <v>1914.2946644799999</v>
      </c>
      <c r="C38" s="37">
        <f>VLOOKUP($A38,[2]DLU2008!$A:$O,2,FALSE)</f>
        <v>721.07151056014698</v>
      </c>
      <c r="D38" s="38">
        <f>VLOOKUP($A38,[2]DLU2008!$A:$O,3,FALSE)</f>
        <v>159.22061524334251</v>
      </c>
      <c r="E38" s="38">
        <f>VLOOKUP($A38,[2]DLU2008!$A:$O,4,FALSE)</f>
        <v>0.16012396694214875</v>
      </c>
      <c r="F38" s="38">
        <f>VLOOKUP($A38,[2]DLU2008!$A:$O,5,FALSE)</f>
        <v>7.3079944349381396</v>
      </c>
      <c r="G38" s="38">
        <f>VLOOKUP($A38,[2]DLU2008!$A:$O,6,FALSE)</f>
        <v>826.73037190082641</v>
      </c>
      <c r="H38" s="38">
        <f>VLOOKUP($A38,[2]DLU2008!$A:$O,7,FALSE)</f>
        <v>8.0549816345270884</v>
      </c>
      <c r="I38" s="38">
        <f>VLOOKUP($A38,[2]DLU2008!$A:$O,8,FALSE)</f>
        <v>0</v>
      </c>
      <c r="J38" s="38">
        <f>VLOOKUP($A38,[2]DLU2008!$A:$O,9,FALSE)</f>
        <v>49.330808080808083</v>
      </c>
      <c r="K38" s="38">
        <f>VLOOKUP($A38,[2]DLU2008!$A:$O,10,FALSE)</f>
        <v>87.932162534435264</v>
      </c>
      <c r="L38" s="39">
        <f>VLOOKUP($A38,[2]DLU2008!$A:$O,11,FALSE)</f>
        <v>54.496097337006425</v>
      </c>
      <c r="M38" s="36">
        <f t="shared" si="0"/>
        <v>1914.3046656929732</v>
      </c>
      <c r="N38" s="40">
        <f t="shared" si="1"/>
        <v>1.000121297329315E-2</v>
      </c>
      <c r="O38" s="41">
        <f t="shared" si="2"/>
        <v>5.2244625176592449E-6</v>
      </c>
      <c r="P38" s="42">
        <f t="shared" si="3"/>
        <v>33.39</v>
      </c>
      <c r="R38" s="33"/>
      <c r="S38" s="34"/>
    </row>
    <row r="39" spans="1:19" x14ac:dyDescent="0.25">
      <c r="A39" s="35" t="s">
        <v>57</v>
      </c>
      <c r="B39" s="36">
        <f>VLOOKUP($A39,[1]Summary!$A:$C,2,FALSE)</f>
        <v>1192.1525605300001</v>
      </c>
      <c r="C39" s="37">
        <f>VLOOKUP($A39,[2]DLU2008!$A:$O,2,FALSE)</f>
        <v>86.842286501377416</v>
      </c>
      <c r="D39" s="38">
        <f>VLOOKUP($A39,[2]DLU2008!$A:$O,3,FALSE)</f>
        <v>40.285812672176306</v>
      </c>
      <c r="E39" s="38">
        <f>VLOOKUP($A39,[2]DLU2008!$A:$O,4,FALSE)</f>
        <v>8.7396694214876032</v>
      </c>
      <c r="F39" s="38">
        <f>VLOOKUP($A39,[2]DLU2008!$A:$O,5,FALSE)</f>
        <v>68.846224359559699</v>
      </c>
      <c r="G39" s="38">
        <f>VLOOKUP($A39,[2]DLU2008!$A:$O,6,FALSE)</f>
        <v>11.021005509641872</v>
      </c>
      <c r="H39" s="38">
        <f>VLOOKUP($A39,[2]DLU2008!$A:$O,7,FALSE)</f>
        <v>425.93893480257117</v>
      </c>
      <c r="I39" s="38">
        <f>VLOOKUP($A39,[2]DLU2008!$A:$O,8,FALSE)</f>
        <v>0</v>
      </c>
      <c r="J39" s="38">
        <f>VLOOKUP($A39,[2]DLU2008!$A:$O,9,FALSE)</f>
        <v>212.32380624426079</v>
      </c>
      <c r="K39" s="38">
        <f>VLOOKUP($A39,[2]DLU2008!$A:$O,10,FALSE)</f>
        <v>58.177226813590451</v>
      </c>
      <c r="L39" s="39">
        <f>VLOOKUP($A39,[2]DLU2008!$A:$O,11,FALSE)</f>
        <v>279.96039944903583</v>
      </c>
      <c r="M39" s="36">
        <f t="shared" si="0"/>
        <v>1192.1353657737011</v>
      </c>
      <c r="N39" s="40">
        <f t="shared" si="1"/>
        <v>-1.7194756298977154E-2</v>
      </c>
      <c r="O39" s="41">
        <f t="shared" si="2"/>
        <v>-1.4423493164148923E-5</v>
      </c>
      <c r="P39" s="42">
        <f t="shared" si="3"/>
        <v>90.55</v>
      </c>
      <c r="R39" s="33"/>
      <c r="S39" s="34"/>
    </row>
    <row r="40" spans="1:19" x14ac:dyDescent="0.25">
      <c r="A40" s="35" t="s">
        <v>58</v>
      </c>
      <c r="B40" s="36">
        <f>VLOOKUP($A40,[1]Summary!$A:$C,2,FALSE)</f>
        <v>3499.35792502</v>
      </c>
      <c r="C40" s="37">
        <f>VLOOKUP($A40,[2]DLU2008!$A:$O,2,FALSE)</f>
        <v>249.42091368227733</v>
      </c>
      <c r="D40" s="38">
        <f>VLOOKUP($A40,[2]DLU2008!$A:$O,3,FALSE)</f>
        <v>549.14313590449956</v>
      </c>
      <c r="E40" s="38">
        <f>VLOOKUP($A40,[2]DLU2008!$A:$O,4,FALSE)</f>
        <v>212.37947658402203</v>
      </c>
      <c r="F40" s="38">
        <f>VLOOKUP($A40,[2]DLU2008!$A:$O,5,FALSE)</f>
        <v>209.006577133116</v>
      </c>
      <c r="G40" s="38">
        <f>VLOOKUP($A40,[2]DLU2008!$A:$O,6,FALSE)</f>
        <v>26.899678604224057</v>
      </c>
      <c r="H40" s="38">
        <f>VLOOKUP($A40,[2]DLU2008!$A:$O,7,FALSE)</f>
        <v>898.78213957759408</v>
      </c>
      <c r="I40" s="38">
        <f>VLOOKUP($A40,[2]DLU2008!$A:$O,8,FALSE)</f>
        <v>21.642561983471076</v>
      </c>
      <c r="J40" s="38">
        <f>VLOOKUP($A40,[2]DLU2008!$A:$O,9,FALSE)</f>
        <v>582.79155188246102</v>
      </c>
      <c r="K40" s="38">
        <f>VLOOKUP($A40,[2]DLU2008!$A:$O,10,FALSE)</f>
        <v>286.06232782369148</v>
      </c>
      <c r="L40" s="39">
        <f>VLOOKUP($A40,[2]DLU2008!$A:$O,11,FALSE)</f>
        <v>463.18813131313129</v>
      </c>
      <c r="M40" s="36">
        <f t="shared" si="0"/>
        <v>3499.3164944884879</v>
      </c>
      <c r="N40" s="40">
        <f t="shared" si="1"/>
        <v>-4.1430531512105517E-2</v>
      </c>
      <c r="O40" s="41">
        <f t="shared" si="2"/>
        <v>-1.1839606842467566E-5</v>
      </c>
      <c r="P40" s="42">
        <f t="shared" si="3"/>
        <v>87.18</v>
      </c>
      <c r="R40" s="33"/>
      <c r="S40" s="34"/>
    </row>
    <row r="41" spans="1:19" x14ac:dyDescent="0.25">
      <c r="A41" s="35" t="s">
        <v>59</v>
      </c>
      <c r="B41" s="36">
        <f>VLOOKUP($A41,[1]Summary!$A:$C,2,FALSE)</f>
        <v>2323.2381643399999</v>
      </c>
      <c r="C41" s="37">
        <f>VLOOKUP($A41,[2]DLU2008!$A:$O,2,FALSE)</f>
        <v>5.8029155188246095</v>
      </c>
      <c r="D41" s="38">
        <f>VLOOKUP($A41,[2]DLU2008!$A:$O,3,FALSE)</f>
        <v>287.84607438016531</v>
      </c>
      <c r="E41" s="38">
        <f>VLOOKUP($A41,[2]DLU2008!$A:$O,4,FALSE)</f>
        <v>113.09974747474747</v>
      </c>
      <c r="F41" s="38">
        <f>VLOOKUP($A41,[2]DLU2008!$A:$O,5,FALSE)</f>
        <v>119.747175918739</v>
      </c>
      <c r="G41" s="38">
        <f>VLOOKUP($A41,[2]DLU2008!$A:$O,6,FALSE)</f>
        <v>41.300505050505052</v>
      </c>
      <c r="H41" s="38">
        <f>VLOOKUP($A41,[2]DLU2008!$A:$O,7,FALSE)</f>
        <v>881.83712121212125</v>
      </c>
      <c r="I41" s="38">
        <f>VLOOKUP($A41,[2]DLU2008!$A:$O,8,FALSE)</f>
        <v>78.347681359044998</v>
      </c>
      <c r="J41" s="38">
        <f>VLOOKUP($A41,[2]DLU2008!$A:$O,9,FALSE)</f>
        <v>450.86489898989902</v>
      </c>
      <c r="K41" s="38">
        <f>VLOOKUP($A41,[2]DLU2008!$A:$O,10,FALSE)</f>
        <v>192.525826446281</v>
      </c>
      <c r="L41" s="39">
        <f>VLOOKUP($A41,[2]DLU2008!$A:$O,11,FALSE)</f>
        <v>151.84859963269054</v>
      </c>
      <c r="M41" s="36">
        <f t="shared" si="0"/>
        <v>2323.2205459830184</v>
      </c>
      <c r="N41" s="40">
        <f t="shared" si="1"/>
        <v>-1.7618356981529359E-2</v>
      </c>
      <c r="O41" s="41">
        <f t="shared" si="2"/>
        <v>-7.5835921010566603E-6</v>
      </c>
      <c r="P41" s="42">
        <f t="shared" si="3"/>
        <v>88.12</v>
      </c>
      <c r="R41" s="33"/>
      <c r="S41" s="34"/>
    </row>
    <row r="42" spans="1:19" x14ac:dyDescent="0.25">
      <c r="A42" s="35" t="s">
        <v>60</v>
      </c>
      <c r="B42" s="36">
        <f>VLOOKUP($A42,[1]Summary!$A:$C,2,FALSE)</f>
        <v>3225.9032942899998</v>
      </c>
      <c r="C42" s="37">
        <f>VLOOKUP($A42,[2]DLU2008!$A:$O,2,FALSE)</f>
        <v>199.71648301193756</v>
      </c>
      <c r="D42" s="38">
        <f>VLOOKUP($A42,[2]DLU2008!$A:$O,3,FALSE)</f>
        <v>544.59022038567491</v>
      </c>
      <c r="E42" s="38">
        <f>VLOOKUP($A42,[2]DLU2008!$A:$O,4,FALSE)</f>
        <v>330.2450642791552</v>
      </c>
      <c r="F42" s="38">
        <f>VLOOKUP($A42,[2]DLU2008!$A:$O,5,FALSE)</f>
        <v>156.33590453918001</v>
      </c>
      <c r="G42" s="38">
        <f>VLOOKUP($A42,[2]DLU2008!$A:$O,6,FALSE)</f>
        <v>0</v>
      </c>
      <c r="H42" s="38">
        <f>VLOOKUP($A42,[2]DLU2008!$A:$O,7,FALSE)</f>
        <v>806.6322314049587</v>
      </c>
      <c r="I42" s="38">
        <f>VLOOKUP($A42,[2]DLU2008!$A:$O,8,FALSE)</f>
        <v>48.560606060606062</v>
      </c>
      <c r="J42" s="38">
        <f>VLOOKUP($A42,[2]DLU2008!$A:$O,9,FALSE)</f>
        <v>506.65289256198349</v>
      </c>
      <c r="K42" s="38">
        <f>VLOOKUP($A42,[2]DLU2008!$A:$O,10,FALSE)</f>
        <v>315.03673094582183</v>
      </c>
      <c r="L42" s="39">
        <f>VLOOKUP($A42,[2]DLU2008!$A:$O,11,FALSE)</f>
        <v>318.07851239669424</v>
      </c>
      <c r="M42" s="36">
        <f t="shared" si="0"/>
        <v>3225.8486455860125</v>
      </c>
      <c r="N42" s="40">
        <f t="shared" si="1"/>
        <v>-5.4648703987368208E-2</v>
      </c>
      <c r="O42" s="41">
        <f t="shared" si="2"/>
        <v>-1.6940876647187097E-5</v>
      </c>
      <c r="P42" s="42">
        <f t="shared" si="3"/>
        <v>86.39</v>
      </c>
      <c r="R42" s="33"/>
      <c r="S42" s="34"/>
    </row>
    <row r="43" spans="1:19" x14ac:dyDescent="0.25">
      <c r="A43" s="35" t="s">
        <v>61</v>
      </c>
      <c r="B43" s="36">
        <f>VLOOKUP($A43,[1]Summary!$A:$C,2,FALSE)</f>
        <v>3205.81449548</v>
      </c>
      <c r="C43" s="37">
        <f>VLOOKUP($A43,[2]DLU2008!$A:$O,2,FALSE)</f>
        <v>5.2140725436179984</v>
      </c>
      <c r="D43" s="38">
        <f>VLOOKUP($A43,[2]DLU2008!$A:$O,3,FALSE)</f>
        <v>43.441230486685029</v>
      </c>
      <c r="E43" s="38">
        <f>VLOOKUP($A43,[2]DLU2008!$A:$O,4,FALSE)</f>
        <v>75.598025711662075</v>
      </c>
      <c r="F43" s="38">
        <f>VLOOKUP($A43,[2]DLU2008!$A:$O,5,FALSE)</f>
        <v>48.439312215236491</v>
      </c>
      <c r="G43" s="38">
        <f>VLOOKUP($A43,[2]DLU2008!$A:$O,6,FALSE)</f>
        <v>698.07449494949492</v>
      </c>
      <c r="H43" s="38">
        <f>VLOOKUP($A43,[2]DLU2008!$A:$O,7,FALSE)</f>
        <v>827.60215794306703</v>
      </c>
      <c r="I43" s="38">
        <f>VLOOKUP($A43,[2]DLU2008!$A:$O,8,FALSE)</f>
        <v>92.036845730027551</v>
      </c>
      <c r="J43" s="38">
        <f>VLOOKUP($A43,[2]DLU2008!$A:$O,9,FALSE)</f>
        <v>425.9624655647383</v>
      </c>
      <c r="K43" s="38">
        <f>VLOOKUP($A43,[2]DLU2008!$A:$O,10,FALSE)</f>
        <v>710.92056932966022</v>
      </c>
      <c r="L43" s="39">
        <f>VLOOKUP($A43,[2]DLU2008!$A:$O,11,FALSE)</f>
        <v>279.99655647382917</v>
      </c>
      <c r="M43" s="36">
        <f t="shared" si="0"/>
        <v>3207.2857309480187</v>
      </c>
      <c r="N43" s="40">
        <f t="shared" si="1"/>
        <v>1.4712354680186763</v>
      </c>
      <c r="O43" s="41">
        <f t="shared" si="2"/>
        <v>4.5871668177933255E-4</v>
      </c>
      <c r="P43" s="42">
        <f t="shared" si="3"/>
        <v>54.55</v>
      </c>
      <c r="R43" s="33"/>
      <c r="S43" s="34"/>
    </row>
    <row r="44" spans="1:19" x14ac:dyDescent="0.25">
      <c r="A44" s="35" t="s">
        <v>62</v>
      </c>
      <c r="B44" s="36">
        <f>VLOOKUP($A44,[1]Summary!$A:$C,2,FALSE)</f>
        <v>1115.64933286</v>
      </c>
      <c r="C44" s="37">
        <f>VLOOKUP($A44,[2]DLU2008!$A:$O,2,FALSE)</f>
        <v>0</v>
      </c>
      <c r="D44" s="38">
        <f>VLOOKUP($A44,[2]DLU2008!$A:$O,3,FALSE)</f>
        <v>366.43767217630852</v>
      </c>
      <c r="E44" s="38">
        <f>VLOOKUP($A44,[2]DLU2008!$A:$O,4,FALSE)</f>
        <v>222.65840220385675</v>
      </c>
      <c r="F44" s="38">
        <f>VLOOKUP($A44,[2]DLU2008!$A:$O,5,FALSE)</f>
        <v>73.948353319164994</v>
      </c>
      <c r="G44" s="38">
        <f>VLOOKUP($A44,[2]DLU2008!$A:$O,6,FALSE)</f>
        <v>84.381313131313135</v>
      </c>
      <c r="H44" s="38">
        <f>VLOOKUP($A44,[2]DLU2008!$A:$O,7,FALSE)</f>
        <v>97.603305785123965</v>
      </c>
      <c r="I44" s="38">
        <f>VLOOKUP($A44,[2]DLU2008!$A:$O,8,FALSE)</f>
        <v>13.011937557392104</v>
      </c>
      <c r="J44" s="38">
        <f>VLOOKUP($A44,[2]DLU2008!$A:$O,9,FALSE)</f>
        <v>99.938016528925615</v>
      </c>
      <c r="K44" s="38">
        <f>VLOOKUP($A44,[2]DLU2008!$A:$O,10,FALSE)</f>
        <v>114.34917355371901</v>
      </c>
      <c r="L44" s="39">
        <f>VLOOKUP($A44,[2]DLU2008!$A:$O,11,FALSE)</f>
        <v>43.3425160697888</v>
      </c>
      <c r="M44" s="36">
        <f t="shared" si="0"/>
        <v>1115.6706903255931</v>
      </c>
      <c r="N44" s="40">
        <f t="shared" si="1"/>
        <v>2.1357465593155212E-2</v>
      </c>
      <c r="O44" s="41">
        <f t="shared" si="2"/>
        <v>1.9143162743589085E-5</v>
      </c>
      <c r="P44" s="42">
        <f t="shared" si="3"/>
        <v>81.599999999999994</v>
      </c>
      <c r="R44" s="33"/>
      <c r="S44" s="34"/>
    </row>
    <row r="45" spans="1:19" x14ac:dyDescent="0.25">
      <c r="A45" s="35" t="s">
        <v>63</v>
      </c>
      <c r="B45" s="36">
        <f>VLOOKUP($A45,[1]Summary!$A:$C,2,FALSE)</f>
        <v>1485.7565647399999</v>
      </c>
      <c r="C45" s="37">
        <f>VLOOKUP($A45,[2]DLU2008!$A:$O,2,FALSE)</f>
        <v>9.5994031221303953</v>
      </c>
      <c r="D45" s="38">
        <f>VLOOKUP($A45,[2]DLU2008!$A:$O,3,FALSE)</f>
        <v>68.638659320477501</v>
      </c>
      <c r="E45" s="38">
        <f>VLOOKUP($A45,[2]DLU2008!$A:$O,4,FALSE)</f>
        <v>12.207874196510559</v>
      </c>
      <c r="F45" s="38">
        <f>VLOOKUP($A45,[2]DLU2008!$A:$O,5,FALSE)</f>
        <v>187.63892218392101</v>
      </c>
      <c r="G45" s="38">
        <f>VLOOKUP($A45,[2]DLU2008!$A:$O,6,FALSE)</f>
        <v>23.480831037649221</v>
      </c>
      <c r="H45" s="38">
        <f>VLOOKUP($A45,[2]DLU2008!$A:$O,7,FALSE)</f>
        <v>328.24150596877871</v>
      </c>
      <c r="I45" s="38">
        <f>VLOOKUP($A45,[2]DLU2008!$A:$O,8,FALSE)</f>
        <v>0</v>
      </c>
      <c r="J45" s="38">
        <f>VLOOKUP($A45,[2]DLU2008!$A:$O,9,FALSE)</f>
        <v>209.49954086317723</v>
      </c>
      <c r="K45" s="38">
        <f>VLOOKUP($A45,[2]DLU2008!$A:$O,10,FALSE)</f>
        <v>488.28282828282829</v>
      </c>
      <c r="L45" s="39">
        <f>VLOOKUP($A45,[2]DLU2008!$A:$O,11,FALSE)</f>
        <v>158.12557392102846</v>
      </c>
      <c r="M45" s="36">
        <f t="shared" si="0"/>
        <v>1485.7151388965015</v>
      </c>
      <c r="N45" s="40">
        <f t="shared" si="1"/>
        <v>-4.1425843498473114E-2</v>
      </c>
      <c r="O45" s="41">
        <f t="shared" si="2"/>
        <v>-2.7882763265939189E-5</v>
      </c>
      <c r="P45" s="42">
        <f t="shared" si="3"/>
        <v>65.23</v>
      </c>
      <c r="R45" s="33"/>
      <c r="S45" s="34"/>
    </row>
    <row r="46" spans="1:19" x14ac:dyDescent="0.25">
      <c r="A46" s="35" t="s">
        <v>64</v>
      </c>
      <c r="B46" s="36">
        <f>VLOOKUP($A46,[1]Summary!$A:$C,2,FALSE)</f>
        <v>3396.16807651</v>
      </c>
      <c r="C46" s="37">
        <f>VLOOKUP($A46,[2]DLU2008!$A:$O,2,FALSE)</f>
        <v>0</v>
      </c>
      <c r="D46" s="38">
        <f>VLOOKUP($A46,[2]DLU2008!$A:$O,3,FALSE)</f>
        <v>0</v>
      </c>
      <c r="E46" s="38">
        <f>VLOOKUP($A46,[2]DLU2008!$A:$O,4,FALSE)</f>
        <v>0</v>
      </c>
      <c r="F46" s="38">
        <f>VLOOKUP($A46,[2]DLU2008!$A:$O,5,FALSE)</f>
        <v>0</v>
      </c>
      <c r="G46" s="38">
        <f>VLOOKUP($A46,[2]DLU2008!$A:$O,6,FALSE)</f>
        <v>0</v>
      </c>
      <c r="H46" s="38">
        <f>VLOOKUP($A46,[2]DLU2008!$A:$O,7,FALSE)</f>
        <v>0</v>
      </c>
      <c r="I46" s="38">
        <f>VLOOKUP($A46,[2]DLU2008!$A:$O,8,FALSE)</f>
        <v>0</v>
      </c>
      <c r="J46" s="38">
        <f>VLOOKUP($A46,[2]DLU2008!$A:$O,9,FALSE)</f>
        <v>43.633494031221304</v>
      </c>
      <c r="K46" s="38">
        <f>VLOOKUP($A46,[2]DLU2008!$A:$O,10,FALSE)</f>
        <v>3352.4690082644629</v>
      </c>
      <c r="L46" s="39">
        <f>VLOOKUP($A46,[2]DLU2008!$A:$O,11,FALSE)</f>
        <v>0</v>
      </c>
      <c r="M46" s="36">
        <f t="shared" si="0"/>
        <v>3396.1025022956842</v>
      </c>
      <c r="N46" s="40">
        <f t="shared" si="1"/>
        <v>-6.5574214315802237E-2</v>
      </c>
      <c r="O46" s="41">
        <f t="shared" si="2"/>
        <v>-1.9308667589236671E-5</v>
      </c>
      <c r="P46" s="42">
        <f t="shared" si="3"/>
        <v>1.28</v>
      </c>
      <c r="R46" s="33"/>
      <c r="S46" s="34"/>
    </row>
    <row r="47" spans="1:19" ht="15.75" thickBot="1" x14ac:dyDescent="0.3">
      <c r="A47" s="43" t="s">
        <v>65</v>
      </c>
      <c r="B47" s="44">
        <f>VLOOKUP($A47,[1]Summary!$A:$C,2,FALSE)</f>
        <v>901.205017699</v>
      </c>
      <c r="C47" s="45">
        <f>VLOOKUP($A47,[2]DLU2008!$A:$O,2,FALSE)</f>
        <v>0</v>
      </c>
      <c r="D47" s="46">
        <f>VLOOKUP($A47,[2]DLU2008!$A:$O,3,FALSE)</f>
        <v>0</v>
      </c>
      <c r="E47" s="46">
        <f>VLOOKUP($A47,[2]DLU2008!$A:$O,4,FALSE)</f>
        <v>0</v>
      </c>
      <c r="F47" s="46">
        <f>VLOOKUP($A47,[2]DLU2008!$A:$O,5,FALSE)</f>
        <v>0</v>
      </c>
      <c r="G47" s="46">
        <f>VLOOKUP($A47,[2]DLU2008!$A:$O,6,FALSE)</f>
        <v>1.0227272727272727</v>
      </c>
      <c r="H47" s="46">
        <f>VLOOKUP($A47,[2]DLU2008!$A:$O,7,FALSE)</f>
        <v>7.6331496786042244E-2</v>
      </c>
      <c r="I47" s="46">
        <f>VLOOKUP($A47,[2]DLU2008!$A:$O,8,FALSE)</f>
        <v>0</v>
      </c>
      <c r="J47" s="46">
        <f>VLOOKUP($A47,[2]DLU2008!$A:$O,9,FALSE)</f>
        <v>13.508953168044076</v>
      </c>
      <c r="K47" s="46">
        <f>VLOOKUP($A47,[2]DLU2008!$A:$O,10,FALSE)</f>
        <v>886.57311753902661</v>
      </c>
      <c r="L47" s="47">
        <f>VLOOKUP($A47,[2]DLU2008!$A:$O,11,FALSE)</f>
        <v>0</v>
      </c>
      <c r="M47" s="44">
        <f t="shared" si="0"/>
        <v>901.18112947658403</v>
      </c>
      <c r="N47" s="48">
        <f t="shared" si="1"/>
        <v>-2.3888222415962446E-2</v>
      </c>
      <c r="O47" s="49">
        <f t="shared" si="2"/>
        <v>-2.6507681568784056E-5</v>
      </c>
      <c r="P47" s="50">
        <f t="shared" si="3"/>
        <v>1.51</v>
      </c>
      <c r="R47" s="51"/>
      <c r="S47" s="34"/>
    </row>
    <row r="48" spans="1:19" x14ac:dyDescent="0.25">
      <c r="A48" s="52"/>
      <c r="B48" s="53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5"/>
      <c r="P48" s="55"/>
    </row>
    <row r="49" spans="1:19" x14ac:dyDescent="0.25">
      <c r="A49" s="56" t="s">
        <v>66</v>
      </c>
      <c r="B49" s="57">
        <f t="shared" ref="B49:N49" si="4">SUM(B4:B47)</f>
        <v>88769.301994088906</v>
      </c>
      <c r="C49" s="57">
        <f t="shared" si="4"/>
        <v>3543.7402433425159</v>
      </c>
      <c r="D49" s="57">
        <f t="shared" si="4"/>
        <v>4406.1639118457306</v>
      </c>
      <c r="E49" s="57">
        <f t="shared" si="4"/>
        <v>2075.1876721763088</v>
      </c>
      <c r="F49" s="57">
        <f t="shared" si="4"/>
        <v>2371.3433457449419</v>
      </c>
      <c r="G49" s="57">
        <f t="shared" si="4"/>
        <v>27919.653351698809</v>
      </c>
      <c r="H49" s="57">
        <f t="shared" si="4"/>
        <v>11385.27433425161</v>
      </c>
      <c r="I49" s="57">
        <f t="shared" si="4"/>
        <v>1224.7331267217628</v>
      </c>
      <c r="J49" s="57">
        <f t="shared" si="4"/>
        <v>6997.1912304866864</v>
      </c>
      <c r="K49" s="57">
        <f t="shared" si="4"/>
        <v>24479.218893480258</v>
      </c>
      <c r="L49" s="57">
        <f t="shared" si="4"/>
        <v>4366.2959136822774</v>
      </c>
      <c r="M49" s="57">
        <f t="shared" si="4"/>
        <v>88768.802023430893</v>
      </c>
      <c r="N49" s="57">
        <f t="shared" si="4"/>
        <v>-0.49997065802792839</v>
      </c>
      <c r="O49" s="58">
        <f>SUMPRODUCT(M4:M47,O4:O47)/M49</f>
        <v>-5.6322789835099841E-6</v>
      </c>
      <c r="P49" s="59">
        <f>SUMPRODUCT(M4:M47,P4:P47)/M49</f>
        <v>38.285045935027512</v>
      </c>
      <c r="S49" s="34"/>
    </row>
    <row r="50" spans="1:19" ht="15.75" thickBot="1" x14ac:dyDescent="0.3"/>
    <row r="51" spans="1:19" x14ac:dyDescent="0.25">
      <c r="B51" s="60"/>
      <c r="C51" s="61" t="s">
        <v>67</v>
      </c>
      <c r="D51" s="62"/>
      <c r="E51" s="62"/>
      <c r="F51" s="62"/>
      <c r="G51" s="62"/>
      <c r="H51" s="62"/>
      <c r="I51" s="62"/>
      <c r="J51" s="62"/>
      <c r="K51" s="62"/>
      <c r="L51" s="63"/>
    </row>
    <row r="52" spans="1:19" x14ac:dyDescent="0.25">
      <c r="C52" s="64" t="s">
        <v>6</v>
      </c>
      <c r="D52" s="65" t="s">
        <v>7</v>
      </c>
      <c r="E52" s="65" t="s">
        <v>8</v>
      </c>
      <c r="F52" s="65" t="s">
        <v>9</v>
      </c>
      <c r="G52" s="65" t="s">
        <v>10</v>
      </c>
      <c r="H52" s="65" t="s">
        <v>11</v>
      </c>
      <c r="I52" s="65" t="s">
        <v>12</v>
      </c>
      <c r="J52" s="65" t="s">
        <v>13</v>
      </c>
      <c r="K52" s="65" t="s">
        <v>14</v>
      </c>
      <c r="L52" s="66" t="s">
        <v>15</v>
      </c>
    </row>
    <row r="53" spans="1:19" ht="15.75" thickBot="1" x14ac:dyDescent="0.3">
      <c r="C53" s="67">
        <v>50</v>
      </c>
      <c r="D53" s="68">
        <v>100</v>
      </c>
      <c r="E53" s="68">
        <v>100</v>
      </c>
      <c r="F53" s="68">
        <v>100</v>
      </c>
      <c r="G53" s="68">
        <v>0</v>
      </c>
      <c r="H53" s="68">
        <v>100</v>
      </c>
      <c r="I53" s="68">
        <v>50</v>
      </c>
      <c r="J53" s="68">
        <v>100</v>
      </c>
      <c r="K53" s="68">
        <v>0</v>
      </c>
      <c r="L53" s="69">
        <v>100</v>
      </c>
    </row>
  </sheetData>
  <printOptions horizontalCentered="1"/>
  <pageMargins left="0.7" right="0.7" top="1.25" bottom="0.75" header="0.3" footer="0.3"/>
  <pageSetup paperSize="17" scale="83" orientation="landscape" r:id="rId1"/>
  <headerFooter scaleWithDoc="0">
    <oddHeader>&amp;C&amp;"-,Bold"&amp;12TABLE 6
Urban Development Percentages (2008)</oddHeader>
    <oddFooter>&amp;L&amp;10&amp;G&amp;C&amp;10Pg. &amp;P of &amp;N&amp;R&amp;10April 2013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>Leo A Daly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DeLaPena, José</dc:creator>
  <cp:lastModifiedBy>José De La Pena</cp:lastModifiedBy>
  <cp:lastPrinted>2012-08-23T22:04:14Z</cp:lastPrinted>
  <dcterms:created xsi:type="dcterms:W3CDTF">2012-08-22T22:57:26Z</dcterms:created>
  <dcterms:modified xsi:type="dcterms:W3CDTF">2013-05-31T17:43:48Z</dcterms:modified>
</cp:coreProperties>
</file>