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4555" windowHeight="12525"/>
  </bookViews>
  <sheets>
    <sheet name="Summary" sheetId="2" r:id="rId1"/>
    <sheet name="IMP2008" sheetId="1" r:id="rId2"/>
    <sheet name="Relationship" sheetId="4" r:id="rId3"/>
  </sheets>
  <externalReferences>
    <externalReference r:id="rId4"/>
  </externalReferences>
  <definedNames>
    <definedName name="_xlnm.Database">'IMP2008'!$A$1:$G$45</definedName>
  </definedNames>
  <calcPr calcId="145621"/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 l="1"/>
  <c r="B49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H5" i="2"/>
  <c r="G5" i="2"/>
  <c r="F5" i="2"/>
  <c r="E5" i="2"/>
  <c r="D5" i="2"/>
  <c r="C5" i="2"/>
  <c r="H4" i="2"/>
  <c r="G4" i="2"/>
  <c r="F4" i="2"/>
  <c r="E4" i="2"/>
  <c r="D4" i="2"/>
  <c r="I18" i="2" l="1"/>
  <c r="J18" i="2" s="1"/>
  <c r="K18" i="2" s="1"/>
  <c r="I16" i="2"/>
  <c r="J16" i="2" s="1"/>
  <c r="K16" i="2" s="1"/>
  <c r="I8" i="2"/>
  <c r="J8" i="2" s="1"/>
  <c r="K8" i="2" s="1"/>
  <c r="I6" i="2"/>
  <c r="J6" i="2" s="1"/>
  <c r="K6" i="2" s="1"/>
  <c r="I22" i="2"/>
  <c r="J22" i="2" s="1"/>
  <c r="K22" i="2" s="1"/>
  <c r="I14" i="2"/>
  <c r="J14" i="2" s="1"/>
  <c r="K14" i="2" s="1"/>
  <c r="C49" i="2"/>
  <c r="I10" i="2"/>
  <c r="J10" i="2" s="1"/>
  <c r="K10" i="2" s="1"/>
  <c r="I26" i="2"/>
  <c r="J26" i="2" s="1"/>
  <c r="K26" i="2" s="1"/>
  <c r="I24" i="2"/>
  <c r="J24" i="2" s="1"/>
  <c r="K24" i="2" s="1"/>
  <c r="I46" i="2"/>
  <c r="J46" i="2" s="1"/>
  <c r="K46" i="2" s="1"/>
  <c r="I44" i="2"/>
  <c r="J44" i="2" s="1"/>
  <c r="K44" i="2" s="1"/>
  <c r="I42" i="2"/>
  <c r="J42" i="2" s="1"/>
  <c r="K42" i="2" s="1"/>
  <c r="I40" i="2"/>
  <c r="J40" i="2" s="1"/>
  <c r="K40" i="2" s="1"/>
  <c r="I38" i="2"/>
  <c r="J38" i="2" s="1"/>
  <c r="K38" i="2" s="1"/>
  <c r="I36" i="2"/>
  <c r="J36" i="2" s="1"/>
  <c r="K36" i="2" s="1"/>
  <c r="I34" i="2"/>
  <c r="J34" i="2" s="1"/>
  <c r="K34" i="2" s="1"/>
  <c r="I32" i="2"/>
  <c r="J32" i="2" s="1"/>
  <c r="K32" i="2" s="1"/>
  <c r="I30" i="2"/>
  <c r="J30" i="2" s="1"/>
  <c r="K30" i="2" s="1"/>
  <c r="I28" i="2"/>
  <c r="J28" i="2" s="1"/>
  <c r="K28" i="2" s="1"/>
  <c r="I20" i="2"/>
  <c r="J20" i="2" s="1"/>
  <c r="K20" i="2" s="1"/>
  <c r="I12" i="2"/>
  <c r="J12" i="2" s="1"/>
  <c r="K12" i="2" s="1"/>
  <c r="L16" i="2"/>
  <c r="I45" i="2"/>
  <c r="J45" i="2" s="1"/>
  <c r="K45" i="2" s="1"/>
  <c r="I41" i="2"/>
  <c r="J41" i="2" s="1"/>
  <c r="K41" i="2" s="1"/>
  <c r="I37" i="2"/>
  <c r="J37" i="2" s="1"/>
  <c r="K37" i="2" s="1"/>
  <c r="I33" i="2"/>
  <c r="J33" i="2" s="1"/>
  <c r="K33" i="2" s="1"/>
  <c r="I29" i="2"/>
  <c r="J29" i="2" s="1"/>
  <c r="K29" i="2" s="1"/>
  <c r="I25" i="2"/>
  <c r="J25" i="2" s="1"/>
  <c r="K25" i="2" s="1"/>
  <c r="I21" i="2"/>
  <c r="J21" i="2" s="1"/>
  <c r="K21" i="2" s="1"/>
  <c r="I17" i="2"/>
  <c r="J17" i="2" s="1"/>
  <c r="K17" i="2" s="1"/>
  <c r="I13" i="2"/>
  <c r="J13" i="2" s="1"/>
  <c r="K13" i="2" s="1"/>
  <c r="I9" i="2"/>
  <c r="J9" i="2" s="1"/>
  <c r="K9" i="2" s="1"/>
  <c r="I4" i="2"/>
  <c r="J4" i="2" s="1"/>
  <c r="I47" i="2"/>
  <c r="J47" i="2" s="1"/>
  <c r="K47" i="2" s="1"/>
  <c r="I43" i="2"/>
  <c r="J43" i="2" s="1"/>
  <c r="K43" i="2" s="1"/>
  <c r="I39" i="2"/>
  <c r="J39" i="2" s="1"/>
  <c r="K39" i="2" s="1"/>
  <c r="I35" i="2"/>
  <c r="J35" i="2" s="1"/>
  <c r="K35" i="2" s="1"/>
  <c r="I31" i="2"/>
  <c r="J31" i="2" s="1"/>
  <c r="K31" i="2" s="1"/>
  <c r="I27" i="2"/>
  <c r="J27" i="2" s="1"/>
  <c r="K27" i="2" s="1"/>
  <c r="I23" i="2"/>
  <c r="J23" i="2" s="1"/>
  <c r="K23" i="2" s="1"/>
  <c r="I19" i="2"/>
  <c r="J19" i="2" s="1"/>
  <c r="K19" i="2" s="1"/>
  <c r="I15" i="2"/>
  <c r="J15" i="2" s="1"/>
  <c r="K15" i="2" s="1"/>
  <c r="I11" i="2"/>
  <c r="J11" i="2" s="1"/>
  <c r="K11" i="2" s="1"/>
  <c r="I7" i="2"/>
  <c r="J7" i="2" s="1"/>
  <c r="K7" i="2" s="1"/>
  <c r="I5" i="2"/>
  <c r="L5" i="2" s="1"/>
  <c r="L18" i="2" l="1"/>
  <c r="L26" i="2"/>
  <c r="L8" i="2"/>
  <c r="L4" i="2"/>
  <c r="L14" i="2"/>
  <c r="L22" i="2"/>
  <c r="L30" i="2"/>
  <c r="L46" i="2"/>
  <c r="L12" i="2"/>
  <c r="L36" i="2"/>
  <c r="L38" i="2"/>
  <c r="L6" i="2"/>
  <c r="L10" i="2"/>
  <c r="L42" i="2"/>
  <c r="L28" i="2"/>
  <c r="L44" i="2"/>
  <c r="L40" i="2"/>
  <c r="L34" i="2"/>
  <c r="L20" i="2"/>
  <c r="L24" i="2"/>
  <c r="L32" i="2"/>
  <c r="L7" i="2"/>
  <c r="L9" i="2"/>
  <c r="L23" i="2"/>
  <c r="L25" i="2"/>
  <c r="L41" i="2"/>
  <c r="L11" i="2"/>
  <c r="L19" i="2"/>
  <c r="L27" i="2"/>
  <c r="L31" i="2"/>
  <c r="L35" i="2"/>
  <c r="L39" i="2"/>
  <c r="L45" i="2"/>
  <c r="L15" i="2"/>
  <c r="L17" i="2"/>
  <c r="L47" i="2"/>
  <c r="L13" i="2"/>
  <c r="L21" i="2"/>
  <c r="L29" i="2"/>
  <c r="L33" i="2"/>
  <c r="L37" i="2"/>
  <c r="L43" i="2"/>
  <c r="D49" i="2"/>
  <c r="K4" i="2"/>
  <c r="J5" i="2"/>
  <c r="K5" i="2" s="1"/>
  <c r="J49" i="2" l="1"/>
  <c r="H49" i="2"/>
  <c r="G49" i="2"/>
  <c r="F49" i="2"/>
  <c r="E49" i="2"/>
  <c r="I49" i="2" l="1"/>
  <c r="L49" i="2"/>
  <c r="K49" i="2"/>
</calcChain>
</file>

<file path=xl/sharedStrings.xml><?xml version="1.0" encoding="utf-8"?>
<sst xmlns="http://schemas.openxmlformats.org/spreadsheetml/2006/main" count="136" uniqueCount="70">
  <si>
    <t>SUBBASIN</t>
  </si>
  <si>
    <t>U101A</t>
  </si>
  <si>
    <t>W167_01A</t>
  </si>
  <si>
    <t>U106E</t>
  </si>
  <si>
    <t>U106D</t>
  </si>
  <si>
    <t>U100A</t>
  </si>
  <si>
    <t>U102B</t>
  </si>
  <si>
    <t>U100C</t>
  </si>
  <si>
    <t>U100D</t>
  </si>
  <si>
    <t>U101D</t>
  </si>
  <si>
    <t>U101_03A</t>
  </si>
  <si>
    <t>U106A</t>
  </si>
  <si>
    <t>U101_08A</t>
  </si>
  <si>
    <t>T101_13A</t>
  </si>
  <si>
    <t>U101_07A</t>
  </si>
  <si>
    <t>U101C</t>
  </si>
  <si>
    <t>U101_12A</t>
  </si>
  <si>
    <t>U101B</t>
  </si>
  <si>
    <t>U100B</t>
  </si>
  <si>
    <t>U120A</t>
  </si>
  <si>
    <t>U101E</t>
  </si>
  <si>
    <t>U101F</t>
  </si>
  <si>
    <t>U100G</t>
  </si>
  <si>
    <t>W167D</t>
  </si>
  <si>
    <t>U100E</t>
  </si>
  <si>
    <t>U102_01A</t>
  </si>
  <si>
    <t>U100F</t>
  </si>
  <si>
    <t>U101G</t>
  </si>
  <si>
    <t>U102E</t>
  </si>
  <si>
    <t>U102C</t>
  </si>
  <si>
    <t>U102D</t>
  </si>
  <si>
    <t>W167C</t>
  </si>
  <si>
    <t>U106B</t>
  </si>
  <si>
    <t>U106C</t>
  </si>
  <si>
    <t>W167_01B</t>
  </si>
  <si>
    <t>U102A</t>
  </si>
  <si>
    <t>Water</t>
  </si>
  <si>
    <t>Built-up</t>
  </si>
  <si>
    <t>Open Soil</t>
  </si>
  <si>
    <t>Grass</t>
  </si>
  <si>
    <t>Brush</t>
  </si>
  <si>
    <t>Trees</t>
  </si>
  <si>
    <t>Subbasin</t>
  </si>
  <si>
    <t>Area</t>
  </si>
  <si>
    <t>Impervious</t>
  </si>
  <si>
    <t>Percent</t>
  </si>
  <si>
    <t>Percent (2008)</t>
  </si>
  <si>
    <t>IMP</t>
  </si>
  <si>
    <t>Total</t>
  </si>
  <si>
    <t>Difference</t>
  </si>
  <si>
    <t>(acres)</t>
  </si>
  <si>
    <t>(%)</t>
  </si>
  <si>
    <t>Land Cover Area (2008)</t>
  </si>
  <si>
    <t>Name</t>
  </si>
  <si>
    <t>Totals:</t>
  </si>
  <si>
    <t>T101_13B</t>
  </si>
  <si>
    <t>U101_07B</t>
  </si>
  <si>
    <t>U101_07C</t>
  </si>
  <si>
    <t>U101_07D</t>
  </si>
  <si>
    <t>U101_07E</t>
  </si>
  <si>
    <t>U101_08B</t>
  </si>
  <si>
    <t>U101_08C</t>
  </si>
  <si>
    <t>U101_08D</t>
  </si>
  <si>
    <t>Value 10</t>
  </si>
  <si>
    <t>Value 20</t>
  </si>
  <si>
    <t>Value 30</t>
  </si>
  <si>
    <t>Value 50</t>
  </si>
  <si>
    <t>Value 60</t>
  </si>
  <si>
    <t>Value 70</t>
  </si>
  <si>
    <t>U101_08E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</si>
</sst>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19" fillId="0" borderId="0" xfId="0" applyNumberFormat="1" applyFont="1" applyAlignment="1">
      <alignment horizontal="center"/>
    </xf>
    <xf numFmtId="2" fontId="20" fillId="0" borderId="26" xfId="0" applyNumberFormat="1" applyFont="1" applyBorder="1" applyAlignment="1">
      <alignment horizontal="center"/>
    </xf>
    <xf numFmtId="2" fontId="20" fillId="0" borderId="24" xfId="0" applyNumberFormat="1" applyFont="1" applyBorder="1" applyAlignment="1">
      <alignment horizontal="center"/>
    </xf>
    <xf numFmtId="2" fontId="20" fillId="0" borderId="25" xfId="0" applyNumberFormat="1" applyFont="1" applyBorder="1" applyAlignment="1">
      <alignment horizontal="center"/>
    </xf>
    <xf numFmtId="2" fontId="20" fillId="0" borderId="33" xfId="0" applyNumberFormat="1" applyFont="1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2" fontId="20" fillId="0" borderId="27" xfId="0" applyNumberFormat="1" applyFont="1" applyBorder="1" applyAlignment="1">
      <alignment horizontal="center"/>
    </xf>
    <xf numFmtId="2" fontId="20" fillId="0" borderId="28" xfId="0" applyNumberFormat="1" applyFont="1" applyBorder="1" applyAlignment="1">
      <alignment horizontal="center"/>
    </xf>
    <xf numFmtId="2" fontId="20" fillId="0" borderId="34" xfId="0" applyNumberFormat="1" applyFont="1" applyBorder="1" applyAlignment="1">
      <alignment horizontal="center"/>
    </xf>
    <xf numFmtId="2" fontId="20" fillId="0" borderId="32" xfId="0" applyNumberFormat="1" applyFont="1" applyBorder="1" applyAlignment="1">
      <alignment horizontal="center"/>
    </xf>
    <xf numFmtId="2" fontId="20" fillId="0" borderId="30" xfId="0" applyNumberFormat="1" applyFont="1" applyBorder="1" applyAlignment="1">
      <alignment horizontal="center"/>
    </xf>
    <xf numFmtId="2" fontId="20" fillId="0" borderId="31" xfId="0" applyNumberFormat="1" applyFont="1" applyBorder="1" applyAlignment="1">
      <alignment horizontal="center"/>
    </xf>
    <xf numFmtId="2" fontId="20" fillId="0" borderId="35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/>
    <xf numFmtId="0" fontId="23" fillId="0" borderId="0" xfId="0" applyFont="1" applyFill="1" applyAlignment="1">
      <alignment horizontal="left"/>
    </xf>
    <xf numFmtId="10" fontId="20" fillId="0" borderId="26" xfId="42" applyNumberFormat="1" applyFont="1" applyBorder="1" applyAlignment="1">
      <alignment horizontal="center"/>
    </xf>
    <xf numFmtId="10" fontId="20" fillId="0" borderId="29" xfId="42" applyNumberFormat="1" applyFont="1" applyBorder="1" applyAlignment="1">
      <alignment horizontal="center"/>
    </xf>
    <xf numFmtId="10" fontId="20" fillId="0" borderId="32" xfId="42" applyNumberFormat="1" applyFont="1" applyBorder="1" applyAlignment="1">
      <alignment horizontal="center"/>
    </xf>
    <xf numFmtId="10" fontId="20" fillId="0" borderId="0" xfId="42" applyNumberFormat="1" applyFont="1"/>
    <xf numFmtId="10" fontId="19" fillId="0" borderId="0" xfId="42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20" fillId="0" borderId="36" xfId="0" applyNumberFormat="1" applyFont="1" applyBorder="1" applyAlignment="1">
      <alignment horizontal="center"/>
    </xf>
    <xf numFmtId="2" fontId="20" fillId="0" borderId="37" xfId="0" applyNumberFormat="1" applyFont="1" applyBorder="1" applyAlignment="1">
      <alignment horizontal="center"/>
    </xf>
    <xf numFmtId="2" fontId="20" fillId="0" borderId="38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16" fillId="33" borderId="14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Continuous"/>
    </xf>
    <xf numFmtId="0" fontId="16" fillId="33" borderId="11" xfId="0" applyFont="1" applyFill="1" applyBorder="1" applyAlignment="1">
      <alignment horizontal="centerContinuous"/>
    </xf>
    <xf numFmtId="0" fontId="16" fillId="33" borderId="12" xfId="0" applyFont="1" applyFill="1" applyBorder="1" applyAlignment="1">
      <alignment horizontal="centerContinuous"/>
    </xf>
    <xf numFmtId="2" fontId="16" fillId="33" borderId="11" xfId="0" applyNumberFormat="1" applyFont="1" applyFill="1" applyBorder="1" applyAlignment="1">
      <alignment horizontal="centerContinuous"/>
    </xf>
    <xf numFmtId="2" fontId="16" fillId="33" borderId="12" xfId="0" applyNumberFormat="1" applyFont="1" applyFill="1" applyBorder="1" applyAlignment="1">
      <alignment horizontal="centerContinuous"/>
    </xf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Continuous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rea"/>
    </sheetNames>
    <sheetDataSet>
      <sheetData sheetId="0">
        <row r="1">
          <cell r="A1" t="str">
            <v>Subbasin</v>
          </cell>
          <cell r="B1" t="str">
            <v>Drainage Area</v>
          </cell>
          <cell r="C1">
            <v>0</v>
          </cell>
        </row>
        <row r="2">
          <cell r="A2">
            <v>0</v>
          </cell>
          <cell r="B2" t="str">
            <v>(acres)</v>
          </cell>
          <cell r="C2" t="str">
            <v>(mi2)</v>
          </cell>
        </row>
        <row r="3">
          <cell r="A3" t="str">
            <v>T101_13A</v>
          </cell>
          <cell r="B3">
            <v>950.22483728300006</v>
          </cell>
          <cell r="C3">
            <v>1.4850000000000001</v>
          </cell>
        </row>
        <row r="4">
          <cell r="A4" t="str">
            <v>T101_13B</v>
          </cell>
          <cell r="B4">
            <v>290.535460048</v>
          </cell>
          <cell r="C4">
            <v>0.45400000000000001</v>
          </cell>
        </row>
        <row r="5">
          <cell r="A5" t="str">
            <v>U100A</v>
          </cell>
          <cell r="B5">
            <v>4035.26173836</v>
          </cell>
          <cell r="C5">
            <v>6.3049999999999997</v>
          </cell>
        </row>
        <row r="6">
          <cell r="A6" t="str">
            <v>U100B</v>
          </cell>
          <cell r="B6">
            <v>3430.9081939900002</v>
          </cell>
          <cell r="C6">
            <v>5.3609999999999998</v>
          </cell>
        </row>
        <row r="7">
          <cell r="A7" t="str">
            <v>U100C</v>
          </cell>
          <cell r="B7">
            <v>1208.30171391</v>
          </cell>
          <cell r="C7">
            <v>1.8879999999999999</v>
          </cell>
        </row>
        <row r="8">
          <cell r="A8" t="str">
            <v>U100D</v>
          </cell>
          <cell r="B8">
            <v>1838.99859745</v>
          </cell>
          <cell r="C8">
            <v>2.8730000000000002</v>
          </cell>
        </row>
        <row r="9">
          <cell r="A9" t="str">
            <v>U100E</v>
          </cell>
          <cell r="B9">
            <v>2094.88752789</v>
          </cell>
          <cell r="C9">
            <v>3.2730000000000001</v>
          </cell>
        </row>
        <row r="10">
          <cell r="A10" t="str">
            <v>U100F</v>
          </cell>
          <cell r="B10">
            <v>1638.9970979300001</v>
          </cell>
          <cell r="C10">
            <v>2.5609999999999999</v>
          </cell>
        </row>
        <row r="11">
          <cell r="A11" t="str">
            <v>U100G</v>
          </cell>
          <cell r="B11">
            <v>3160.8689155500001</v>
          </cell>
          <cell r="C11">
            <v>4.9390000000000001</v>
          </cell>
        </row>
        <row r="12">
          <cell r="A12" t="str">
            <v>U101_03A</v>
          </cell>
          <cell r="B12">
            <v>1479.2871179700001</v>
          </cell>
          <cell r="C12">
            <v>2.3109999999999999</v>
          </cell>
        </row>
        <row r="13">
          <cell r="A13" t="str">
            <v>U101_07A</v>
          </cell>
          <cell r="B13">
            <v>116.139349086</v>
          </cell>
          <cell r="C13">
            <v>0.18099999999999999</v>
          </cell>
        </row>
        <row r="14">
          <cell r="A14" t="str">
            <v>U101_07B</v>
          </cell>
          <cell r="B14">
            <v>150.548364682</v>
          </cell>
          <cell r="C14">
            <v>0.23499999999999999</v>
          </cell>
        </row>
        <row r="15">
          <cell r="A15" t="str">
            <v>U101_07C</v>
          </cell>
          <cell r="B15">
            <v>6.6440457832200002</v>
          </cell>
          <cell r="C15">
            <v>0.01</v>
          </cell>
        </row>
        <row r="16">
          <cell r="A16" t="str">
            <v>U101_07D</v>
          </cell>
          <cell r="B16">
            <v>82.028873995200001</v>
          </cell>
          <cell r="C16">
            <v>0.128</v>
          </cell>
        </row>
        <row r="17">
          <cell r="A17" t="str">
            <v>U101_07E</v>
          </cell>
          <cell r="B17">
            <v>87.845355371599993</v>
          </cell>
          <cell r="C17">
            <v>0.13700000000000001</v>
          </cell>
        </row>
        <row r="18">
          <cell r="A18" t="str">
            <v>U101_08A</v>
          </cell>
          <cell r="B18">
            <v>419.277517542</v>
          </cell>
          <cell r="C18">
            <v>0.65500000000000003</v>
          </cell>
        </row>
        <row r="19">
          <cell r="A19" t="str">
            <v>U101_08B</v>
          </cell>
          <cell r="B19">
            <v>218.09992219200001</v>
          </cell>
          <cell r="C19">
            <v>0.34100000000000003</v>
          </cell>
        </row>
        <row r="20">
          <cell r="A20" t="str">
            <v>U101_08C</v>
          </cell>
          <cell r="B20">
            <v>449.11225202700001</v>
          </cell>
          <cell r="C20">
            <v>0.70199999999999996</v>
          </cell>
        </row>
        <row r="21">
          <cell r="A21" t="str">
            <v>U101_08D</v>
          </cell>
          <cell r="B21">
            <v>85.276279646899994</v>
          </cell>
          <cell r="C21">
            <v>0.13300000000000001</v>
          </cell>
        </row>
        <row r="22">
          <cell r="A22" t="str">
            <v>U101_08E</v>
          </cell>
          <cell r="B22">
            <v>173.349013367</v>
          </cell>
          <cell r="C22">
            <v>0.27100000000000002</v>
          </cell>
        </row>
        <row r="23">
          <cell r="A23" t="str">
            <v>U101_12A</v>
          </cell>
          <cell r="B23">
            <v>1186.8038371</v>
          </cell>
          <cell r="C23">
            <v>1.8540000000000001</v>
          </cell>
        </row>
        <row r="24">
          <cell r="A24" t="str">
            <v>U101A</v>
          </cell>
          <cell r="B24">
            <v>4090.4296330299999</v>
          </cell>
          <cell r="C24">
            <v>6.391</v>
          </cell>
        </row>
        <row r="25">
          <cell r="A25" t="str">
            <v>U101B</v>
          </cell>
          <cell r="B25">
            <v>3911.5568477299998</v>
          </cell>
          <cell r="C25">
            <v>6.1120000000000001</v>
          </cell>
        </row>
        <row r="26">
          <cell r="A26" t="str">
            <v>U101C</v>
          </cell>
          <cell r="B26">
            <v>4020.04977749</v>
          </cell>
          <cell r="C26">
            <v>6.2809999999999997</v>
          </cell>
        </row>
        <row r="27">
          <cell r="A27" t="str">
            <v>U101D</v>
          </cell>
          <cell r="B27">
            <v>447.833847026</v>
          </cell>
          <cell r="C27">
            <v>0.7</v>
          </cell>
        </row>
        <row r="28">
          <cell r="A28" t="str">
            <v>U101E</v>
          </cell>
          <cell r="B28">
            <v>2973.2424053499999</v>
          </cell>
          <cell r="C28">
            <v>4.6459999999999999</v>
          </cell>
        </row>
        <row r="29">
          <cell r="A29" t="str">
            <v>U101F</v>
          </cell>
          <cell r="B29">
            <v>3487.9911236799999</v>
          </cell>
          <cell r="C29">
            <v>5.45</v>
          </cell>
        </row>
        <row r="30">
          <cell r="A30" t="str">
            <v>U101G</v>
          </cell>
          <cell r="B30">
            <v>2241.1317805899998</v>
          </cell>
          <cell r="C30">
            <v>3.5019999999999998</v>
          </cell>
        </row>
        <row r="31">
          <cell r="A31" t="str">
            <v>U102_01A</v>
          </cell>
          <cell r="B31">
            <v>1872.0961090200001</v>
          </cell>
          <cell r="C31">
            <v>2.9249999999999998</v>
          </cell>
        </row>
        <row r="32">
          <cell r="A32" t="str">
            <v>U102A</v>
          </cell>
          <cell r="B32">
            <v>3947.3408827600001</v>
          </cell>
          <cell r="C32">
            <v>6.1680000000000001</v>
          </cell>
        </row>
        <row r="33">
          <cell r="A33" t="str">
            <v>U102B</v>
          </cell>
          <cell r="B33">
            <v>4762.1049206300004</v>
          </cell>
          <cell r="C33">
            <v>7.4409999999999998</v>
          </cell>
        </row>
        <row r="34">
          <cell r="A34" t="str">
            <v>U102C</v>
          </cell>
          <cell r="B34">
            <v>4475.5251472899999</v>
          </cell>
          <cell r="C34">
            <v>6.9930000000000003</v>
          </cell>
        </row>
        <row r="35">
          <cell r="A35" t="str">
            <v>U102D</v>
          </cell>
          <cell r="B35">
            <v>4653.5860375100001</v>
          </cell>
          <cell r="C35">
            <v>7.2709999999999999</v>
          </cell>
        </row>
        <row r="36">
          <cell r="A36" t="str">
            <v>U102E</v>
          </cell>
          <cell r="B36">
            <v>2523.4773748600001</v>
          </cell>
          <cell r="C36">
            <v>3.9430000000000001</v>
          </cell>
        </row>
        <row r="37">
          <cell r="A37" t="str">
            <v>U106A</v>
          </cell>
          <cell r="B37">
            <v>1914.2946644799999</v>
          </cell>
          <cell r="C37">
            <v>2.9910000000000001</v>
          </cell>
        </row>
        <row r="38">
          <cell r="A38" t="str">
            <v>U106B</v>
          </cell>
          <cell r="B38">
            <v>1192.1525605300001</v>
          </cell>
          <cell r="C38">
            <v>1.863</v>
          </cell>
        </row>
        <row r="39">
          <cell r="A39" t="str">
            <v>U106C</v>
          </cell>
          <cell r="B39">
            <v>3499.35792502</v>
          </cell>
          <cell r="C39">
            <v>5.468</v>
          </cell>
        </row>
        <row r="40">
          <cell r="A40" t="str">
            <v>U106D</v>
          </cell>
          <cell r="B40">
            <v>2323.2381643399999</v>
          </cell>
          <cell r="C40">
            <v>3.63</v>
          </cell>
        </row>
        <row r="41">
          <cell r="A41" t="str">
            <v>U106E</v>
          </cell>
          <cell r="B41">
            <v>3225.9032942899998</v>
          </cell>
          <cell r="C41">
            <v>5.04</v>
          </cell>
        </row>
        <row r="42">
          <cell r="A42" t="str">
            <v>U120A</v>
          </cell>
          <cell r="B42">
            <v>3205.81449548</v>
          </cell>
          <cell r="C42">
            <v>5.0090000000000003</v>
          </cell>
        </row>
        <row r="43">
          <cell r="A43" t="str">
            <v>W167_01A</v>
          </cell>
          <cell r="B43">
            <v>1115.64933286</v>
          </cell>
          <cell r="C43">
            <v>1.7430000000000001</v>
          </cell>
        </row>
        <row r="44">
          <cell r="A44" t="str">
            <v>W167_01B</v>
          </cell>
          <cell r="B44">
            <v>1485.7565647399999</v>
          </cell>
          <cell r="C44">
            <v>2.3210000000000002</v>
          </cell>
        </row>
        <row r="45">
          <cell r="A45" t="str">
            <v>W167C</v>
          </cell>
          <cell r="B45">
            <v>3396.16807651</v>
          </cell>
          <cell r="C45">
            <v>5.3070000000000004</v>
          </cell>
        </row>
        <row r="46">
          <cell r="A46" t="str">
            <v>W167D</v>
          </cell>
          <cell r="B46">
            <v>901.205017699</v>
          </cell>
          <cell r="C46">
            <v>1.4079999999999999</v>
          </cell>
        </row>
        <row r="47">
          <cell r="B47">
            <v>0</v>
          </cell>
        </row>
        <row r="48">
          <cell r="A48" t="str">
            <v>Totals:</v>
          </cell>
          <cell r="B48">
            <v>88769.301994088906</v>
          </cell>
          <cell r="C48">
            <v>138.69999999999999</v>
          </cell>
        </row>
        <row r="51">
          <cell r="B5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10.85546875" bestFit="1" customWidth="1"/>
    <col min="2" max="2" width="10.7109375" customWidth="1"/>
    <col min="3" max="11" width="9.7109375" customWidth="1"/>
    <col min="12" max="12" width="14.7109375" customWidth="1"/>
  </cols>
  <sheetData>
    <row r="1" spans="1:15" x14ac:dyDescent="0.25">
      <c r="A1" s="40" t="s">
        <v>42</v>
      </c>
      <c r="B1" s="41" t="s">
        <v>42</v>
      </c>
      <c r="C1" s="41" t="s">
        <v>52</v>
      </c>
      <c r="D1" s="42"/>
      <c r="E1" s="42"/>
      <c r="F1" s="42"/>
      <c r="G1" s="42"/>
      <c r="H1" s="42"/>
      <c r="I1" s="43"/>
      <c r="J1" s="44" t="s">
        <v>49</v>
      </c>
      <c r="K1" s="45"/>
      <c r="L1" s="40" t="s">
        <v>44</v>
      </c>
    </row>
    <row r="2" spans="1:15" x14ac:dyDescent="0.25">
      <c r="A2" s="46" t="s">
        <v>53</v>
      </c>
      <c r="B2" s="47" t="s">
        <v>43</v>
      </c>
      <c r="C2" s="48" t="s">
        <v>36</v>
      </c>
      <c r="D2" s="49" t="s">
        <v>37</v>
      </c>
      <c r="E2" s="49" t="s">
        <v>38</v>
      </c>
      <c r="F2" s="49" t="s">
        <v>39</v>
      </c>
      <c r="G2" s="49" t="s">
        <v>40</v>
      </c>
      <c r="H2" s="49" t="s">
        <v>41</v>
      </c>
      <c r="I2" s="50" t="s">
        <v>48</v>
      </c>
      <c r="J2" s="48" t="s">
        <v>43</v>
      </c>
      <c r="K2" s="50" t="s">
        <v>45</v>
      </c>
      <c r="L2" s="46" t="s">
        <v>46</v>
      </c>
      <c r="N2" s="16"/>
    </row>
    <row r="3" spans="1:15" ht="15.75" thickBot="1" x14ac:dyDescent="0.3">
      <c r="A3" s="51"/>
      <c r="B3" s="52" t="s">
        <v>50</v>
      </c>
      <c r="C3" s="53" t="s">
        <v>50</v>
      </c>
      <c r="D3" s="54" t="s">
        <v>50</v>
      </c>
      <c r="E3" s="54" t="s">
        <v>50</v>
      </c>
      <c r="F3" s="54" t="s">
        <v>50</v>
      </c>
      <c r="G3" s="54" t="s">
        <v>50</v>
      </c>
      <c r="H3" s="54" t="s">
        <v>50</v>
      </c>
      <c r="I3" s="55" t="s">
        <v>50</v>
      </c>
      <c r="J3" s="53" t="s">
        <v>50</v>
      </c>
      <c r="K3" s="55" t="s">
        <v>51</v>
      </c>
      <c r="L3" s="51" t="s">
        <v>47</v>
      </c>
      <c r="N3" s="16"/>
    </row>
    <row r="4" spans="1:15" x14ac:dyDescent="0.25">
      <c r="A4" s="37" t="s">
        <v>13</v>
      </c>
      <c r="B4" s="31">
        <f>VLOOKUP($A4,[1]Summary!$A:$C,2,FALSE)</f>
        <v>950.22483728300006</v>
      </c>
      <c r="C4" s="3">
        <f>INDEX([0]!_xlnm.Database,MATCH($A4,'IMP2008'!$A:$A,0),MATCH(C$2,'IMP2008'!$A$1:$H$1,0))/43560</f>
        <v>3.2053489439853076</v>
      </c>
      <c r="D4" s="4">
        <f>INDEX([0]!_xlnm.Database,MATCH($A4,'IMP2008'!$A:$A,0),MATCH(D$2,'IMP2008'!$A$1:$H$1,0))/43560</f>
        <v>109.4932277318641</v>
      </c>
      <c r="E4" s="4">
        <f>INDEX([0]!_xlnm.Database,MATCH($A4,'IMP2008'!$A:$A,0),MATCH(E$2,'IMP2008'!$A$1:$H$1,0))/43560</f>
        <v>14.312442607897154</v>
      </c>
      <c r="F4" s="4">
        <f>INDEX([0]!_xlnm.Database,MATCH($A4,'IMP2008'!$A:$A,0),MATCH(F$2,'IMP2008'!$A$1:$H$1,0))/43560</f>
        <v>720.39198806244258</v>
      </c>
      <c r="G4" s="4">
        <f>INDEX([0]!_xlnm.Database,MATCH($A4,'IMP2008'!$A:$A,0),MATCH(G$2,'IMP2008'!$A$1:$H$1,0))/43560</f>
        <v>37.416207529843895</v>
      </c>
      <c r="H4" s="4">
        <f>INDEX([0]!_xlnm.Database,MATCH($A4,'IMP2008'!$A:$A,0),MATCH(H$2,'IMP2008'!$A$1:$H$1,0))/43560</f>
        <v>64.541437098255287</v>
      </c>
      <c r="I4" s="2">
        <f>SUM(C4:H4)</f>
        <v>949.36065197428832</v>
      </c>
      <c r="J4" s="3">
        <f>I4-B4</f>
        <v>-0.86418530871173971</v>
      </c>
      <c r="K4" s="22">
        <f>J4/I4</f>
        <v>-9.1028136347823328E-4</v>
      </c>
      <c r="L4" s="5">
        <f>ROUND((C4+D4)/I4*100,2)</f>
        <v>11.87</v>
      </c>
      <c r="N4" s="21"/>
      <c r="O4" s="34"/>
    </row>
    <row r="5" spans="1:15" x14ac:dyDescent="0.25">
      <c r="A5" s="38" t="s">
        <v>55</v>
      </c>
      <c r="B5" s="32">
        <f>VLOOKUP($A5,[1]Summary!$A:$C,2,FALSE)</f>
        <v>290.535460048</v>
      </c>
      <c r="C5" s="7">
        <f>INDEX([0]!_xlnm.Database,MATCH($A5,'IMP2008'!$A:$A,0),MATCH(C$2,'IMP2008'!$A$1:$H$1,0))/43560</f>
        <v>0</v>
      </c>
      <c r="D5" s="8">
        <f>INDEX([0]!_xlnm.Database,MATCH($A5,'IMP2008'!$A:$A,0),MATCH(D$2,'IMP2008'!$A$1:$H$1,0))/43560</f>
        <v>9.6057162534435268</v>
      </c>
      <c r="E5" s="8">
        <f>INDEX([0]!_xlnm.Database,MATCH($A5,'IMP2008'!$A:$A,0),MATCH(E$2,'IMP2008'!$A$1:$H$1,0))/43560</f>
        <v>19.835858585858585</v>
      </c>
      <c r="F5" s="8">
        <f>INDEX([0]!_xlnm.Database,MATCH($A5,'IMP2008'!$A:$A,0),MATCH(F$2,'IMP2008'!$A$1:$H$1,0))/43560</f>
        <v>258.10376492194672</v>
      </c>
      <c r="G5" s="8">
        <f>INDEX([0]!_xlnm.Database,MATCH($A5,'IMP2008'!$A:$A,0),MATCH(G$2,'IMP2008'!$A$1:$H$1,0))/43560</f>
        <v>1.3533057851239669</v>
      </c>
      <c r="H5" s="8">
        <f>INDEX([0]!_xlnm.Database,MATCH($A5,'IMP2008'!$A:$A,0),MATCH(H$2,'IMP2008'!$A$1:$H$1,0))/43560</f>
        <v>1.2953397612488522</v>
      </c>
      <c r="I5" s="6">
        <f>SUM(C5:H5)</f>
        <v>290.19398530762163</v>
      </c>
      <c r="J5" s="7">
        <f t="shared" ref="J5" si="0">I5-B5</f>
        <v>-0.34147474037837355</v>
      </c>
      <c r="K5" s="23">
        <f t="shared" ref="K5" si="1">J5/I5</f>
        <v>-1.1767119846277706E-3</v>
      </c>
      <c r="L5" s="9">
        <f t="shared" ref="L5:L47" si="2">ROUND((C5+D5)/I5*100,2)</f>
        <v>3.31</v>
      </c>
      <c r="N5" s="17"/>
      <c r="O5" s="34"/>
    </row>
    <row r="6" spans="1:15" x14ac:dyDescent="0.25">
      <c r="A6" s="38" t="s">
        <v>5</v>
      </c>
      <c r="B6" s="32">
        <f>VLOOKUP($A6,[1]Summary!$A:$C,2,FALSE)</f>
        <v>4035.26173836</v>
      </c>
      <c r="C6" s="7">
        <f>INDEX([0]!_xlnm.Database,MATCH($A6,'IMP2008'!$A:$A,0),MATCH(C$2,'IMP2008'!$A$1:$H$1,0))/43560</f>
        <v>6.4434113865932048</v>
      </c>
      <c r="D6" s="8">
        <f>INDEX([0]!_xlnm.Database,MATCH($A6,'IMP2008'!$A:$A,0),MATCH(D$2,'IMP2008'!$A$1:$H$1,0))/43560</f>
        <v>43.350550964187327</v>
      </c>
      <c r="E6" s="8">
        <f>INDEX([0]!_xlnm.Database,MATCH($A6,'IMP2008'!$A:$A,0),MATCH(E$2,'IMP2008'!$A$1:$H$1,0))/43560</f>
        <v>135.96705693296602</v>
      </c>
      <c r="F6" s="8">
        <f>INDEX([0]!_xlnm.Database,MATCH($A6,'IMP2008'!$A:$A,0),MATCH(F$2,'IMP2008'!$A$1:$H$1,0))/43560</f>
        <v>3816.5828741965106</v>
      </c>
      <c r="G6" s="8">
        <f>INDEX([0]!_xlnm.Database,MATCH($A6,'IMP2008'!$A:$A,0),MATCH(G$2,'IMP2008'!$A$1:$H$1,0))/43560</f>
        <v>17.901744719926537</v>
      </c>
      <c r="H6" s="8">
        <f>INDEX([0]!_xlnm.Database,MATCH($A6,'IMP2008'!$A:$A,0),MATCH(H$2,'IMP2008'!$A$1:$H$1,0))/43560</f>
        <v>13.394742883379248</v>
      </c>
      <c r="I6" s="6">
        <f t="shared" ref="I6:I47" si="3">SUM(C6:H6)</f>
        <v>4033.6403810835632</v>
      </c>
      <c r="J6" s="7">
        <f t="shared" ref="J6:J47" si="4">I6-B6</f>
        <v>-1.6213572764368109</v>
      </c>
      <c r="K6" s="23">
        <f t="shared" ref="K6:K47" si="5">J6/I6</f>
        <v>-4.0195880724529616E-4</v>
      </c>
      <c r="L6" s="9">
        <f t="shared" si="2"/>
        <v>1.23</v>
      </c>
      <c r="N6" s="17"/>
      <c r="O6" s="34"/>
    </row>
    <row r="7" spans="1:15" x14ac:dyDescent="0.25">
      <c r="A7" s="38" t="s">
        <v>18</v>
      </c>
      <c r="B7" s="32">
        <f>VLOOKUP($A7,[1]Summary!$A:$C,2,FALSE)</f>
        <v>3430.9081939900002</v>
      </c>
      <c r="C7" s="7">
        <f>INDEX([0]!_xlnm.Database,MATCH($A7,'IMP2008'!$A:$A,0),MATCH(C$2,'IMP2008'!$A$1:$H$1,0))/43560</f>
        <v>56.579430670339761</v>
      </c>
      <c r="D7" s="8">
        <f>INDEX([0]!_xlnm.Database,MATCH($A7,'IMP2008'!$A:$A,0),MATCH(D$2,'IMP2008'!$A$1:$H$1,0))/43560</f>
        <v>483.75459136822775</v>
      </c>
      <c r="E7" s="8">
        <f>INDEX([0]!_xlnm.Database,MATCH($A7,'IMP2008'!$A:$A,0),MATCH(E$2,'IMP2008'!$A$1:$H$1,0))/43560</f>
        <v>557.46671258034894</v>
      </c>
      <c r="F7" s="8">
        <f>INDEX([0]!_xlnm.Database,MATCH($A7,'IMP2008'!$A:$A,0),MATCH(F$2,'IMP2008'!$A$1:$H$1,0))/43560</f>
        <v>2207.8541092745636</v>
      </c>
      <c r="G7" s="8">
        <f>INDEX([0]!_xlnm.Database,MATCH($A7,'IMP2008'!$A:$A,0),MATCH(G$2,'IMP2008'!$A$1:$H$1,0))/43560</f>
        <v>50.614669421487605</v>
      </c>
      <c r="H7" s="8">
        <f>INDEX([0]!_xlnm.Database,MATCH($A7,'IMP2008'!$A:$A,0),MATCH(H$2,'IMP2008'!$A$1:$H$1,0))/43560</f>
        <v>73.912993572084474</v>
      </c>
      <c r="I7" s="6">
        <f t="shared" si="3"/>
        <v>3430.1825068870521</v>
      </c>
      <c r="J7" s="7">
        <f t="shared" si="4"/>
        <v>-0.72568710294808625</v>
      </c>
      <c r="K7" s="23">
        <f t="shared" si="5"/>
        <v>-2.1155932708859256E-4</v>
      </c>
      <c r="L7" s="9">
        <f t="shared" si="2"/>
        <v>15.75</v>
      </c>
      <c r="N7" s="17"/>
      <c r="O7" s="34"/>
    </row>
    <row r="8" spans="1:15" x14ac:dyDescent="0.25">
      <c r="A8" s="38" t="s">
        <v>7</v>
      </c>
      <c r="B8" s="32">
        <f>VLOOKUP($A8,[1]Summary!$A:$C,2,FALSE)</f>
        <v>1208.30171391</v>
      </c>
      <c r="C8" s="7">
        <f>INDEX([0]!_xlnm.Database,MATCH($A8,'IMP2008'!$A:$A,0),MATCH(C$2,'IMP2008'!$A$1:$H$1,0))/43560</f>
        <v>20.168158861340679</v>
      </c>
      <c r="D8" s="8">
        <f>INDEX([0]!_xlnm.Database,MATCH($A8,'IMP2008'!$A:$A,0),MATCH(D$2,'IMP2008'!$A$1:$H$1,0))/43560</f>
        <v>494.07311753902661</v>
      </c>
      <c r="E8" s="8">
        <f>INDEX([0]!_xlnm.Database,MATCH($A8,'IMP2008'!$A:$A,0),MATCH(E$2,'IMP2008'!$A$1:$H$1,0))/43560</f>
        <v>108.03202479338843</v>
      </c>
      <c r="F8" s="8">
        <f>INDEX([0]!_xlnm.Database,MATCH($A8,'IMP2008'!$A:$A,0),MATCH(F$2,'IMP2008'!$A$1:$H$1,0))/43560</f>
        <v>428.21395775941232</v>
      </c>
      <c r="G8" s="8">
        <f>INDEX([0]!_xlnm.Database,MATCH($A8,'IMP2008'!$A:$A,0),MATCH(G$2,'IMP2008'!$A$1:$H$1,0))/43560</f>
        <v>52.55681818181818</v>
      </c>
      <c r="H8" s="8">
        <f>INDEX([0]!_xlnm.Database,MATCH($A8,'IMP2008'!$A:$A,0),MATCH(H$2,'IMP2008'!$A$1:$H$1,0))/43560</f>
        <v>105.37534435261708</v>
      </c>
      <c r="I8" s="6">
        <f t="shared" si="3"/>
        <v>1208.4194214876034</v>
      </c>
      <c r="J8" s="7">
        <f t="shared" si="4"/>
        <v>0.11770757760336892</v>
      </c>
      <c r="K8" s="23">
        <f t="shared" si="5"/>
        <v>9.7406227929096911E-5</v>
      </c>
      <c r="L8" s="9">
        <f t="shared" si="2"/>
        <v>42.55</v>
      </c>
      <c r="N8" s="17"/>
      <c r="O8" s="34"/>
    </row>
    <row r="9" spans="1:15" x14ac:dyDescent="0.25">
      <c r="A9" s="38" t="s">
        <v>8</v>
      </c>
      <c r="B9" s="32">
        <f>VLOOKUP($A9,[1]Summary!$A:$C,2,FALSE)</f>
        <v>1838.99859745</v>
      </c>
      <c r="C9" s="7">
        <f>INDEX([0]!_xlnm.Database,MATCH($A9,'IMP2008'!$A:$A,0),MATCH(C$2,'IMP2008'!$A$1:$H$1,0))/43560</f>
        <v>5.5205463728191004</v>
      </c>
      <c r="D9" s="8">
        <f>INDEX([0]!_xlnm.Database,MATCH($A9,'IMP2008'!$A:$A,0),MATCH(D$2,'IMP2008'!$A$1:$H$1,0))/43560</f>
        <v>827.61650596877871</v>
      </c>
      <c r="E9" s="8">
        <f>INDEX([0]!_xlnm.Database,MATCH($A9,'IMP2008'!$A:$A,0),MATCH(E$2,'IMP2008'!$A$1:$H$1,0))/43560</f>
        <v>23.915289256198346</v>
      </c>
      <c r="F9" s="8">
        <f>INDEX([0]!_xlnm.Database,MATCH($A9,'IMP2008'!$A:$A,0),MATCH(F$2,'IMP2008'!$A$1:$H$1,0))/43560</f>
        <v>652.41104224058768</v>
      </c>
      <c r="G9" s="8">
        <f>INDEX([0]!_xlnm.Database,MATCH($A9,'IMP2008'!$A:$A,0),MATCH(G$2,'IMP2008'!$A$1:$H$1,0))/43560</f>
        <v>102.86386593204774</v>
      </c>
      <c r="H9" s="8">
        <f>INDEX([0]!_xlnm.Database,MATCH($A9,'IMP2008'!$A:$A,0),MATCH(H$2,'IMP2008'!$A$1:$H$1,0))/43560</f>
        <v>226.67527548209367</v>
      </c>
      <c r="I9" s="6">
        <f t="shared" si="3"/>
        <v>1839.0025252525252</v>
      </c>
      <c r="J9" s="7">
        <f t="shared" si="4"/>
        <v>3.9278025251405779E-3</v>
      </c>
      <c r="K9" s="23">
        <f t="shared" si="5"/>
        <v>2.1358331330193396E-6</v>
      </c>
      <c r="L9" s="9">
        <f t="shared" si="2"/>
        <v>45.3</v>
      </c>
      <c r="N9" s="17"/>
      <c r="O9" s="34"/>
    </row>
    <row r="10" spans="1:15" x14ac:dyDescent="0.25">
      <c r="A10" s="38" t="s">
        <v>24</v>
      </c>
      <c r="B10" s="32">
        <f>VLOOKUP($A10,[1]Summary!$A:$C,2,FALSE)</f>
        <v>2094.88752789</v>
      </c>
      <c r="C10" s="7">
        <f>INDEX([0]!_xlnm.Database,MATCH($A10,'IMP2008'!$A:$A,0),MATCH(C$2,'IMP2008'!$A$1:$H$1,0))/43560</f>
        <v>35.35066574839302</v>
      </c>
      <c r="D10" s="8">
        <f>INDEX([0]!_xlnm.Database,MATCH($A10,'IMP2008'!$A:$A,0),MATCH(D$2,'IMP2008'!$A$1:$H$1,0))/43560</f>
        <v>879.53340220385678</v>
      </c>
      <c r="E10" s="8">
        <f>INDEX([0]!_xlnm.Database,MATCH($A10,'IMP2008'!$A:$A,0),MATCH(E$2,'IMP2008'!$A$1:$H$1,0))/43560</f>
        <v>63.826905417814508</v>
      </c>
      <c r="F10" s="8">
        <f>INDEX([0]!_xlnm.Database,MATCH($A10,'IMP2008'!$A:$A,0),MATCH(F$2,'IMP2008'!$A$1:$H$1,0))/43560</f>
        <v>730.85915977961429</v>
      </c>
      <c r="G10" s="8">
        <f>INDEX([0]!_xlnm.Database,MATCH($A10,'IMP2008'!$A:$A,0),MATCH(G$2,'IMP2008'!$A$1:$H$1,0))/43560</f>
        <v>91.248852157943062</v>
      </c>
      <c r="H10" s="8">
        <f>INDEX([0]!_xlnm.Database,MATCH($A10,'IMP2008'!$A:$A,0),MATCH(H$2,'IMP2008'!$A$1:$H$1,0))/43560</f>
        <v>294.05245638200182</v>
      </c>
      <c r="I10" s="6">
        <f t="shared" si="3"/>
        <v>2094.8714416896232</v>
      </c>
      <c r="J10" s="7">
        <f t="shared" si="4"/>
        <v>-1.6086200376776105E-2</v>
      </c>
      <c r="K10" s="23">
        <f t="shared" si="5"/>
        <v>-7.6788484756858136E-6</v>
      </c>
      <c r="L10" s="9">
        <f t="shared" si="2"/>
        <v>43.67</v>
      </c>
      <c r="N10" s="17"/>
      <c r="O10" s="34"/>
    </row>
    <row r="11" spans="1:15" x14ac:dyDescent="0.25">
      <c r="A11" s="38" t="s">
        <v>26</v>
      </c>
      <c r="B11" s="32">
        <f>VLOOKUP($A11,[1]Summary!$A:$C,2,FALSE)</f>
        <v>1638.9970979300001</v>
      </c>
      <c r="C11" s="7">
        <f>INDEX([0]!_xlnm.Database,MATCH($A11,'IMP2008'!$A:$A,0),MATCH(C$2,'IMP2008'!$A$1:$H$1,0))/43560</f>
        <v>31.015266299357208</v>
      </c>
      <c r="D11" s="8">
        <f>INDEX([0]!_xlnm.Database,MATCH($A11,'IMP2008'!$A:$A,0),MATCH(D$2,'IMP2008'!$A$1:$H$1,0))/43560</f>
        <v>466.58574380165288</v>
      </c>
      <c r="E11" s="8">
        <f>INDEX([0]!_xlnm.Database,MATCH($A11,'IMP2008'!$A:$A,0),MATCH(E$2,'IMP2008'!$A$1:$H$1,0))/43560</f>
        <v>8.3000459136822773</v>
      </c>
      <c r="F11" s="8">
        <f>INDEX([0]!_xlnm.Database,MATCH($A11,'IMP2008'!$A:$A,0),MATCH(F$2,'IMP2008'!$A$1:$H$1,0))/43560</f>
        <v>407.46039944903583</v>
      </c>
      <c r="G11" s="8">
        <f>INDEX([0]!_xlnm.Database,MATCH($A11,'IMP2008'!$A:$A,0),MATCH(G$2,'IMP2008'!$A$1:$H$1,0))/43560</f>
        <v>100.46602387511479</v>
      </c>
      <c r="H11" s="8">
        <f>INDEX([0]!_xlnm.Database,MATCH($A11,'IMP2008'!$A:$A,0),MATCH(H$2,'IMP2008'!$A$1:$H$1,0))/43560</f>
        <v>625.16356749311296</v>
      </c>
      <c r="I11" s="6">
        <f t="shared" si="3"/>
        <v>1638.9910468319558</v>
      </c>
      <c r="J11" s="7">
        <f t="shared" si="4"/>
        <v>-6.0510980442813889E-3</v>
      </c>
      <c r="K11" s="23">
        <f t="shared" si="5"/>
        <v>-3.6919652831403186E-6</v>
      </c>
      <c r="L11" s="9">
        <f t="shared" si="2"/>
        <v>30.36</v>
      </c>
      <c r="N11" s="17"/>
      <c r="O11" s="34"/>
    </row>
    <row r="12" spans="1:15" x14ac:dyDescent="0.25">
      <c r="A12" s="38" t="s">
        <v>22</v>
      </c>
      <c r="B12" s="32">
        <f>VLOOKUP($A12,[1]Summary!$A:$C,2,FALSE)</f>
        <v>3160.8689155500001</v>
      </c>
      <c r="C12" s="7">
        <f>INDEX([0]!_xlnm.Database,MATCH($A12,'IMP2008'!$A:$A,0),MATCH(C$2,'IMP2008'!$A$1:$H$1,0))/43560</f>
        <v>149.50183654729111</v>
      </c>
      <c r="D12" s="8">
        <f>INDEX([0]!_xlnm.Database,MATCH($A12,'IMP2008'!$A:$A,0),MATCH(D$2,'IMP2008'!$A$1:$H$1,0))/43560</f>
        <v>101.66781450872359</v>
      </c>
      <c r="E12" s="8">
        <f>INDEX([0]!_xlnm.Database,MATCH($A12,'IMP2008'!$A:$A,0),MATCH(E$2,'IMP2008'!$A$1:$H$1,0))/43560</f>
        <v>363.9589072543618</v>
      </c>
      <c r="F12" s="8">
        <f>INDEX([0]!_xlnm.Database,MATCH($A12,'IMP2008'!$A:$A,0),MATCH(F$2,'IMP2008'!$A$1:$H$1,0))/43560</f>
        <v>801.61214416896235</v>
      </c>
      <c r="G12" s="8">
        <f>INDEX([0]!_xlnm.Database,MATCH($A12,'IMP2008'!$A:$A,0),MATCH(G$2,'IMP2008'!$A$1:$H$1,0))/43560</f>
        <v>232.63831496786042</v>
      </c>
      <c r="H12" s="8">
        <f>INDEX([0]!_xlnm.Database,MATCH($A12,'IMP2008'!$A:$A,0),MATCH(H$2,'IMP2008'!$A$1:$H$1,0))/43560</f>
        <v>1511.0669191919192</v>
      </c>
      <c r="I12" s="6">
        <f t="shared" si="3"/>
        <v>3160.4459366391184</v>
      </c>
      <c r="J12" s="7">
        <f t="shared" si="4"/>
        <v>-0.42297891088173856</v>
      </c>
      <c r="K12" s="23">
        <f t="shared" si="5"/>
        <v>-1.3383519900724605E-4</v>
      </c>
      <c r="L12" s="9">
        <f t="shared" si="2"/>
        <v>7.95</v>
      </c>
      <c r="N12" s="17"/>
      <c r="O12" s="34"/>
    </row>
    <row r="13" spans="1:15" x14ac:dyDescent="0.25">
      <c r="A13" s="38" t="s">
        <v>10</v>
      </c>
      <c r="B13" s="32">
        <f>VLOOKUP($A13,[1]Summary!$A:$C,2,FALSE)</f>
        <v>1479.2871179700001</v>
      </c>
      <c r="C13" s="7">
        <f>INDEX([0]!_xlnm.Database,MATCH($A13,'IMP2008'!$A:$A,0),MATCH(C$2,'IMP2008'!$A$1:$H$1,0))/43560</f>
        <v>0.98370064279155189</v>
      </c>
      <c r="D13" s="8">
        <f>INDEX([0]!_xlnm.Database,MATCH($A13,'IMP2008'!$A:$A,0),MATCH(D$2,'IMP2008'!$A$1:$H$1,0))/43560</f>
        <v>505.64566115702479</v>
      </c>
      <c r="E13" s="8">
        <f>INDEX([0]!_xlnm.Database,MATCH($A13,'IMP2008'!$A:$A,0),MATCH(E$2,'IMP2008'!$A$1:$H$1,0))/43560</f>
        <v>44.094926538108353</v>
      </c>
      <c r="F13" s="8">
        <f>INDEX([0]!_xlnm.Database,MATCH($A13,'IMP2008'!$A:$A,0),MATCH(F$2,'IMP2008'!$A$1:$H$1,0))/43560</f>
        <v>787.28305785123962</v>
      </c>
      <c r="G13" s="8">
        <f>INDEX([0]!_xlnm.Database,MATCH($A13,'IMP2008'!$A:$A,0),MATCH(G$2,'IMP2008'!$A$1:$H$1,0))/43560</f>
        <v>55.413797061524335</v>
      </c>
      <c r="H13" s="8">
        <f>INDEX([0]!_xlnm.Database,MATCH($A13,'IMP2008'!$A:$A,0),MATCH(H$2,'IMP2008'!$A$1:$H$1,0))/43560</f>
        <v>85.861455463728191</v>
      </c>
      <c r="I13" s="6">
        <f t="shared" si="3"/>
        <v>1479.2825987144167</v>
      </c>
      <c r="J13" s="7">
        <f t="shared" si="4"/>
        <v>-4.5192555833182269E-3</v>
      </c>
      <c r="K13" s="23">
        <f t="shared" si="5"/>
        <v>-3.0550319372685955E-6</v>
      </c>
      <c r="L13" s="9">
        <f t="shared" si="2"/>
        <v>34.25</v>
      </c>
      <c r="N13" s="17"/>
      <c r="O13" s="34"/>
    </row>
    <row r="14" spans="1:15" x14ac:dyDescent="0.25">
      <c r="A14" s="38" t="s">
        <v>14</v>
      </c>
      <c r="B14" s="32">
        <f>VLOOKUP($A14,[1]Summary!$A:$C,2,FALSE)</f>
        <v>116.139349086</v>
      </c>
      <c r="C14" s="7">
        <f>INDEX([0]!_xlnm.Database,MATCH($A14,'IMP2008'!$A:$A,0),MATCH(C$2,'IMP2008'!$A$1:$H$1,0))/43560</f>
        <v>0</v>
      </c>
      <c r="D14" s="8">
        <f>INDEX([0]!_xlnm.Database,MATCH($A14,'IMP2008'!$A:$A,0),MATCH(D$2,'IMP2008'!$A$1:$H$1,0))/43560</f>
        <v>4.7388659320477506</v>
      </c>
      <c r="E14" s="8">
        <f>INDEX([0]!_xlnm.Database,MATCH($A14,'IMP2008'!$A:$A,0),MATCH(E$2,'IMP2008'!$A$1:$H$1,0))/43560</f>
        <v>49.085743801652896</v>
      </c>
      <c r="F14" s="8">
        <f>INDEX([0]!_xlnm.Database,MATCH($A14,'IMP2008'!$A:$A,0),MATCH(F$2,'IMP2008'!$A$1:$H$1,0))/43560</f>
        <v>61.623622589531678</v>
      </c>
      <c r="G14" s="8">
        <f>INDEX([0]!_xlnm.Database,MATCH($A14,'IMP2008'!$A:$A,0),MATCH(G$2,'IMP2008'!$A$1:$H$1,0))/43560</f>
        <v>0.25080348943985309</v>
      </c>
      <c r="H14" s="8">
        <f>INDEX([0]!_xlnm.Database,MATCH($A14,'IMP2008'!$A:$A,0),MATCH(H$2,'IMP2008'!$A$1:$H$1,0))/43560</f>
        <v>0.17504591368227732</v>
      </c>
      <c r="I14" s="6">
        <f t="shared" si="3"/>
        <v>115.87408172635446</v>
      </c>
      <c r="J14" s="7">
        <f t="shared" si="4"/>
        <v>-0.26526735964553438</v>
      </c>
      <c r="K14" s="23">
        <f t="shared" si="5"/>
        <v>-2.2892725939523181E-3</v>
      </c>
      <c r="L14" s="9">
        <f t="shared" si="2"/>
        <v>4.09</v>
      </c>
      <c r="N14" s="18"/>
      <c r="O14" s="34"/>
    </row>
    <row r="15" spans="1:15" x14ac:dyDescent="0.25">
      <c r="A15" s="38" t="s">
        <v>56</v>
      </c>
      <c r="B15" s="32">
        <f>VLOOKUP($A15,[1]Summary!$A:$C,2,FALSE)</f>
        <v>150.548364682</v>
      </c>
      <c r="C15" s="7">
        <f>INDEX([0]!_xlnm.Database,MATCH($A15,'IMP2008'!$A:$A,0),MATCH(C$2,'IMP2008'!$A$1:$H$1,0))/43560</f>
        <v>0</v>
      </c>
      <c r="D15" s="8">
        <f>INDEX([0]!_xlnm.Database,MATCH($A15,'IMP2008'!$A:$A,0),MATCH(D$2,'IMP2008'!$A$1:$H$1,0))/43560</f>
        <v>0</v>
      </c>
      <c r="E15" s="8">
        <f>INDEX([0]!_xlnm.Database,MATCH($A15,'IMP2008'!$A:$A,0),MATCH(E$2,'IMP2008'!$A$1:$H$1,0))/43560</f>
        <v>85.964761248852156</v>
      </c>
      <c r="F15" s="8">
        <f>INDEX([0]!_xlnm.Database,MATCH($A15,'IMP2008'!$A:$A,0),MATCH(F$2,'IMP2008'!$A$1:$H$1,0))/43560</f>
        <v>64.531680440771353</v>
      </c>
      <c r="G15" s="8">
        <f>INDEX([0]!_xlnm.Database,MATCH($A15,'IMP2008'!$A:$A,0),MATCH(G$2,'IMP2008'!$A$1:$H$1,0))/43560</f>
        <v>4.533976124885216E-2</v>
      </c>
      <c r="H15" s="8">
        <f>INDEX([0]!_xlnm.Database,MATCH($A15,'IMP2008'!$A:$A,0),MATCH(H$2,'IMP2008'!$A$1:$H$1,0))/43560</f>
        <v>1.1478420569329659E-2</v>
      </c>
      <c r="I15" s="6">
        <f t="shared" si="3"/>
        <v>150.55325987144167</v>
      </c>
      <c r="J15" s="7">
        <f t="shared" si="4"/>
        <v>4.8951894416688901E-3</v>
      </c>
      <c r="K15" s="23">
        <f t="shared" si="5"/>
        <v>3.2514669199782998E-5</v>
      </c>
      <c r="L15" s="9">
        <f t="shared" si="2"/>
        <v>0</v>
      </c>
      <c r="N15" s="18"/>
      <c r="O15" s="34"/>
    </row>
    <row r="16" spans="1:15" x14ac:dyDescent="0.25">
      <c r="A16" s="38" t="s">
        <v>57</v>
      </c>
      <c r="B16" s="32">
        <f>VLOOKUP($A16,[1]Summary!$A:$C,2,FALSE)</f>
        <v>6.6440457832200002</v>
      </c>
      <c r="C16" s="7">
        <f>INDEX([0]!_xlnm.Database,MATCH($A16,'IMP2008'!$A:$A,0),MATCH(C$2,'IMP2008'!$A$1:$H$1,0))/43560</f>
        <v>0</v>
      </c>
      <c r="D16" s="8">
        <f>INDEX([0]!_xlnm.Database,MATCH($A16,'IMP2008'!$A:$A,0),MATCH(D$2,'IMP2008'!$A$1:$H$1,0))/43560</f>
        <v>1.6035353535353536</v>
      </c>
      <c r="E16" s="8">
        <f>INDEX([0]!_xlnm.Database,MATCH($A16,'IMP2008'!$A:$A,0),MATCH(E$2,'IMP2008'!$A$1:$H$1,0))/43560</f>
        <v>1.9214876033057851</v>
      </c>
      <c r="F16" s="8">
        <f>INDEX([0]!_xlnm.Database,MATCH($A16,'IMP2008'!$A:$A,0),MATCH(F$2,'IMP2008'!$A$1:$H$1,0))/43560</f>
        <v>2.0075757575757578</v>
      </c>
      <c r="G16" s="8">
        <f>INDEX([0]!_xlnm.Database,MATCH($A16,'IMP2008'!$A:$A,0),MATCH(G$2,'IMP2008'!$A$1:$H$1,0))/43560</f>
        <v>0.46946740128558312</v>
      </c>
      <c r="H16" s="8">
        <f>INDEX([0]!_xlnm.Database,MATCH($A16,'IMP2008'!$A:$A,0),MATCH(H$2,'IMP2008'!$A$1:$H$1,0))/43560</f>
        <v>0.43445821854912764</v>
      </c>
      <c r="I16" s="6">
        <f t="shared" si="3"/>
        <v>6.4365243342516072</v>
      </c>
      <c r="J16" s="7">
        <f t="shared" si="4"/>
        <v>-0.20752144896839297</v>
      </c>
      <c r="K16" s="23">
        <f t="shared" si="5"/>
        <v>-3.2241228059075158E-2</v>
      </c>
      <c r="L16" s="9">
        <f t="shared" si="2"/>
        <v>24.91</v>
      </c>
      <c r="N16" s="18"/>
      <c r="O16" s="34"/>
    </row>
    <row r="17" spans="1:15" x14ac:dyDescent="0.25">
      <c r="A17" s="38" t="s">
        <v>58</v>
      </c>
      <c r="B17" s="32">
        <f>VLOOKUP($A17,[1]Summary!$A:$C,2,FALSE)</f>
        <v>82.028873995200001</v>
      </c>
      <c r="C17" s="7">
        <f>INDEX([0]!_xlnm.Database,MATCH($A17,'IMP2008'!$A:$A,0),MATCH(C$2,'IMP2008'!$A$1:$H$1,0))/43560</f>
        <v>0</v>
      </c>
      <c r="D17" s="8">
        <f>INDEX([0]!_xlnm.Database,MATCH($A17,'IMP2008'!$A:$A,0),MATCH(D$2,'IMP2008'!$A$1:$H$1,0))/43560</f>
        <v>0</v>
      </c>
      <c r="E17" s="8">
        <f>INDEX([0]!_xlnm.Database,MATCH($A17,'IMP2008'!$A:$A,0),MATCH(E$2,'IMP2008'!$A$1:$H$1,0))/43560</f>
        <v>75.871786042240586</v>
      </c>
      <c r="F17" s="8">
        <f>INDEX([0]!_xlnm.Database,MATCH($A17,'IMP2008'!$A:$A,0),MATCH(F$2,'IMP2008'!$A$1:$H$1,0))/43560</f>
        <v>6.139807162534435</v>
      </c>
      <c r="G17" s="8">
        <f>INDEX([0]!_xlnm.Database,MATCH($A17,'IMP2008'!$A:$A,0),MATCH(G$2,'IMP2008'!$A$1:$H$1,0))/43560</f>
        <v>0</v>
      </c>
      <c r="H17" s="8">
        <f>INDEX([0]!_xlnm.Database,MATCH($A17,'IMP2008'!$A:$A,0),MATCH(H$2,'IMP2008'!$A$1:$H$1,0))/43560</f>
        <v>1.5495867768595042E-2</v>
      </c>
      <c r="I17" s="6">
        <f t="shared" si="3"/>
        <v>82.027089072543617</v>
      </c>
      <c r="J17" s="7">
        <f t="shared" si="4"/>
        <v>-1.7849226563839693E-3</v>
      </c>
      <c r="K17" s="23">
        <f t="shared" si="5"/>
        <v>-2.1760160900082759E-5</v>
      </c>
      <c r="L17" s="9">
        <f t="shared" si="2"/>
        <v>0</v>
      </c>
      <c r="N17" s="18"/>
      <c r="O17" s="34"/>
    </row>
    <row r="18" spans="1:15" x14ac:dyDescent="0.25">
      <c r="A18" s="38" t="s">
        <v>59</v>
      </c>
      <c r="B18" s="32">
        <f>VLOOKUP($A18,[1]Summary!$A:$C,2,FALSE)</f>
        <v>87.845355371599993</v>
      </c>
      <c r="C18" s="7">
        <f>INDEX([0]!_xlnm.Database,MATCH($A18,'IMP2008'!$A:$A,0),MATCH(C$2,'IMP2008'!$A$1:$H$1,0))/43560</f>
        <v>6.9444444444444448E-2</v>
      </c>
      <c r="D18" s="8">
        <f>INDEX([0]!_xlnm.Database,MATCH($A18,'IMP2008'!$A:$A,0),MATCH(D$2,'IMP2008'!$A$1:$H$1,0))/43560</f>
        <v>28.028581267217632</v>
      </c>
      <c r="E18" s="8">
        <f>INDEX([0]!_xlnm.Database,MATCH($A18,'IMP2008'!$A:$A,0),MATCH(E$2,'IMP2008'!$A$1:$H$1,0))/43560</f>
        <v>1.9714187327823691</v>
      </c>
      <c r="F18" s="8">
        <f>INDEX([0]!_xlnm.Database,MATCH($A18,'IMP2008'!$A:$A,0),MATCH(F$2,'IMP2008'!$A$1:$H$1,0))/43560</f>
        <v>41.289026629935719</v>
      </c>
      <c r="G18" s="8">
        <f>INDEX([0]!_xlnm.Database,MATCH($A18,'IMP2008'!$A:$A,0),MATCH(G$2,'IMP2008'!$A$1:$H$1,0))/43560</f>
        <v>4.9598255280073458</v>
      </c>
      <c r="H18" s="8">
        <f>INDEX([0]!_xlnm.Database,MATCH($A18,'IMP2008'!$A:$A,0),MATCH(H$2,'IMP2008'!$A$1:$H$1,0))/43560</f>
        <v>11.527777777777779</v>
      </c>
      <c r="I18" s="6">
        <f t="shared" si="3"/>
        <v>87.846074380165277</v>
      </c>
      <c r="J18" s="7">
        <f t="shared" si="4"/>
        <v>7.1900856528372969E-4</v>
      </c>
      <c r="K18" s="23">
        <f t="shared" si="5"/>
        <v>8.1848684799747222E-6</v>
      </c>
      <c r="L18" s="9">
        <f t="shared" si="2"/>
        <v>31.99</v>
      </c>
      <c r="N18" s="18"/>
      <c r="O18" s="34"/>
    </row>
    <row r="19" spans="1:15" x14ac:dyDescent="0.25">
      <c r="A19" s="38" t="s">
        <v>12</v>
      </c>
      <c r="B19" s="32">
        <f>VLOOKUP($A19,[1]Summary!$A:$C,2,FALSE)</f>
        <v>419.277517542</v>
      </c>
      <c r="C19" s="7">
        <f>INDEX([0]!_xlnm.Database,MATCH($A19,'IMP2008'!$A:$A,0),MATCH(C$2,'IMP2008'!$A$1:$H$1,0))/43560</f>
        <v>1.2052341597796144E-2</v>
      </c>
      <c r="D19" s="8">
        <f>INDEX([0]!_xlnm.Database,MATCH($A19,'IMP2008'!$A:$A,0),MATCH(D$2,'IMP2008'!$A$1:$H$1,0))/43560</f>
        <v>6.3797061524334255</v>
      </c>
      <c r="E19" s="8">
        <f>INDEX([0]!_xlnm.Database,MATCH($A19,'IMP2008'!$A:$A,0),MATCH(E$2,'IMP2008'!$A$1:$H$1,0))/43560</f>
        <v>53.25241046831956</v>
      </c>
      <c r="F19" s="8">
        <f>INDEX([0]!_xlnm.Database,MATCH($A19,'IMP2008'!$A:$A,0),MATCH(F$2,'IMP2008'!$A$1:$H$1,0))/43560</f>
        <v>353.64612029384756</v>
      </c>
      <c r="G19" s="8">
        <f>INDEX([0]!_xlnm.Database,MATCH($A19,'IMP2008'!$A:$A,0),MATCH(G$2,'IMP2008'!$A$1:$H$1,0))/43560</f>
        <v>2.4994260789715335</v>
      </c>
      <c r="H19" s="8">
        <f>INDEX([0]!_xlnm.Database,MATCH($A19,'IMP2008'!$A:$A,0),MATCH(H$2,'IMP2008'!$A$1:$H$1,0))/43560</f>
        <v>3.4946051423324151</v>
      </c>
      <c r="I19" s="6">
        <f t="shared" si="3"/>
        <v>419.28432047750226</v>
      </c>
      <c r="J19" s="7">
        <f t="shared" si="4"/>
        <v>6.8029355022645177E-3</v>
      </c>
      <c r="K19" s="23">
        <f t="shared" si="5"/>
        <v>1.6225113055782744E-5</v>
      </c>
      <c r="L19" s="9">
        <f t="shared" si="2"/>
        <v>1.52</v>
      </c>
      <c r="N19" s="18"/>
      <c r="O19" s="34"/>
    </row>
    <row r="20" spans="1:15" x14ac:dyDescent="0.25">
      <c r="A20" s="38" t="s">
        <v>60</v>
      </c>
      <c r="B20" s="32">
        <f>VLOOKUP($A20,[1]Summary!$A:$C,2,FALSE)</f>
        <v>218.09992219200001</v>
      </c>
      <c r="C20" s="7">
        <f>INDEX([0]!_xlnm.Database,MATCH($A20,'IMP2008'!$A:$A,0),MATCH(C$2,'IMP2008'!$A$1:$H$1,0))/43560</f>
        <v>0.41551882460973372</v>
      </c>
      <c r="D20" s="8">
        <f>INDEX([0]!_xlnm.Database,MATCH($A20,'IMP2008'!$A:$A,0),MATCH(D$2,'IMP2008'!$A$1:$H$1,0))/43560</f>
        <v>3.7304866850321396E-2</v>
      </c>
      <c r="E20" s="8">
        <f>INDEX([0]!_xlnm.Database,MATCH($A20,'IMP2008'!$A:$A,0),MATCH(E$2,'IMP2008'!$A$1:$H$1,0))/43560</f>
        <v>187.62339302112031</v>
      </c>
      <c r="F20" s="8">
        <f>INDEX([0]!_xlnm.Database,MATCH($A20,'IMP2008'!$A:$A,0),MATCH(F$2,'IMP2008'!$A$1:$H$1,0))/43560</f>
        <v>29.974747474747474</v>
      </c>
      <c r="G20" s="8">
        <f>INDEX([0]!_xlnm.Database,MATCH($A20,'IMP2008'!$A:$A,0),MATCH(G$2,'IMP2008'!$A$1:$H$1,0))/43560</f>
        <v>4.763544536271809E-2</v>
      </c>
      <c r="H20" s="8">
        <f>INDEX([0]!_xlnm.Database,MATCH($A20,'IMP2008'!$A:$A,0),MATCH(H$2,'IMP2008'!$A$1:$H$1,0))/43560</f>
        <v>0</v>
      </c>
      <c r="I20" s="6">
        <f t="shared" si="3"/>
        <v>218.09859963269056</v>
      </c>
      <c r="J20" s="7">
        <f t="shared" si="4"/>
        <v>-1.3225593094432497E-3</v>
      </c>
      <c r="K20" s="23">
        <f t="shared" si="5"/>
        <v>-6.0640431055982474E-6</v>
      </c>
      <c r="L20" s="9">
        <f t="shared" si="2"/>
        <v>0.21</v>
      </c>
      <c r="N20" s="18"/>
      <c r="O20" s="34"/>
    </row>
    <row r="21" spans="1:15" x14ac:dyDescent="0.25">
      <c r="A21" s="38" t="s">
        <v>61</v>
      </c>
      <c r="B21" s="32">
        <f>VLOOKUP($A21,[1]Summary!$A:$C,2,FALSE)</f>
        <v>449.11225202700001</v>
      </c>
      <c r="C21" s="7">
        <f>INDEX([0]!_xlnm.Database,MATCH($A21,'IMP2008'!$A:$A,0),MATCH(C$2,'IMP2008'!$A$1:$H$1,0))/43560</f>
        <v>8.6088154269972454E-3</v>
      </c>
      <c r="D21" s="8">
        <f>INDEX([0]!_xlnm.Database,MATCH($A21,'IMP2008'!$A:$A,0),MATCH(D$2,'IMP2008'!$A$1:$H$1,0))/43560</f>
        <v>7.8328741965105602</v>
      </c>
      <c r="E21" s="8">
        <f>INDEX([0]!_xlnm.Database,MATCH($A21,'IMP2008'!$A:$A,0),MATCH(E$2,'IMP2008'!$A$1:$H$1,0))/43560</f>
        <v>90.134297520661164</v>
      </c>
      <c r="F21" s="8">
        <f>INDEX([0]!_xlnm.Database,MATCH($A21,'IMP2008'!$A:$A,0),MATCH(F$2,'IMP2008'!$A$1:$H$1,0))/43560</f>
        <v>327.79269972451789</v>
      </c>
      <c r="G21" s="8">
        <f>INDEX([0]!_xlnm.Database,MATCH($A21,'IMP2008'!$A:$A,0),MATCH(G$2,'IMP2008'!$A$1:$H$1,0))/43560</f>
        <v>16.843434343434343</v>
      </c>
      <c r="H21" s="8">
        <f>INDEX([0]!_xlnm.Database,MATCH($A21,'IMP2008'!$A:$A,0),MATCH(H$2,'IMP2008'!$A$1:$H$1,0))/43560</f>
        <v>6.495064279155188</v>
      </c>
      <c r="I21" s="6">
        <f t="shared" si="3"/>
        <v>449.10697887970616</v>
      </c>
      <c r="J21" s="7">
        <f t="shared" si="4"/>
        <v>-5.2731472938489787E-3</v>
      </c>
      <c r="K21" s="23">
        <f t="shared" si="5"/>
        <v>-1.1741405816054792E-5</v>
      </c>
      <c r="L21" s="9">
        <f t="shared" si="2"/>
        <v>1.75</v>
      </c>
      <c r="N21" s="18"/>
      <c r="O21" s="34"/>
    </row>
    <row r="22" spans="1:15" x14ac:dyDescent="0.25">
      <c r="A22" s="38" t="s">
        <v>62</v>
      </c>
      <c r="B22" s="32">
        <f>VLOOKUP($A22,[1]Summary!$A:$C,2,FALSE)</f>
        <v>85.276279646899994</v>
      </c>
      <c r="C22" s="7">
        <f>INDEX([0]!_xlnm.Database,MATCH($A22,'IMP2008'!$A:$A,0),MATCH(C$2,'IMP2008'!$A$1:$H$1,0))/43560</f>
        <v>0</v>
      </c>
      <c r="D22" s="8">
        <f>INDEX([0]!_xlnm.Database,MATCH($A22,'IMP2008'!$A:$A,0),MATCH(D$2,'IMP2008'!$A$1:$H$1,0))/43560</f>
        <v>1.2597566574839303</v>
      </c>
      <c r="E22" s="8">
        <f>INDEX([0]!_xlnm.Database,MATCH($A22,'IMP2008'!$A:$A,0),MATCH(E$2,'IMP2008'!$A$1:$H$1,0))/43560</f>
        <v>12.675619834710744</v>
      </c>
      <c r="F22" s="8">
        <f>INDEX([0]!_xlnm.Database,MATCH($A22,'IMP2008'!$A:$A,0),MATCH(F$2,'IMP2008'!$A$1:$H$1,0))/43560</f>
        <v>71.17366850321396</v>
      </c>
      <c r="G22" s="8">
        <f>INDEX([0]!_xlnm.Database,MATCH($A22,'IMP2008'!$A:$A,0),MATCH(G$2,'IMP2008'!$A$1:$H$1,0))/43560</f>
        <v>0.16184573002754821</v>
      </c>
      <c r="H22" s="8">
        <f>INDEX([0]!_xlnm.Database,MATCH($A22,'IMP2008'!$A:$A,0),MATCH(H$2,'IMP2008'!$A$1:$H$1,0))/43560</f>
        <v>5.1652892561983473E-3</v>
      </c>
      <c r="I22" s="6">
        <f t="shared" si="3"/>
        <v>85.276056014692386</v>
      </c>
      <c r="J22" s="7">
        <f t="shared" si="4"/>
        <v>-2.2363220760723834E-4</v>
      </c>
      <c r="K22" s="23">
        <f t="shared" si="5"/>
        <v>-2.6224501701709598E-6</v>
      </c>
      <c r="L22" s="9">
        <f t="shared" si="2"/>
        <v>1.48</v>
      </c>
      <c r="N22" s="18"/>
      <c r="O22" s="34"/>
    </row>
    <row r="23" spans="1:15" x14ac:dyDescent="0.25">
      <c r="A23" s="38" t="s">
        <v>69</v>
      </c>
      <c r="B23" s="32">
        <f>VLOOKUP($A23,[1]Summary!$A:$C,2,FALSE)</f>
        <v>173.349013367</v>
      </c>
      <c r="C23" s="7">
        <f>INDEX([0]!_xlnm.Database,MATCH($A23,'IMP2008'!$A:$A,0),MATCH(C$2,'IMP2008'!$A$1:$H$1,0))/43560</f>
        <v>0.53202479338842978</v>
      </c>
      <c r="D23" s="8">
        <f>INDEX([0]!_xlnm.Database,MATCH($A23,'IMP2008'!$A:$A,0),MATCH(D$2,'IMP2008'!$A$1:$H$1,0))/43560</f>
        <v>36.152433425160694</v>
      </c>
      <c r="E23" s="8">
        <f>INDEX([0]!_xlnm.Database,MATCH($A23,'IMP2008'!$A:$A,0),MATCH(E$2,'IMP2008'!$A$1:$H$1,0))/43560</f>
        <v>11.037075298438936</v>
      </c>
      <c r="F23" s="8">
        <f>INDEX([0]!_xlnm.Database,MATCH($A23,'IMP2008'!$A:$A,0),MATCH(F$2,'IMP2008'!$A$1:$H$1,0))/43560</f>
        <v>113.13475665748393</v>
      </c>
      <c r="G23" s="8">
        <f>INDEX([0]!_xlnm.Database,MATCH($A23,'IMP2008'!$A:$A,0),MATCH(G$2,'IMP2008'!$A$1:$H$1,0))/43560</f>
        <v>4.6194903581267219</v>
      </c>
      <c r="H23" s="8">
        <f>INDEX([0]!_xlnm.Database,MATCH($A23,'IMP2008'!$A:$A,0),MATCH(H$2,'IMP2008'!$A$1:$H$1,0))/43560</f>
        <v>7.8724747474747474</v>
      </c>
      <c r="I23" s="6">
        <f t="shared" si="3"/>
        <v>173.34825528007346</v>
      </c>
      <c r="J23" s="7">
        <f t="shared" si="4"/>
        <v>-7.5808692653822618E-4</v>
      </c>
      <c r="K23" s="23">
        <f t="shared" si="5"/>
        <v>-4.3732019414525308E-6</v>
      </c>
      <c r="L23" s="9">
        <f t="shared" si="2"/>
        <v>21.16</v>
      </c>
      <c r="N23" s="18"/>
      <c r="O23" s="34"/>
    </row>
    <row r="24" spans="1:15" x14ac:dyDescent="0.25">
      <c r="A24" s="38" t="s">
        <v>16</v>
      </c>
      <c r="B24" s="32">
        <f>VLOOKUP($A24,[1]Summary!$A:$C,2,FALSE)</f>
        <v>1186.8038371</v>
      </c>
      <c r="C24" s="7">
        <f>INDEX([0]!_xlnm.Database,MATCH($A24,'IMP2008'!$A:$A,0),MATCH(C$2,'IMP2008'!$A$1:$H$1,0))/43560</f>
        <v>1.3406795224977044</v>
      </c>
      <c r="D24" s="8">
        <f>INDEX([0]!_xlnm.Database,MATCH($A24,'IMP2008'!$A:$A,0),MATCH(D$2,'IMP2008'!$A$1:$H$1,0))/43560</f>
        <v>44.970156106519745</v>
      </c>
      <c r="E24" s="8">
        <f>INDEX([0]!_xlnm.Database,MATCH($A24,'IMP2008'!$A:$A,0),MATCH(E$2,'IMP2008'!$A$1:$H$1,0))/43560</f>
        <v>21.393480257116622</v>
      </c>
      <c r="F24" s="8">
        <f>INDEX([0]!_xlnm.Database,MATCH($A24,'IMP2008'!$A:$A,0),MATCH(F$2,'IMP2008'!$A$1:$H$1,0))/43560</f>
        <v>1078.1072084481175</v>
      </c>
      <c r="G24" s="8">
        <f>INDEX([0]!_xlnm.Database,MATCH($A24,'IMP2008'!$A:$A,0),MATCH(G$2,'IMP2008'!$A$1:$H$1,0))/43560</f>
        <v>18.949150596877871</v>
      </c>
      <c r="H24" s="8">
        <f>INDEX([0]!_xlnm.Database,MATCH($A24,'IMP2008'!$A:$A,0),MATCH(H$2,'IMP2008'!$A$1:$H$1,0))/43560</f>
        <v>21.559917355371901</v>
      </c>
      <c r="I24" s="6">
        <f t="shared" si="3"/>
        <v>1186.3205922865013</v>
      </c>
      <c r="J24" s="7">
        <f t="shared" si="4"/>
        <v>-0.4832448134986862</v>
      </c>
      <c r="K24" s="23">
        <f t="shared" si="5"/>
        <v>-4.0734757252024553E-4</v>
      </c>
      <c r="L24" s="9">
        <f t="shared" si="2"/>
        <v>3.9</v>
      </c>
      <c r="N24" s="18"/>
      <c r="O24" s="34"/>
    </row>
    <row r="25" spans="1:15" x14ac:dyDescent="0.25">
      <c r="A25" s="38" t="s">
        <v>1</v>
      </c>
      <c r="B25" s="32">
        <f>VLOOKUP($A25,[1]Summary!$A:$C,2,FALSE)</f>
        <v>4090.4296330299999</v>
      </c>
      <c r="C25" s="7">
        <f>INDEX([0]!_xlnm.Database,MATCH($A25,'IMP2008'!$A:$A,0),MATCH(C$2,'IMP2008'!$A$1:$H$1,0))/43560</f>
        <v>56.116850321395773</v>
      </c>
      <c r="D25" s="8">
        <f>INDEX([0]!_xlnm.Database,MATCH($A25,'IMP2008'!$A:$A,0),MATCH(D$2,'IMP2008'!$A$1:$H$1,0))/43560</f>
        <v>91.709710743801651</v>
      </c>
      <c r="E25" s="8">
        <f>INDEX([0]!_xlnm.Database,MATCH($A25,'IMP2008'!$A:$A,0),MATCH(E$2,'IMP2008'!$A$1:$H$1,0))/43560</f>
        <v>364.4760101010101</v>
      </c>
      <c r="F25" s="8">
        <f>INDEX([0]!_xlnm.Database,MATCH($A25,'IMP2008'!$A:$A,0),MATCH(F$2,'IMP2008'!$A$1:$H$1,0))/43560</f>
        <v>3479.6986914600552</v>
      </c>
      <c r="G25" s="8">
        <f>INDEX([0]!_xlnm.Database,MATCH($A25,'IMP2008'!$A:$A,0),MATCH(G$2,'IMP2008'!$A$1:$H$1,0))/43560</f>
        <v>34.525367309458218</v>
      </c>
      <c r="H25" s="8">
        <f>INDEX([0]!_xlnm.Database,MATCH($A25,'IMP2008'!$A:$A,0),MATCH(H$2,'IMP2008'!$A$1:$H$1,0))/43560</f>
        <v>61.304522497704319</v>
      </c>
      <c r="I25" s="6">
        <f t="shared" si="3"/>
        <v>4087.8311524334254</v>
      </c>
      <c r="J25" s="7">
        <f t="shared" si="4"/>
        <v>-2.5984805965745181</v>
      </c>
      <c r="K25" s="23">
        <f t="shared" si="5"/>
        <v>-6.3566240866570062E-4</v>
      </c>
      <c r="L25" s="9">
        <f t="shared" si="2"/>
        <v>3.62</v>
      </c>
      <c r="N25" s="18"/>
      <c r="O25" s="34"/>
    </row>
    <row r="26" spans="1:15" x14ac:dyDescent="0.25">
      <c r="A26" s="38" t="s">
        <v>17</v>
      </c>
      <c r="B26" s="32">
        <f>VLOOKUP($A26,[1]Summary!$A:$C,2,FALSE)</f>
        <v>3911.5568477299998</v>
      </c>
      <c r="C26" s="7">
        <f>INDEX([0]!_xlnm.Database,MATCH($A26,'IMP2008'!$A:$A,0),MATCH(C$2,'IMP2008'!$A$1:$H$1,0))/43560</f>
        <v>34.672291092745638</v>
      </c>
      <c r="D26" s="8">
        <f>INDEX([0]!_xlnm.Database,MATCH($A26,'IMP2008'!$A:$A,0),MATCH(D$2,'IMP2008'!$A$1:$H$1,0))/43560</f>
        <v>126.27525252525253</v>
      </c>
      <c r="E26" s="8">
        <f>INDEX([0]!_xlnm.Database,MATCH($A26,'IMP2008'!$A:$A,0),MATCH(E$2,'IMP2008'!$A$1:$H$1,0))/43560</f>
        <v>31.60066574839302</v>
      </c>
      <c r="F26" s="8">
        <f>INDEX([0]!_xlnm.Database,MATCH($A26,'IMP2008'!$A:$A,0),MATCH(F$2,'IMP2008'!$A$1:$H$1,0))/43560</f>
        <v>3443.5703627180901</v>
      </c>
      <c r="G26" s="8">
        <f>INDEX([0]!_xlnm.Database,MATCH($A26,'IMP2008'!$A:$A,0),MATCH(G$2,'IMP2008'!$A$1:$H$1,0))/43560</f>
        <v>75.534894398530767</v>
      </c>
      <c r="H26" s="8">
        <f>INDEX([0]!_xlnm.Database,MATCH($A26,'IMP2008'!$A:$A,0),MATCH(H$2,'IMP2008'!$A$1:$H$1,0))/43560</f>
        <v>199.80544077134985</v>
      </c>
      <c r="I26" s="6">
        <f t="shared" si="3"/>
        <v>3911.4589072543622</v>
      </c>
      <c r="J26" s="7">
        <f t="shared" si="4"/>
        <v>-9.7940475637642521E-2</v>
      </c>
      <c r="K26" s="23">
        <f t="shared" si="5"/>
        <v>-2.5039372254684267E-5</v>
      </c>
      <c r="L26" s="9">
        <f t="shared" si="2"/>
        <v>4.1100000000000003</v>
      </c>
      <c r="N26" s="18"/>
      <c r="O26" s="34"/>
    </row>
    <row r="27" spans="1:15" x14ac:dyDescent="0.25">
      <c r="A27" s="38" t="s">
        <v>15</v>
      </c>
      <c r="B27" s="32">
        <f>VLOOKUP($A27,[1]Summary!$A:$C,2,FALSE)</f>
        <v>4020.04977749</v>
      </c>
      <c r="C27" s="7">
        <f>INDEX([0]!_xlnm.Database,MATCH($A27,'IMP2008'!$A:$A,0),MATCH(C$2,'IMP2008'!$A$1:$H$1,0))/43560</f>
        <v>53.581841138659321</v>
      </c>
      <c r="D27" s="8">
        <f>INDEX([0]!_xlnm.Database,MATCH($A27,'IMP2008'!$A:$A,0),MATCH(D$2,'IMP2008'!$A$1:$H$1,0))/43560</f>
        <v>243.6162764003673</v>
      </c>
      <c r="E27" s="8">
        <f>INDEX([0]!_xlnm.Database,MATCH($A27,'IMP2008'!$A:$A,0),MATCH(E$2,'IMP2008'!$A$1:$H$1,0))/43560</f>
        <v>96.17768595041322</v>
      </c>
      <c r="F27" s="8">
        <f>INDEX([0]!_xlnm.Database,MATCH($A27,'IMP2008'!$A:$A,0),MATCH(F$2,'IMP2008'!$A$1:$H$1,0))/43560</f>
        <v>3324.9793388429753</v>
      </c>
      <c r="G27" s="8">
        <f>INDEX([0]!_xlnm.Database,MATCH($A27,'IMP2008'!$A:$A,0),MATCH(G$2,'IMP2008'!$A$1:$H$1,0))/43560</f>
        <v>102.76687327823691</v>
      </c>
      <c r="H27" s="8">
        <f>INDEX([0]!_xlnm.Database,MATCH($A27,'IMP2008'!$A:$A,0),MATCH(H$2,'IMP2008'!$A$1:$H$1,0))/43560</f>
        <v>198.58930211202937</v>
      </c>
      <c r="I27" s="6">
        <f t="shared" si="3"/>
        <v>4019.7113177226811</v>
      </c>
      <c r="J27" s="7">
        <f t="shared" si="4"/>
        <v>-0.33845976731890914</v>
      </c>
      <c r="K27" s="23">
        <f t="shared" si="5"/>
        <v>-8.4200018500497548E-5</v>
      </c>
      <c r="L27" s="9">
        <f t="shared" si="2"/>
        <v>7.39</v>
      </c>
      <c r="N27" s="18"/>
      <c r="O27" s="34"/>
    </row>
    <row r="28" spans="1:15" x14ac:dyDescent="0.25">
      <c r="A28" s="38" t="s">
        <v>9</v>
      </c>
      <c r="B28" s="32">
        <f>VLOOKUP($A28,[1]Summary!$A:$C,2,FALSE)</f>
        <v>447.833847026</v>
      </c>
      <c r="C28" s="7">
        <f>INDEX([0]!_xlnm.Database,MATCH($A28,'IMP2008'!$A:$A,0),MATCH(C$2,'IMP2008'!$A$1:$H$1,0))/43560</f>
        <v>7.7840909090909092</v>
      </c>
      <c r="D28" s="8">
        <f>INDEX([0]!_xlnm.Database,MATCH($A28,'IMP2008'!$A:$A,0),MATCH(D$2,'IMP2008'!$A$1:$H$1,0))/43560</f>
        <v>183.26618457300276</v>
      </c>
      <c r="E28" s="8">
        <f>INDEX([0]!_xlnm.Database,MATCH($A28,'IMP2008'!$A:$A,0),MATCH(E$2,'IMP2008'!$A$1:$H$1,0))/43560</f>
        <v>4.6114554637281913</v>
      </c>
      <c r="F28" s="8">
        <f>INDEX([0]!_xlnm.Database,MATCH($A28,'IMP2008'!$A:$A,0),MATCH(F$2,'IMP2008'!$A$1:$H$1,0))/43560</f>
        <v>223.54224058769515</v>
      </c>
      <c r="G28" s="8">
        <f>INDEX([0]!_xlnm.Database,MATCH($A28,'IMP2008'!$A:$A,0),MATCH(G$2,'IMP2008'!$A$1:$H$1,0))/43560</f>
        <v>14.108126721763085</v>
      </c>
      <c r="H28" s="8">
        <f>INDEX([0]!_xlnm.Database,MATCH($A28,'IMP2008'!$A:$A,0),MATCH(H$2,'IMP2008'!$A$1:$H$1,0))/43560</f>
        <v>14.524793388429751</v>
      </c>
      <c r="I28" s="6">
        <f t="shared" si="3"/>
        <v>447.83689164370986</v>
      </c>
      <c r="J28" s="7">
        <f t="shared" si="4"/>
        <v>3.044617709861086E-3</v>
      </c>
      <c r="K28" s="23">
        <f t="shared" si="5"/>
        <v>6.7984968783753602E-6</v>
      </c>
      <c r="L28" s="9">
        <f t="shared" si="2"/>
        <v>42.66</v>
      </c>
      <c r="N28" s="18"/>
      <c r="O28" s="34"/>
    </row>
    <row r="29" spans="1:15" x14ac:dyDescent="0.25">
      <c r="A29" s="38" t="s">
        <v>20</v>
      </c>
      <c r="B29" s="32">
        <f>VLOOKUP($A29,[1]Summary!$A:$C,2,FALSE)</f>
        <v>2973.2424053499999</v>
      </c>
      <c r="C29" s="7">
        <f>INDEX([0]!_xlnm.Database,MATCH($A29,'IMP2008'!$A:$A,0),MATCH(C$2,'IMP2008'!$A$1:$H$1,0))/43560</f>
        <v>36.379132231404959</v>
      </c>
      <c r="D29" s="8">
        <f>INDEX([0]!_xlnm.Database,MATCH($A29,'IMP2008'!$A:$A,0),MATCH(D$2,'IMP2008'!$A$1:$H$1,0))/43560</f>
        <v>1191.2591827364554</v>
      </c>
      <c r="E29" s="8">
        <f>INDEX([0]!_xlnm.Database,MATCH($A29,'IMP2008'!$A:$A,0),MATCH(E$2,'IMP2008'!$A$1:$H$1,0))/43560</f>
        <v>149.82265840220387</v>
      </c>
      <c r="F29" s="8">
        <f>INDEX([0]!_xlnm.Database,MATCH($A29,'IMP2008'!$A:$A,0),MATCH(F$2,'IMP2008'!$A$1:$H$1,0))/43560</f>
        <v>1247.7559687786961</v>
      </c>
      <c r="G29" s="8">
        <f>INDEX([0]!_xlnm.Database,MATCH($A29,'IMP2008'!$A:$A,0),MATCH(G$2,'IMP2008'!$A$1:$H$1,0))/43560</f>
        <v>129.7549357208448</v>
      </c>
      <c r="H29" s="8">
        <f>INDEX([0]!_xlnm.Database,MATCH($A29,'IMP2008'!$A:$A,0),MATCH(H$2,'IMP2008'!$A$1:$H$1,0))/43560</f>
        <v>216.60812672176309</v>
      </c>
      <c r="I29" s="6">
        <f t="shared" si="3"/>
        <v>2971.5800045913688</v>
      </c>
      <c r="J29" s="7">
        <f t="shared" si="4"/>
        <v>-1.6624007586310654</v>
      </c>
      <c r="K29" s="23">
        <f t="shared" si="5"/>
        <v>-5.5943328332486446E-4</v>
      </c>
      <c r="L29" s="9">
        <f t="shared" si="2"/>
        <v>41.31</v>
      </c>
      <c r="N29" s="18"/>
      <c r="O29" s="34"/>
    </row>
    <row r="30" spans="1:15" x14ac:dyDescent="0.25">
      <c r="A30" s="38" t="s">
        <v>21</v>
      </c>
      <c r="B30" s="32">
        <f>VLOOKUP($A30,[1]Summary!$A:$C,2,FALSE)</f>
        <v>3487.9911236799999</v>
      </c>
      <c r="C30" s="7">
        <f>INDEX([0]!_xlnm.Database,MATCH($A30,'IMP2008'!$A:$A,0),MATCH(C$2,'IMP2008'!$A$1:$H$1,0))/43560</f>
        <v>15.572773186409551</v>
      </c>
      <c r="D30" s="8">
        <f>INDEX([0]!_xlnm.Database,MATCH($A30,'IMP2008'!$A:$A,0),MATCH(D$2,'IMP2008'!$A$1:$H$1,0))/43560</f>
        <v>1029.1368227731864</v>
      </c>
      <c r="E30" s="8">
        <f>INDEX([0]!_xlnm.Database,MATCH($A30,'IMP2008'!$A:$A,0),MATCH(E$2,'IMP2008'!$A$1:$H$1,0))/43560</f>
        <v>165.34320477502297</v>
      </c>
      <c r="F30" s="8">
        <f>INDEX([0]!_xlnm.Database,MATCH($A30,'IMP2008'!$A:$A,0),MATCH(F$2,'IMP2008'!$A$1:$H$1,0))/43560</f>
        <v>1089.8249540863178</v>
      </c>
      <c r="G30" s="8">
        <f>INDEX([0]!_xlnm.Database,MATCH($A30,'IMP2008'!$A:$A,0),MATCH(G$2,'IMP2008'!$A$1:$H$1,0))/43560</f>
        <v>240.0068870523416</v>
      </c>
      <c r="H30" s="8">
        <f>INDEX([0]!_xlnm.Database,MATCH($A30,'IMP2008'!$A:$A,0),MATCH(H$2,'IMP2008'!$A$1:$H$1,0))/43560</f>
        <v>947.51606978879704</v>
      </c>
      <c r="I30" s="6">
        <f t="shared" si="3"/>
        <v>3487.4007116620751</v>
      </c>
      <c r="J30" s="7">
        <f t="shared" si="4"/>
        <v>-0.59041201792479114</v>
      </c>
      <c r="K30" s="23">
        <f t="shared" si="5"/>
        <v>-1.6929858847319101E-4</v>
      </c>
      <c r="L30" s="9">
        <f t="shared" si="2"/>
        <v>29.96</v>
      </c>
      <c r="N30" s="18"/>
      <c r="O30" s="34"/>
    </row>
    <row r="31" spans="1:15" x14ac:dyDescent="0.25">
      <c r="A31" s="38" t="s">
        <v>27</v>
      </c>
      <c r="B31" s="32">
        <f>VLOOKUP($A31,[1]Summary!$A:$C,2,FALSE)</f>
        <v>2241.1317805899998</v>
      </c>
      <c r="C31" s="7">
        <f>INDEX([0]!_xlnm.Database,MATCH($A31,'IMP2008'!$A:$A,0),MATCH(C$2,'IMP2008'!$A$1:$H$1,0))/43560</f>
        <v>72.320362718089996</v>
      </c>
      <c r="D31" s="8">
        <f>INDEX([0]!_xlnm.Database,MATCH($A31,'IMP2008'!$A:$A,0),MATCH(D$2,'IMP2008'!$A$1:$H$1,0))/43560</f>
        <v>108.09515610651974</v>
      </c>
      <c r="E31" s="8">
        <f>INDEX([0]!_xlnm.Database,MATCH($A31,'IMP2008'!$A:$A,0),MATCH(E$2,'IMP2008'!$A$1:$H$1,0))/43560</f>
        <v>115.37304866850322</v>
      </c>
      <c r="F31" s="8">
        <f>INDEX([0]!_xlnm.Database,MATCH($A31,'IMP2008'!$A:$A,0),MATCH(F$2,'IMP2008'!$A$1:$H$1,0))/43560</f>
        <v>736.03076216712577</v>
      </c>
      <c r="G31" s="8">
        <f>INDEX([0]!_xlnm.Database,MATCH($A31,'IMP2008'!$A:$A,0),MATCH(G$2,'IMP2008'!$A$1:$H$1,0))/43560</f>
        <v>265.3730486685032</v>
      </c>
      <c r="H31" s="8">
        <f>INDEX([0]!_xlnm.Database,MATCH($A31,'IMP2008'!$A:$A,0),MATCH(H$2,'IMP2008'!$A$1:$H$1,0))/43560</f>
        <v>943.17091368227727</v>
      </c>
      <c r="I31" s="6">
        <f t="shared" si="3"/>
        <v>2240.3632920110194</v>
      </c>
      <c r="J31" s="7">
        <f t="shared" si="4"/>
        <v>-0.76848857898039569</v>
      </c>
      <c r="K31" s="23">
        <f t="shared" si="5"/>
        <v>-3.4301962620114906E-4</v>
      </c>
      <c r="L31" s="9">
        <f t="shared" si="2"/>
        <v>8.0500000000000007</v>
      </c>
      <c r="N31" s="18"/>
      <c r="O31" s="34"/>
    </row>
    <row r="32" spans="1:15" x14ac:dyDescent="0.25">
      <c r="A32" s="38" t="s">
        <v>25</v>
      </c>
      <c r="B32" s="32">
        <f>VLOOKUP($A32,[1]Summary!$A:$C,2,FALSE)</f>
        <v>1872.0961090200001</v>
      </c>
      <c r="C32" s="7">
        <f>INDEX([0]!_xlnm.Database,MATCH($A32,'IMP2008'!$A:$A,0),MATCH(C$2,'IMP2008'!$A$1:$H$1,0))/43560</f>
        <v>10.826446280991735</v>
      </c>
      <c r="D32" s="8">
        <f>INDEX([0]!_xlnm.Database,MATCH($A32,'IMP2008'!$A:$A,0),MATCH(D$2,'IMP2008'!$A$1:$H$1,0))/43560</f>
        <v>686.76538108356294</v>
      </c>
      <c r="E32" s="8">
        <f>INDEX([0]!_xlnm.Database,MATCH($A32,'IMP2008'!$A:$A,0),MATCH(E$2,'IMP2008'!$A$1:$H$1,0))/43560</f>
        <v>58.759756657483933</v>
      </c>
      <c r="F32" s="8">
        <f>INDEX([0]!_xlnm.Database,MATCH($A32,'IMP2008'!$A:$A,0),MATCH(F$2,'IMP2008'!$A$1:$H$1,0))/43560</f>
        <v>743.20247933884298</v>
      </c>
      <c r="G32" s="8">
        <f>INDEX([0]!_xlnm.Database,MATCH($A32,'IMP2008'!$A:$A,0),MATCH(G$2,'IMP2008'!$A$1:$H$1,0))/43560</f>
        <v>100.11535812672176</v>
      </c>
      <c r="H32" s="8">
        <f>INDEX([0]!_xlnm.Database,MATCH($A32,'IMP2008'!$A:$A,0),MATCH(H$2,'IMP2008'!$A$1:$H$1,0))/43560</f>
        <v>272.42022497704318</v>
      </c>
      <c r="I32" s="6">
        <f t="shared" si="3"/>
        <v>1872.0896464646466</v>
      </c>
      <c r="J32" s="7">
        <f t="shared" si="4"/>
        <v>-6.4625553534369828E-3</v>
      </c>
      <c r="K32" s="23">
        <f t="shared" si="5"/>
        <v>-3.4520544278641865E-6</v>
      </c>
      <c r="L32" s="9">
        <f t="shared" si="2"/>
        <v>37.26</v>
      </c>
      <c r="N32" s="18"/>
      <c r="O32" s="34"/>
    </row>
    <row r="33" spans="1:15" x14ac:dyDescent="0.25">
      <c r="A33" s="38" t="s">
        <v>35</v>
      </c>
      <c r="B33" s="32">
        <f>VLOOKUP($A33,[1]Summary!$A:$C,2,FALSE)</f>
        <v>3947.3408827600001</v>
      </c>
      <c r="C33" s="7">
        <f>INDEX([0]!_xlnm.Database,MATCH($A33,'IMP2008'!$A:$A,0),MATCH(C$2,'IMP2008'!$A$1:$H$1,0))/43560</f>
        <v>35.467745638200185</v>
      </c>
      <c r="D33" s="8">
        <f>INDEX([0]!_xlnm.Database,MATCH($A33,'IMP2008'!$A:$A,0),MATCH(D$2,'IMP2008'!$A$1:$H$1,0))/43560</f>
        <v>74.969582185491277</v>
      </c>
      <c r="E33" s="8">
        <f>INDEX([0]!_xlnm.Database,MATCH($A33,'IMP2008'!$A:$A,0),MATCH(E$2,'IMP2008'!$A$1:$H$1,0))/43560</f>
        <v>263.8647842056933</v>
      </c>
      <c r="F33" s="8">
        <f>INDEX([0]!_xlnm.Database,MATCH($A33,'IMP2008'!$A:$A,0),MATCH(F$2,'IMP2008'!$A$1:$H$1,0))/43560</f>
        <v>3464.9879476584024</v>
      </c>
      <c r="G33" s="8">
        <f>INDEX([0]!_xlnm.Database,MATCH($A33,'IMP2008'!$A:$A,0),MATCH(G$2,'IMP2008'!$A$1:$H$1,0))/43560</f>
        <v>46.694788797061527</v>
      </c>
      <c r="H33" s="8">
        <f>INDEX([0]!_xlnm.Database,MATCH($A33,'IMP2008'!$A:$A,0),MATCH(H$2,'IMP2008'!$A$1:$H$1,0))/43560</f>
        <v>59.438131313131315</v>
      </c>
      <c r="I33" s="6">
        <f t="shared" si="3"/>
        <v>3945.4229797979797</v>
      </c>
      <c r="J33" s="7">
        <f t="shared" si="4"/>
        <v>-1.9179029620204346</v>
      </c>
      <c r="K33" s="23">
        <f t="shared" si="5"/>
        <v>-4.8610832649396654E-4</v>
      </c>
      <c r="L33" s="9">
        <f t="shared" si="2"/>
        <v>2.8</v>
      </c>
      <c r="N33" s="18"/>
      <c r="O33" s="34"/>
    </row>
    <row r="34" spans="1:15" x14ac:dyDescent="0.25">
      <c r="A34" s="38" t="s">
        <v>6</v>
      </c>
      <c r="B34" s="32">
        <f>VLOOKUP($A34,[1]Summary!$A:$C,2,FALSE)</f>
        <v>4762.1049206300004</v>
      </c>
      <c r="C34" s="7">
        <f>INDEX([0]!_xlnm.Database,MATCH($A34,'IMP2008'!$A:$A,0),MATCH(C$2,'IMP2008'!$A$1:$H$1,0))/43560</f>
        <v>162.12235996326905</v>
      </c>
      <c r="D34" s="8">
        <f>INDEX([0]!_xlnm.Database,MATCH($A34,'IMP2008'!$A:$A,0),MATCH(D$2,'IMP2008'!$A$1:$H$1,0))/43560</f>
        <v>54.559802571166209</v>
      </c>
      <c r="E34" s="8">
        <f>INDEX([0]!_xlnm.Database,MATCH($A34,'IMP2008'!$A:$A,0),MATCH(E$2,'IMP2008'!$A$1:$H$1,0))/43560</f>
        <v>133.46590909090909</v>
      </c>
      <c r="F34" s="8">
        <f>INDEX([0]!_xlnm.Database,MATCH($A34,'IMP2008'!$A:$A,0),MATCH(F$2,'IMP2008'!$A$1:$H$1,0))/43560</f>
        <v>4284.3084251606979</v>
      </c>
      <c r="G34" s="8">
        <f>INDEX([0]!_xlnm.Database,MATCH($A34,'IMP2008'!$A:$A,0),MATCH(G$2,'IMP2008'!$A$1:$H$1,0))/43560</f>
        <v>68.475665748393027</v>
      </c>
      <c r="H34" s="8">
        <f>INDEX([0]!_xlnm.Database,MATCH($A34,'IMP2008'!$A:$A,0),MATCH(H$2,'IMP2008'!$A$1:$H$1,0))/43560</f>
        <v>59.178145087235997</v>
      </c>
      <c r="I34" s="6">
        <f t="shared" si="3"/>
        <v>4762.1103076216714</v>
      </c>
      <c r="J34" s="7">
        <f t="shared" si="4"/>
        <v>5.386991671002761E-3</v>
      </c>
      <c r="K34" s="23">
        <f t="shared" si="5"/>
        <v>1.1312194222760817E-6</v>
      </c>
      <c r="L34" s="9">
        <f t="shared" si="2"/>
        <v>4.55</v>
      </c>
      <c r="N34" s="18"/>
      <c r="O34" s="34"/>
    </row>
    <row r="35" spans="1:15" x14ac:dyDescent="0.25">
      <c r="A35" s="38" t="s">
        <v>29</v>
      </c>
      <c r="B35" s="32">
        <f>VLOOKUP($A35,[1]Summary!$A:$C,2,FALSE)</f>
        <v>4475.5251472899999</v>
      </c>
      <c r="C35" s="7">
        <f>INDEX([0]!_xlnm.Database,MATCH($A35,'IMP2008'!$A:$A,0),MATCH(C$2,'IMP2008'!$A$1:$H$1,0))/43560</f>
        <v>47.223943985307621</v>
      </c>
      <c r="D35" s="8">
        <f>INDEX([0]!_xlnm.Database,MATCH($A35,'IMP2008'!$A:$A,0),MATCH(D$2,'IMP2008'!$A$1:$H$1,0))/43560</f>
        <v>504.51503673094584</v>
      </c>
      <c r="E35" s="8">
        <f>INDEX([0]!_xlnm.Database,MATCH($A35,'IMP2008'!$A:$A,0),MATCH(E$2,'IMP2008'!$A$1:$H$1,0))/43560</f>
        <v>366.10651974288339</v>
      </c>
      <c r="F35" s="8">
        <f>INDEX([0]!_xlnm.Database,MATCH($A35,'IMP2008'!$A:$A,0),MATCH(F$2,'IMP2008'!$A$1:$H$1,0))/43560</f>
        <v>2946.9903581267217</v>
      </c>
      <c r="G35" s="8">
        <f>INDEX([0]!_xlnm.Database,MATCH($A35,'IMP2008'!$A:$A,0),MATCH(G$2,'IMP2008'!$A$1:$H$1,0))/43560</f>
        <v>149.22061524334251</v>
      </c>
      <c r="H35" s="8">
        <f>INDEX([0]!_xlnm.Database,MATCH($A35,'IMP2008'!$A:$A,0),MATCH(H$2,'IMP2008'!$A$1:$H$1,0))/43560</f>
        <v>461.46694214876032</v>
      </c>
      <c r="I35" s="6">
        <f t="shared" si="3"/>
        <v>4475.5234159779611</v>
      </c>
      <c r="J35" s="7">
        <f t="shared" si="4"/>
        <v>-1.7313120388280367E-3</v>
      </c>
      <c r="K35" s="23">
        <f t="shared" si="5"/>
        <v>-3.8684012525710856E-7</v>
      </c>
      <c r="L35" s="9">
        <f t="shared" si="2"/>
        <v>12.33</v>
      </c>
      <c r="N35" s="18"/>
      <c r="O35" s="34"/>
    </row>
    <row r="36" spans="1:15" x14ac:dyDescent="0.25">
      <c r="A36" s="38" t="s">
        <v>30</v>
      </c>
      <c r="B36" s="32">
        <f>VLOOKUP($A36,[1]Summary!$A:$C,2,FALSE)</f>
        <v>4653.5860375100001</v>
      </c>
      <c r="C36" s="7">
        <f>INDEX([0]!_xlnm.Database,MATCH($A36,'IMP2008'!$A:$A,0),MATCH(C$2,'IMP2008'!$A$1:$H$1,0))/43560</f>
        <v>45.179637281910011</v>
      </c>
      <c r="D36" s="8">
        <f>INDEX([0]!_xlnm.Database,MATCH($A36,'IMP2008'!$A:$A,0),MATCH(D$2,'IMP2008'!$A$1:$H$1,0))/43560</f>
        <v>1426.9312442607898</v>
      </c>
      <c r="E36" s="8">
        <f>INDEX([0]!_xlnm.Database,MATCH($A36,'IMP2008'!$A:$A,0),MATCH(E$2,'IMP2008'!$A$1:$H$1,0))/43560</f>
        <v>91.200642791551886</v>
      </c>
      <c r="F36" s="8">
        <f>INDEX([0]!_xlnm.Database,MATCH($A36,'IMP2008'!$A:$A,0),MATCH(F$2,'IMP2008'!$A$1:$H$1,0))/43560</f>
        <v>1938.8137052341597</v>
      </c>
      <c r="G36" s="8">
        <f>INDEX([0]!_xlnm.Database,MATCH($A36,'IMP2008'!$A:$A,0),MATCH(G$2,'IMP2008'!$A$1:$H$1,0))/43560</f>
        <v>239.15002295684113</v>
      </c>
      <c r="H36" s="8">
        <f>INDEX([0]!_xlnm.Database,MATCH($A36,'IMP2008'!$A:$A,0),MATCH(H$2,'IMP2008'!$A$1:$H$1,0))/43560</f>
        <v>796.51170798898067</v>
      </c>
      <c r="I36" s="6">
        <f t="shared" si="3"/>
        <v>4537.7869605142332</v>
      </c>
      <c r="J36" s="7">
        <f t="shared" si="4"/>
        <v>-115.79907699576688</v>
      </c>
      <c r="K36" s="23">
        <f t="shared" si="5"/>
        <v>-2.5518843877731151E-2</v>
      </c>
      <c r="L36" s="9">
        <f t="shared" si="2"/>
        <v>32.44</v>
      </c>
      <c r="N36" s="18"/>
      <c r="O36" s="34"/>
    </row>
    <row r="37" spans="1:15" x14ac:dyDescent="0.25">
      <c r="A37" s="38" t="s">
        <v>28</v>
      </c>
      <c r="B37" s="32">
        <f>VLOOKUP($A37,[1]Summary!$A:$C,2,FALSE)</f>
        <v>2523.4773748600001</v>
      </c>
      <c r="C37" s="7">
        <f>INDEX([0]!_xlnm.Database,MATCH($A37,'IMP2008'!$A:$A,0),MATCH(C$2,'IMP2008'!$A$1:$H$1,0))/43560</f>
        <v>30.84538567493113</v>
      </c>
      <c r="D37" s="8">
        <f>INDEX([0]!_xlnm.Database,MATCH($A37,'IMP2008'!$A:$A,0),MATCH(D$2,'IMP2008'!$A$1:$H$1,0))/43560</f>
        <v>432.75998622589532</v>
      </c>
      <c r="E37" s="8">
        <f>INDEX([0]!_xlnm.Database,MATCH($A37,'IMP2008'!$A:$A,0),MATCH(E$2,'IMP2008'!$A$1:$H$1,0))/43560</f>
        <v>87.563131313131308</v>
      </c>
      <c r="F37" s="8">
        <f>INDEX([0]!_xlnm.Database,MATCH($A37,'IMP2008'!$A:$A,0),MATCH(F$2,'IMP2008'!$A$1:$H$1,0))/43560</f>
        <v>1009.4450183654729</v>
      </c>
      <c r="G37" s="8">
        <f>INDEX([0]!_xlnm.Database,MATCH($A37,'IMP2008'!$A:$A,0),MATCH(G$2,'IMP2008'!$A$1:$H$1,0))/43560</f>
        <v>161.2276170798898</v>
      </c>
      <c r="H37" s="8">
        <f>INDEX([0]!_xlnm.Database,MATCH($A37,'IMP2008'!$A:$A,0),MATCH(H$2,'IMP2008'!$A$1:$H$1,0))/43560</f>
        <v>801.64485766758492</v>
      </c>
      <c r="I37" s="6">
        <f t="shared" si="3"/>
        <v>2523.4859963269055</v>
      </c>
      <c r="J37" s="7">
        <f t="shared" si="4"/>
        <v>8.6214669054243132E-3</v>
      </c>
      <c r="K37" s="23">
        <f t="shared" si="5"/>
        <v>3.4164908852172776E-6</v>
      </c>
      <c r="L37" s="9">
        <f t="shared" si="2"/>
        <v>18.37</v>
      </c>
      <c r="N37" s="18"/>
      <c r="O37" s="34"/>
    </row>
    <row r="38" spans="1:15" x14ac:dyDescent="0.25">
      <c r="A38" s="38" t="s">
        <v>11</v>
      </c>
      <c r="B38" s="32">
        <f>VLOOKUP($A38,[1]Summary!$A:$C,2,FALSE)</f>
        <v>1914.2946644799999</v>
      </c>
      <c r="C38" s="7">
        <f>INDEX([0]!_xlnm.Database,MATCH($A38,'IMP2008'!$A:$A,0),MATCH(C$2,'IMP2008'!$A$1:$H$1,0))/43560</f>
        <v>73.293158861340686</v>
      </c>
      <c r="D38" s="8">
        <f>INDEX([0]!_xlnm.Database,MATCH($A38,'IMP2008'!$A:$A,0),MATCH(D$2,'IMP2008'!$A$1:$H$1,0))/43560</f>
        <v>209.45649678604224</v>
      </c>
      <c r="E38" s="8">
        <f>INDEX([0]!_xlnm.Database,MATCH($A38,'IMP2008'!$A:$A,0),MATCH(E$2,'IMP2008'!$A$1:$H$1,0))/43560</f>
        <v>597.11088154269976</v>
      </c>
      <c r="F38" s="8">
        <f>INDEX([0]!_xlnm.Database,MATCH($A38,'IMP2008'!$A:$A,0),MATCH(F$2,'IMP2008'!$A$1:$H$1,0))/43560</f>
        <v>601.80555555555554</v>
      </c>
      <c r="G38" s="8">
        <f>INDEX([0]!_xlnm.Database,MATCH($A38,'IMP2008'!$A:$A,0),MATCH(G$2,'IMP2008'!$A$1:$H$1,0))/43560</f>
        <v>79.674586776859499</v>
      </c>
      <c r="H38" s="8">
        <f>INDEX([0]!_xlnm.Database,MATCH($A38,'IMP2008'!$A:$A,0),MATCH(H$2,'IMP2008'!$A$1:$H$1,0))/43560</f>
        <v>352.28650137741045</v>
      </c>
      <c r="I38" s="6">
        <f t="shared" si="3"/>
        <v>1913.6271808999081</v>
      </c>
      <c r="J38" s="7">
        <f t="shared" si="4"/>
        <v>-0.66748358009181175</v>
      </c>
      <c r="K38" s="23">
        <f t="shared" si="5"/>
        <v>-3.4880544484005443E-4</v>
      </c>
      <c r="L38" s="9">
        <f t="shared" si="2"/>
        <v>14.78</v>
      </c>
      <c r="N38" s="18"/>
      <c r="O38" s="34"/>
    </row>
    <row r="39" spans="1:15" x14ac:dyDescent="0.25">
      <c r="A39" s="38" t="s">
        <v>32</v>
      </c>
      <c r="B39" s="32">
        <f>VLOOKUP($A39,[1]Summary!$A:$C,2,FALSE)</f>
        <v>1192.1525605300001</v>
      </c>
      <c r="C39" s="7">
        <f>INDEX([0]!_xlnm.Database,MATCH($A39,'IMP2008'!$A:$A,0),MATCH(C$2,'IMP2008'!$A$1:$H$1,0))/43560</f>
        <v>122.9074839302112</v>
      </c>
      <c r="D39" s="8">
        <f>INDEX([0]!_xlnm.Database,MATCH($A39,'IMP2008'!$A:$A,0),MATCH(D$2,'IMP2008'!$A$1:$H$1,0))/43560</f>
        <v>438.11753902662991</v>
      </c>
      <c r="E39" s="8">
        <f>INDEX([0]!_xlnm.Database,MATCH($A39,'IMP2008'!$A:$A,0),MATCH(E$2,'IMP2008'!$A$1:$H$1,0))/43560</f>
        <v>59.221763085399452</v>
      </c>
      <c r="F39" s="8">
        <f>INDEX([0]!_xlnm.Database,MATCH($A39,'IMP2008'!$A:$A,0),MATCH(F$2,'IMP2008'!$A$1:$H$1,0))/43560</f>
        <v>474.27169421487605</v>
      </c>
      <c r="G39" s="8">
        <f>INDEX([0]!_xlnm.Database,MATCH($A39,'IMP2008'!$A:$A,0),MATCH(G$2,'IMP2008'!$A$1:$H$1,0))/43560</f>
        <v>44.170110192837463</v>
      </c>
      <c r="H39" s="8">
        <f>INDEX([0]!_xlnm.Database,MATCH($A39,'IMP2008'!$A:$A,0),MATCH(H$2,'IMP2008'!$A$1:$H$1,0))/43560</f>
        <v>53.150252525252526</v>
      </c>
      <c r="I39" s="6">
        <f t="shared" si="3"/>
        <v>1191.8388429752065</v>
      </c>
      <c r="J39" s="7">
        <f t="shared" si="4"/>
        <v>-0.31371755479358399</v>
      </c>
      <c r="K39" s="23">
        <f t="shared" si="5"/>
        <v>-2.6322145535250874E-4</v>
      </c>
      <c r="L39" s="9">
        <f t="shared" si="2"/>
        <v>47.07</v>
      </c>
      <c r="O39" s="34"/>
    </row>
    <row r="40" spans="1:15" x14ac:dyDescent="0.25">
      <c r="A40" s="38" t="s">
        <v>33</v>
      </c>
      <c r="B40" s="32">
        <f>VLOOKUP($A40,[1]Summary!$A:$C,2,FALSE)</f>
        <v>3499.35792502</v>
      </c>
      <c r="C40" s="7">
        <f>INDEX([0]!_xlnm.Database,MATCH($A40,'IMP2008'!$A:$A,0),MATCH(C$2,'IMP2008'!$A$1:$H$1,0))/43560</f>
        <v>74.216597796143247</v>
      </c>
      <c r="D40" s="8">
        <f>INDEX([0]!_xlnm.Database,MATCH($A40,'IMP2008'!$A:$A,0),MATCH(D$2,'IMP2008'!$A$1:$H$1,0))/43560</f>
        <v>1310.1492194674013</v>
      </c>
      <c r="E40" s="8">
        <f>INDEX([0]!_xlnm.Database,MATCH($A40,'IMP2008'!$A:$A,0),MATCH(E$2,'IMP2008'!$A$1:$H$1,0))/43560</f>
        <v>78.241505968778696</v>
      </c>
      <c r="F40" s="8">
        <f>INDEX([0]!_xlnm.Database,MATCH($A40,'IMP2008'!$A:$A,0),MATCH(F$2,'IMP2008'!$A$1:$H$1,0))/43560</f>
        <v>1711.1799816345272</v>
      </c>
      <c r="G40" s="8">
        <f>INDEX([0]!_xlnm.Database,MATCH($A40,'IMP2008'!$A:$A,0),MATCH(G$2,'IMP2008'!$A$1:$H$1,0))/43560</f>
        <v>121.27754820936639</v>
      </c>
      <c r="H40" s="8">
        <f>INDEX([0]!_xlnm.Database,MATCH($A40,'IMP2008'!$A:$A,0),MATCH(H$2,'IMP2008'!$A$1:$H$1,0))/43560</f>
        <v>203.40048209366392</v>
      </c>
      <c r="I40" s="6">
        <f t="shared" si="3"/>
        <v>3498.4653351698812</v>
      </c>
      <c r="J40" s="7">
        <f t="shared" si="4"/>
        <v>-0.89258985011883851</v>
      </c>
      <c r="K40" s="23">
        <f t="shared" si="5"/>
        <v>-2.551375430665788E-4</v>
      </c>
      <c r="L40" s="9">
        <f t="shared" si="2"/>
        <v>39.57</v>
      </c>
      <c r="O40" s="34"/>
    </row>
    <row r="41" spans="1:15" x14ac:dyDescent="0.25">
      <c r="A41" s="38" t="s">
        <v>4</v>
      </c>
      <c r="B41" s="32">
        <f>VLOOKUP($A41,[1]Summary!$A:$C,2,FALSE)</f>
        <v>2323.2381643399999</v>
      </c>
      <c r="C41" s="7">
        <f>INDEX([0]!_xlnm.Database,MATCH($A41,'IMP2008'!$A:$A,0),MATCH(C$2,'IMP2008'!$A$1:$H$1,0))/43560</f>
        <v>4.9850780532598717</v>
      </c>
      <c r="D41" s="8">
        <f>INDEX([0]!_xlnm.Database,MATCH($A41,'IMP2008'!$A:$A,0),MATCH(D$2,'IMP2008'!$A$1:$H$1,0))/43560</f>
        <v>966.06462350780532</v>
      </c>
      <c r="E41" s="8">
        <f>INDEX([0]!_xlnm.Database,MATCH($A41,'IMP2008'!$A:$A,0),MATCH(E$2,'IMP2008'!$A$1:$H$1,0))/43560</f>
        <v>95.301308539944898</v>
      </c>
      <c r="F41" s="8">
        <f>INDEX([0]!_xlnm.Database,MATCH($A41,'IMP2008'!$A:$A,0),MATCH(F$2,'IMP2008'!$A$1:$H$1,0))/43560</f>
        <v>739.95695592286506</v>
      </c>
      <c r="G41" s="8">
        <f>INDEX([0]!_xlnm.Database,MATCH($A41,'IMP2008'!$A:$A,0),MATCH(G$2,'IMP2008'!$A$1:$H$1,0))/43560</f>
        <v>120.35123966942149</v>
      </c>
      <c r="H41" s="8">
        <f>INDEX([0]!_xlnm.Database,MATCH($A41,'IMP2008'!$A:$A,0),MATCH(H$2,'IMP2008'!$A$1:$H$1,0))/43560</f>
        <v>396.07265840220384</v>
      </c>
      <c r="I41" s="6">
        <f t="shared" si="3"/>
        <v>2322.7318640955009</v>
      </c>
      <c r="J41" s="7">
        <f t="shared" si="4"/>
        <v>-0.50630024449901612</v>
      </c>
      <c r="K41" s="23">
        <f t="shared" si="5"/>
        <v>-2.1797619102116006E-4</v>
      </c>
      <c r="L41" s="9">
        <f t="shared" si="2"/>
        <v>41.81</v>
      </c>
      <c r="O41" s="34"/>
    </row>
    <row r="42" spans="1:15" x14ac:dyDescent="0.25">
      <c r="A42" s="38" t="s">
        <v>3</v>
      </c>
      <c r="B42" s="32">
        <f>VLOOKUP($A42,[1]Summary!$A:$C,2,FALSE)</f>
        <v>3225.9032942899998</v>
      </c>
      <c r="C42" s="7">
        <f>INDEX([0]!_xlnm.Database,MATCH($A42,'IMP2008'!$A:$A,0),MATCH(C$2,'IMP2008'!$A$1:$H$1,0))/43560</f>
        <v>58.882575757575758</v>
      </c>
      <c r="D42" s="8">
        <f>INDEX([0]!_xlnm.Database,MATCH($A42,'IMP2008'!$A:$A,0),MATCH(D$2,'IMP2008'!$A$1:$H$1,0))/43560</f>
        <v>1353.3849862258953</v>
      </c>
      <c r="E42" s="8">
        <f>INDEX([0]!_xlnm.Database,MATCH($A42,'IMP2008'!$A:$A,0),MATCH(E$2,'IMP2008'!$A$1:$H$1,0))/43560</f>
        <v>120.43044077134986</v>
      </c>
      <c r="F42" s="8">
        <f>INDEX([0]!_xlnm.Database,MATCH($A42,'IMP2008'!$A:$A,0),MATCH(F$2,'IMP2008'!$A$1:$H$1,0))/43560</f>
        <v>1176.8514692378328</v>
      </c>
      <c r="G42" s="8">
        <f>INDEX([0]!_xlnm.Database,MATCH($A42,'IMP2008'!$A:$A,0),MATCH(G$2,'IMP2008'!$A$1:$H$1,0))/43560</f>
        <v>144.22463269054177</v>
      </c>
      <c r="H42" s="8">
        <f>INDEX([0]!_xlnm.Database,MATCH($A42,'IMP2008'!$A:$A,0),MATCH(H$2,'IMP2008'!$A$1:$H$1,0))/43560</f>
        <v>371.35961891643711</v>
      </c>
      <c r="I42" s="6">
        <f t="shared" si="3"/>
        <v>3225.133723599633</v>
      </c>
      <c r="J42" s="7">
        <f t="shared" si="4"/>
        <v>-0.76957069036689063</v>
      </c>
      <c r="K42" s="23">
        <f t="shared" si="5"/>
        <v>-2.3861667649177604E-4</v>
      </c>
      <c r="L42" s="9">
        <f t="shared" si="2"/>
        <v>43.79</v>
      </c>
      <c r="O42" s="34"/>
    </row>
    <row r="43" spans="1:15" x14ac:dyDescent="0.25">
      <c r="A43" s="38" t="s">
        <v>19</v>
      </c>
      <c r="B43" s="32">
        <f>VLOOKUP($A43,[1]Summary!$A:$C,2,FALSE)</f>
        <v>3205.81449548</v>
      </c>
      <c r="C43" s="7">
        <f>INDEX([0]!_xlnm.Database,MATCH($A43,'IMP2008'!$A:$A,0),MATCH(C$2,'IMP2008'!$A$1:$H$1,0))/43560</f>
        <v>35.245638200183656</v>
      </c>
      <c r="D43" s="8">
        <f>INDEX([0]!_xlnm.Database,MATCH($A43,'IMP2008'!$A:$A,0),MATCH(D$2,'IMP2008'!$A$1:$H$1,0))/43560</f>
        <v>992.14359504132233</v>
      </c>
      <c r="E43" s="8">
        <f>INDEX([0]!_xlnm.Database,MATCH($A43,'IMP2008'!$A:$A,0),MATCH(E$2,'IMP2008'!$A$1:$H$1,0))/43560</f>
        <v>300.70305325987147</v>
      </c>
      <c r="F43" s="8">
        <f>INDEX([0]!_xlnm.Database,MATCH($A43,'IMP2008'!$A:$A,0),MATCH(F$2,'IMP2008'!$A$1:$H$1,0))/43560</f>
        <v>1720.1675849403123</v>
      </c>
      <c r="G43" s="8">
        <f>INDEX([0]!_xlnm.Database,MATCH($A43,'IMP2008'!$A:$A,0),MATCH(G$2,'IMP2008'!$A$1:$H$1,0))/43560</f>
        <v>106.69593663911846</v>
      </c>
      <c r="H43" s="8">
        <f>INDEX([0]!_xlnm.Database,MATCH($A43,'IMP2008'!$A:$A,0),MATCH(H$2,'IMP2008'!$A$1:$H$1,0))/43560</f>
        <v>166.57082185491277</v>
      </c>
      <c r="I43" s="6">
        <f t="shared" si="3"/>
        <v>3321.5266299357208</v>
      </c>
      <c r="J43" s="7">
        <f t="shared" si="4"/>
        <v>115.71213445572084</v>
      </c>
      <c r="K43" s="23">
        <f t="shared" si="5"/>
        <v>3.4837033493228427E-2</v>
      </c>
      <c r="L43" s="9">
        <f t="shared" si="2"/>
        <v>30.93</v>
      </c>
      <c r="O43" s="34"/>
    </row>
    <row r="44" spans="1:15" x14ac:dyDescent="0.25">
      <c r="A44" s="38" t="s">
        <v>2</v>
      </c>
      <c r="B44" s="32">
        <f>VLOOKUP($A44,[1]Summary!$A:$C,2,FALSE)</f>
        <v>1115.64933286</v>
      </c>
      <c r="C44" s="7">
        <f>INDEX([0]!_xlnm.Database,MATCH($A44,'IMP2008'!$A:$A,0),MATCH(C$2,'IMP2008'!$A$1:$H$1,0))/43560</f>
        <v>6.5995179063360885</v>
      </c>
      <c r="D44" s="8">
        <f>INDEX([0]!_xlnm.Database,MATCH($A44,'IMP2008'!$A:$A,0),MATCH(D$2,'IMP2008'!$A$1:$H$1,0))/43560</f>
        <v>615.98370064279152</v>
      </c>
      <c r="E44" s="8">
        <f>INDEX([0]!_xlnm.Database,MATCH($A44,'IMP2008'!$A:$A,0),MATCH(E$2,'IMP2008'!$A$1:$H$1,0))/43560</f>
        <v>22.347337006427914</v>
      </c>
      <c r="F44" s="8">
        <f>INDEX([0]!_xlnm.Database,MATCH($A44,'IMP2008'!$A:$A,0),MATCH(F$2,'IMP2008'!$A$1:$H$1,0))/43560</f>
        <v>371.09331955922863</v>
      </c>
      <c r="G44" s="8">
        <f>INDEX([0]!_xlnm.Database,MATCH($A44,'IMP2008'!$A:$A,0),MATCH(G$2,'IMP2008'!$A$1:$H$1,0))/43560</f>
        <v>33.976124885215796</v>
      </c>
      <c r="H44" s="8">
        <f>INDEX([0]!_xlnm.Database,MATCH($A44,'IMP2008'!$A:$A,0),MATCH(H$2,'IMP2008'!$A$1:$H$1,0))/43560</f>
        <v>64.935146923783293</v>
      </c>
      <c r="I44" s="6">
        <f t="shared" si="3"/>
        <v>1114.9351469237833</v>
      </c>
      <c r="J44" s="7">
        <f t="shared" si="4"/>
        <v>-0.71418593621660875</v>
      </c>
      <c r="K44" s="23">
        <f t="shared" si="5"/>
        <v>-6.4056276114993649E-4</v>
      </c>
      <c r="L44" s="9">
        <f t="shared" si="2"/>
        <v>55.84</v>
      </c>
      <c r="O44" s="34"/>
    </row>
    <row r="45" spans="1:15" x14ac:dyDescent="0.25">
      <c r="A45" s="38" t="s">
        <v>34</v>
      </c>
      <c r="B45" s="32">
        <f>VLOOKUP($A45,[1]Summary!$A:$C,2,FALSE)</f>
        <v>1485.7565647399999</v>
      </c>
      <c r="C45" s="7">
        <f>INDEX([0]!_xlnm.Database,MATCH($A45,'IMP2008'!$A:$A,0),MATCH(C$2,'IMP2008'!$A$1:$H$1,0))/43560</f>
        <v>58.735078053259869</v>
      </c>
      <c r="D45" s="8">
        <f>INDEX([0]!_xlnm.Database,MATCH($A45,'IMP2008'!$A:$A,0),MATCH(D$2,'IMP2008'!$A$1:$H$1,0))/43560</f>
        <v>472.46613865932045</v>
      </c>
      <c r="E45" s="8">
        <f>INDEX([0]!_xlnm.Database,MATCH($A45,'IMP2008'!$A:$A,0),MATCH(E$2,'IMP2008'!$A$1:$H$1,0))/43560</f>
        <v>5.8270202020202024</v>
      </c>
      <c r="F45" s="8">
        <f>INDEX([0]!_xlnm.Database,MATCH($A45,'IMP2008'!$A:$A,0),MATCH(F$2,'IMP2008'!$A$1:$H$1,0))/43560</f>
        <v>420.55039026629936</v>
      </c>
      <c r="G45" s="8">
        <f>INDEX([0]!_xlnm.Database,MATCH($A45,'IMP2008'!$A:$A,0),MATCH(G$2,'IMP2008'!$A$1:$H$1,0))/43560</f>
        <v>103.9434113865932</v>
      </c>
      <c r="H45" s="8">
        <f>INDEX([0]!_xlnm.Database,MATCH($A45,'IMP2008'!$A:$A,0),MATCH(H$2,'IMP2008'!$A$1:$H$1,0))/43560</f>
        <v>423.77353076216713</v>
      </c>
      <c r="I45" s="6">
        <f t="shared" si="3"/>
        <v>1485.2955693296601</v>
      </c>
      <c r="J45" s="7">
        <f t="shared" si="4"/>
        <v>-0.4609954103398195</v>
      </c>
      <c r="K45" s="23">
        <f t="shared" si="5"/>
        <v>-3.1037284420627119E-4</v>
      </c>
      <c r="L45" s="9">
        <f t="shared" si="2"/>
        <v>35.76</v>
      </c>
      <c r="O45" s="34"/>
    </row>
    <row r="46" spans="1:15" x14ac:dyDescent="0.25">
      <c r="A46" s="38" t="s">
        <v>31</v>
      </c>
      <c r="B46" s="32">
        <f>VLOOKUP($A46,[1]Summary!$A:$C,2,FALSE)</f>
        <v>3396.16807651</v>
      </c>
      <c r="C46" s="7">
        <f>INDEX([0]!_xlnm.Database,MATCH($A46,'IMP2008'!$A:$A,0),MATCH(C$2,'IMP2008'!$A$1:$H$1,0))/43560</f>
        <v>238.85674931129478</v>
      </c>
      <c r="D46" s="8">
        <f>INDEX([0]!_xlnm.Database,MATCH($A46,'IMP2008'!$A:$A,0),MATCH(D$2,'IMP2008'!$A$1:$H$1,0))/43560</f>
        <v>43.947428833792472</v>
      </c>
      <c r="E46" s="8">
        <f>INDEX([0]!_xlnm.Database,MATCH($A46,'IMP2008'!$A:$A,0),MATCH(E$2,'IMP2008'!$A$1:$H$1,0))/43560</f>
        <v>437.93273645546373</v>
      </c>
      <c r="F46" s="8">
        <f>INDEX([0]!_xlnm.Database,MATCH($A46,'IMP2008'!$A:$A,0),MATCH(F$2,'IMP2008'!$A$1:$H$1,0))/43560</f>
        <v>1395.075183654729</v>
      </c>
      <c r="G46" s="8">
        <f>INDEX([0]!_xlnm.Database,MATCH($A46,'IMP2008'!$A:$A,0),MATCH(G$2,'IMP2008'!$A$1:$H$1,0))/43560</f>
        <v>387.33011937557393</v>
      </c>
      <c r="H46" s="8">
        <f>INDEX([0]!_xlnm.Database,MATCH($A46,'IMP2008'!$A:$A,0),MATCH(H$2,'IMP2008'!$A$1:$H$1,0))/43560</f>
        <v>891.74185032139576</v>
      </c>
      <c r="I46" s="6">
        <f t="shared" si="3"/>
        <v>3394.8840679522496</v>
      </c>
      <c r="J46" s="7">
        <f t="shared" si="4"/>
        <v>-1.2840085577504396</v>
      </c>
      <c r="K46" s="23">
        <f t="shared" si="5"/>
        <v>-3.7821867611665961E-4</v>
      </c>
      <c r="L46" s="9">
        <f t="shared" si="2"/>
        <v>8.33</v>
      </c>
      <c r="O46" s="34"/>
    </row>
    <row r="47" spans="1:15" ht="15.75" thickBot="1" x14ac:dyDescent="0.3">
      <c r="A47" s="39" t="s">
        <v>23</v>
      </c>
      <c r="B47" s="33">
        <f>VLOOKUP($A47,[1]Summary!$A:$C,2,FALSE)</f>
        <v>901.205017699</v>
      </c>
      <c r="C47" s="11">
        <f>INDEX([0]!_xlnm.Database,MATCH($A47,'IMP2008'!$A:$A,0),MATCH(C$2,'IMP2008'!$A$1:$H$1,0))/43560</f>
        <v>20.292699724517906</v>
      </c>
      <c r="D47" s="12">
        <f>INDEX([0]!_xlnm.Database,MATCH($A47,'IMP2008'!$A:$A,0),MATCH(D$2,'IMP2008'!$A$1:$H$1,0))/43560</f>
        <v>16.833103764921947</v>
      </c>
      <c r="E47" s="12">
        <f>INDEX([0]!_xlnm.Database,MATCH($A47,'IMP2008'!$A:$A,0),MATCH(E$2,'IMP2008'!$A$1:$H$1,0))/43560</f>
        <v>10.692722681359045</v>
      </c>
      <c r="F47" s="12">
        <f>INDEX([0]!_xlnm.Database,MATCH($A47,'IMP2008'!$A:$A,0),MATCH(F$2,'IMP2008'!$A$1:$H$1,0))/43560</f>
        <v>125.07231404958678</v>
      </c>
      <c r="G47" s="12">
        <f>INDEX([0]!_xlnm.Database,MATCH($A47,'IMP2008'!$A:$A,0),MATCH(G$2,'IMP2008'!$A$1:$H$1,0))/43560</f>
        <v>67.624540863177231</v>
      </c>
      <c r="H47" s="12">
        <f>INDEX([0]!_xlnm.Database,MATCH($A47,'IMP2008'!$A:$A,0),MATCH(H$2,'IMP2008'!$A$1:$H$1,0))/43560</f>
        <v>660.17275022956846</v>
      </c>
      <c r="I47" s="10">
        <f t="shared" si="3"/>
        <v>900.68813131313141</v>
      </c>
      <c r="J47" s="11">
        <f t="shared" si="4"/>
        <v>-0.51688638586858815</v>
      </c>
      <c r="K47" s="24">
        <f t="shared" si="5"/>
        <v>-5.7387942385230396E-4</v>
      </c>
      <c r="L47" s="13">
        <f t="shared" si="2"/>
        <v>4.12</v>
      </c>
      <c r="O47" s="34"/>
    </row>
    <row r="48" spans="1: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25"/>
      <c r="L48" s="14"/>
    </row>
    <row r="49" spans="1:12" x14ac:dyDescent="0.25">
      <c r="A49" s="15" t="s">
        <v>54</v>
      </c>
      <c r="B49" s="1">
        <f>SUM(B4:B47)</f>
        <v>88769.301994088906</v>
      </c>
      <c r="C49" s="1">
        <f>SUM(C4:C47)</f>
        <v>1613.2541322314053</v>
      </c>
      <c r="D49" s="1">
        <f t="shared" ref="D49:I49" si="6">SUM(D4:D47)</f>
        <v>16624.735996326905</v>
      </c>
      <c r="E49" s="1">
        <f t="shared" si="6"/>
        <v>5586.8158861340689</v>
      </c>
      <c r="F49" s="1">
        <f t="shared" si="6"/>
        <v>49629.368112947661</v>
      </c>
      <c r="G49" s="1">
        <f t="shared" si="6"/>
        <v>3627.5424701561064</v>
      </c>
      <c r="H49" s="1">
        <f t="shared" si="6"/>
        <v>11668.573806244262</v>
      </c>
      <c r="I49" s="1">
        <f t="shared" si="6"/>
        <v>88750.29040404041</v>
      </c>
      <c r="J49" s="1">
        <f>SUM(J4:J47)</f>
        <v>-19.011590048515188</v>
      </c>
      <c r="K49" s="26">
        <f>J49/I49</f>
        <v>-2.142143981947993E-4</v>
      </c>
      <c r="L49" s="1">
        <f>SUMPRODUCT(I4:I47,L4:L47)/I49</f>
        <v>20.549097330712701</v>
      </c>
    </row>
  </sheetData>
  <sortState ref="A4:B47">
    <sortCondition ref="A4:A47"/>
  </sortState>
  <printOptions horizontalCentered="1"/>
  <pageMargins left="0.7" right="0.7" top="1.25" bottom="0.75" header="0.3" footer="0.3"/>
  <pageSetup paperSize="17" scale="90" orientation="landscape" r:id="rId1"/>
  <headerFooter scaleWithDoc="0">
    <oddHeader>&amp;C&amp;"-,Bold"&amp;12TABLE 3
Impervious Percentages (2008)</oddHeader>
    <oddFooter>&amp;L&amp;G&amp;CPg. &amp;P of &amp;N&amp;RApril 2013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85" zoomScaleNormal="85" workbookViewId="0">
      <selection activeCell="H7" sqref="H7"/>
    </sheetView>
  </sheetViews>
  <sheetFormatPr defaultRowHeight="15" x14ac:dyDescent="0.25"/>
  <cols>
    <col min="1" max="1" width="14.42578125" style="29" customWidth="1"/>
    <col min="2" max="7" width="14.42578125" style="30" customWidth="1"/>
  </cols>
  <sheetData>
    <row r="1" spans="1:7" x14ac:dyDescent="0.25">
      <c r="A1" s="27" t="s">
        <v>0</v>
      </c>
      <c r="B1" s="28" t="s">
        <v>36</v>
      </c>
      <c r="C1" s="28" t="s">
        <v>37</v>
      </c>
      <c r="D1" s="28" t="s">
        <v>38</v>
      </c>
      <c r="E1" s="28" t="s">
        <v>39</v>
      </c>
      <c r="F1" s="28" t="s">
        <v>40</v>
      </c>
      <c r="G1" s="28" t="s">
        <v>41</v>
      </c>
    </row>
    <row r="2" spans="1:7" x14ac:dyDescent="0.25">
      <c r="A2" s="36" t="s">
        <v>13</v>
      </c>
      <c r="B2" s="35">
        <v>139625</v>
      </c>
      <c r="C2" s="35">
        <v>4769525</v>
      </c>
      <c r="D2" s="35">
        <v>623450</v>
      </c>
      <c r="E2" s="35">
        <v>31380275</v>
      </c>
      <c r="F2" s="35">
        <v>1629850</v>
      </c>
      <c r="G2" s="35">
        <v>2811425</v>
      </c>
    </row>
    <row r="3" spans="1:7" x14ac:dyDescent="0.25">
      <c r="A3" s="36" t="s">
        <v>55</v>
      </c>
      <c r="B3" s="35">
        <v>0</v>
      </c>
      <c r="C3" s="35">
        <v>418425</v>
      </c>
      <c r="D3" s="35">
        <v>864050</v>
      </c>
      <c r="E3" s="35">
        <v>11243000</v>
      </c>
      <c r="F3" s="35">
        <v>58950</v>
      </c>
      <c r="G3" s="35">
        <v>56425</v>
      </c>
    </row>
    <row r="4" spans="1:7" x14ac:dyDescent="0.25">
      <c r="A4" s="36" t="s">
        <v>5</v>
      </c>
      <c r="B4" s="35">
        <v>280675</v>
      </c>
      <c r="C4" s="35">
        <v>1888350</v>
      </c>
      <c r="D4" s="35">
        <v>5922725</v>
      </c>
      <c r="E4" s="35">
        <v>166250350</v>
      </c>
      <c r="F4" s="35">
        <v>779800</v>
      </c>
      <c r="G4" s="35">
        <v>583475</v>
      </c>
    </row>
    <row r="5" spans="1:7" x14ac:dyDescent="0.25">
      <c r="A5" s="36" t="s">
        <v>18</v>
      </c>
      <c r="B5" s="35">
        <v>2464600</v>
      </c>
      <c r="C5" s="35">
        <v>21072350</v>
      </c>
      <c r="D5" s="35">
        <v>24283250</v>
      </c>
      <c r="E5" s="35">
        <v>96174125</v>
      </c>
      <c r="F5" s="35">
        <v>2204775</v>
      </c>
      <c r="G5" s="35">
        <v>3219650</v>
      </c>
    </row>
    <row r="6" spans="1:7" x14ac:dyDescent="0.25">
      <c r="A6" s="36" t="s">
        <v>7</v>
      </c>
      <c r="B6" s="35">
        <v>878525</v>
      </c>
      <c r="C6" s="35">
        <v>21521825</v>
      </c>
      <c r="D6" s="35">
        <v>4705875</v>
      </c>
      <c r="E6" s="35">
        <v>18653000</v>
      </c>
      <c r="F6" s="35">
        <v>2289375</v>
      </c>
      <c r="G6" s="35">
        <v>4590150</v>
      </c>
    </row>
    <row r="7" spans="1:7" x14ac:dyDescent="0.25">
      <c r="A7" s="36" t="s">
        <v>8</v>
      </c>
      <c r="B7" s="35">
        <v>240475</v>
      </c>
      <c r="C7" s="35">
        <v>36050975</v>
      </c>
      <c r="D7" s="35">
        <v>1041750</v>
      </c>
      <c r="E7" s="35">
        <v>28419025</v>
      </c>
      <c r="F7" s="35">
        <v>4480750</v>
      </c>
      <c r="G7" s="35">
        <v>9873975</v>
      </c>
    </row>
    <row r="8" spans="1:7" x14ac:dyDescent="0.25">
      <c r="A8" s="36" t="s">
        <v>24</v>
      </c>
      <c r="B8" s="35">
        <v>1539875</v>
      </c>
      <c r="C8" s="35">
        <v>38312475</v>
      </c>
      <c r="D8" s="35">
        <v>2780300</v>
      </c>
      <c r="E8" s="35">
        <v>31836225</v>
      </c>
      <c r="F8" s="35">
        <v>3974800</v>
      </c>
      <c r="G8" s="35">
        <v>12808925</v>
      </c>
    </row>
    <row r="9" spans="1:7" x14ac:dyDescent="0.25">
      <c r="A9" s="36" t="s">
        <v>26</v>
      </c>
      <c r="B9" s="35">
        <v>1351025</v>
      </c>
      <c r="C9" s="35">
        <v>20324475</v>
      </c>
      <c r="D9" s="35">
        <v>361550</v>
      </c>
      <c r="E9" s="35">
        <v>17748975</v>
      </c>
      <c r="F9" s="35">
        <v>4376300</v>
      </c>
      <c r="G9" s="35">
        <v>27232125</v>
      </c>
    </row>
    <row r="10" spans="1:7" x14ac:dyDescent="0.25">
      <c r="A10" s="36" t="s">
        <v>22</v>
      </c>
      <c r="B10" s="35">
        <v>6512300</v>
      </c>
      <c r="C10" s="35">
        <v>4428650</v>
      </c>
      <c r="D10" s="35">
        <v>15854050</v>
      </c>
      <c r="E10" s="35">
        <v>34918225</v>
      </c>
      <c r="F10" s="35">
        <v>10133725</v>
      </c>
      <c r="G10" s="35">
        <v>65822075</v>
      </c>
    </row>
    <row r="11" spans="1:7" x14ac:dyDescent="0.25">
      <c r="A11" s="36" t="s">
        <v>10</v>
      </c>
      <c r="B11" s="35">
        <v>42850</v>
      </c>
      <c r="C11" s="35">
        <v>22025925</v>
      </c>
      <c r="D11" s="35">
        <v>1920775</v>
      </c>
      <c r="E11" s="35">
        <v>34294050</v>
      </c>
      <c r="F11" s="35">
        <v>2413825</v>
      </c>
      <c r="G11" s="35">
        <v>3740125</v>
      </c>
    </row>
    <row r="12" spans="1:7" x14ac:dyDescent="0.25">
      <c r="A12" s="36" t="s">
        <v>14</v>
      </c>
      <c r="B12" s="35">
        <v>0</v>
      </c>
      <c r="C12" s="35">
        <v>206425</v>
      </c>
      <c r="D12" s="35">
        <v>2138175</v>
      </c>
      <c r="E12" s="35">
        <v>2684325</v>
      </c>
      <c r="F12" s="35">
        <v>10925</v>
      </c>
      <c r="G12" s="35">
        <v>7625</v>
      </c>
    </row>
    <row r="13" spans="1:7" x14ac:dyDescent="0.25">
      <c r="A13" s="36" t="s">
        <v>56</v>
      </c>
      <c r="B13" s="35">
        <v>0</v>
      </c>
      <c r="C13" s="35">
        <v>0</v>
      </c>
      <c r="D13" s="35">
        <v>3744625</v>
      </c>
      <c r="E13" s="35">
        <v>2811000</v>
      </c>
      <c r="F13" s="35">
        <v>1975</v>
      </c>
      <c r="G13" s="35">
        <v>500</v>
      </c>
    </row>
    <row r="14" spans="1:7" x14ac:dyDescent="0.25">
      <c r="A14" s="36" t="s">
        <v>57</v>
      </c>
      <c r="B14" s="35">
        <v>0</v>
      </c>
      <c r="C14" s="35">
        <v>69850</v>
      </c>
      <c r="D14" s="35">
        <v>83700</v>
      </c>
      <c r="E14" s="35">
        <v>87450</v>
      </c>
      <c r="F14" s="35">
        <v>20450</v>
      </c>
      <c r="G14" s="35">
        <v>18925</v>
      </c>
    </row>
    <row r="15" spans="1:7" x14ac:dyDescent="0.25">
      <c r="A15" s="36" t="s">
        <v>58</v>
      </c>
      <c r="B15" s="35">
        <v>0</v>
      </c>
      <c r="C15" s="35">
        <v>0</v>
      </c>
      <c r="D15" s="35">
        <v>3304975</v>
      </c>
      <c r="E15" s="35">
        <v>267450</v>
      </c>
      <c r="F15" s="35">
        <v>0</v>
      </c>
      <c r="G15" s="35">
        <v>675</v>
      </c>
    </row>
    <row r="16" spans="1:7" x14ac:dyDescent="0.25">
      <c r="A16" s="36" t="s">
        <v>59</v>
      </c>
      <c r="B16" s="35">
        <v>3025</v>
      </c>
      <c r="C16" s="35">
        <v>1220925</v>
      </c>
      <c r="D16" s="35">
        <v>85875</v>
      </c>
      <c r="E16" s="35">
        <v>1798550</v>
      </c>
      <c r="F16" s="35">
        <v>216050</v>
      </c>
      <c r="G16" s="35">
        <v>502150</v>
      </c>
    </row>
    <row r="17" spans="1:7" x14ac:dyDescent="0.25">
      <c r="A17" s="36" t="s">
        <v>12</v>
      </c>
      <c r="B17" s="35">
        <v>525</v>
      </c>
      <c r="C17" s="35">
        <v>277900</v>
      </c>
      <c r="D17" s="35">
        <v>2319675</v>
      </c>
      <c r="E17" s="35">
        <v>15404825</v>
      </c>
      <c r="F17" s="35">
        <v>108875</v>
      </c>
      <c r="G17" s="35">
        <v>152225</v>
      </c>
    </row>
    <row r="18" spans="1:7" x14ac:dyDescent="0.25">
      <c r="A18" s="36" t="s">
        <v>60</v>
      </c>
      <c r="B18" s="35">
        <v>18100</v>
      </c>
      <c r="C18" s="35">
        <v>1625</v>
      </c>
      <c r="D18" s="35">
        <v>8172875</v>
      </c>
      <c r="E18" s="35">
        <v>1305700</v>
      </c>
      <c r="F18" s="35">
        <v>2075</v>
      </c>
      <c r="G18" s="35">
        <v>0</v>
      </c>
    </row>
    <row r="19" spans="1:7" x14ac:dyDescent="0.25">
      <c r="A19" s="36" t="s">
        <v>61</v>
      </c>
      <c r="B19" s="35">
        <v>375</v>
      </c>
      <c r="C19" s="35">
        <v>341200</v>
      </c>
      <c r="D19" s="35">
        <v>3926250</v>
      </c>
      <c r="E19" s="35">
        <v>14278650</v>
      </c>
      <c r="F19" s="35">
        <v>733700</v>
      </c>
      <c r="G19" s="35">
        <v>282925</v>
      </c>
    </row>
    <row r="20" spans="1:7" x14ac:dyDescent="0.25">
      <c r="A20" s="36" t="s">
        <v>62</v>
      </c>
      <c r="B20" s="35">
        <v>0</v>
      </c>
      <c r="C20" s="35">
        <v>54875</v>
      </c>
      <c r="D20" s="35">
        <v>552150</v>
      </c>
      <c r="E20" s="35">
        <v>3100325</v>
      </c>
      <c r="F20" s="35">
        <v>7050</v>
      </c>
      <c r="G20" s="35">
        <v>225</v>
      </c>
    </row>
    <row r="21" spans="1:7" x14ac:dyDescent="0.25">
      <c r="A21" s="36" t="s">
        <v>69</v>
      </c>
      <c r="B21" s="35">
        <v>23175</v>
      </c>
      <c r="C21" s="35">
        <v>1574800</v>
      </c>
      <c r="D21" s="35">
        <v>480775</v>
      </c>
      <c r="E21" s="35">
        <v>4928150</v>
      </c>
      <c r="F21" s="35">
        <v>201225</v>
      </c>
      <c r="G21" s="35">
        <v>342925</v>
      </c>
    </row>
    <row r="22" spans="1:7" x14ac:dyDescent="0.25">
      <c r="A22" s="36" t="s">
        <v>16</v>
      </c>
      <c r="B22" s="35">
        <v>58400</v>
      </c>
      <c r="C22" s="35">
        <v>1958900</v>
      </c>
      <c r="D22" s="35">
        <v>931900</v>
      </c>
      <c r="E22" s="35">
        <v>46962350</v>
      </c>
      <c r="F22" s="35">
        <v>825425</v>
      </c>
      <c r="G22" s="35">
        <v>939150</v>
      </c>
    </row>
    <row r="23" spans="1:7" x14ac:dyDescent="0.25">
      <c r="A23" s="36" t="s">
        <v>1</v>
      </c>
      <c r="B23" s="35">
        <v>2444450</v>
      </c>
      <c r="C23" s="35">
        <v>3994875</v>
      </c>
      <c r="D23" s="35">
        <v>15876575</v>
      </c>
      <c r="E23" s="35">
        <v>151575675</v>
      </c>
      <c r="F23" s="35">
        <v>1503925</v>
      </c>
      <c r="G23" s="35">
        <v>2670425</v>
      </c>
    </row>
    <row r="24" spans="1:7" x14ac:dyDescent="0.25">
      <c r="A24" s="36" t="s">
        <v>17</v>
      </c>
      <c r="B24" s="35">
        <v>1510325</v>
      </c>
      <c r="C24" s="35">
        <v>5500550</v>
      </c>
      <c r="D24" s="35">
        <v>1376525</v>
      </c>
      <c r="E24" s="35">
        <v>150001925</v>
      </c>
      <c r="F24" s="35">
        <v>3290300</v>
      </c>
      <c r="G24" s="35">
        <v>8703525</v>
      </c>
    </row>
    <row r="25" spans="1:7" x14ac:dyDescent="0.25">
      <c r="A25" s="36" t="s">
        <v>15</v>
      </c>
      <c r="B25" s="35">
        <v>2334025</v>
      </c>
      <c r="C25" s="35">
        <v>10611925</v>
      </c>
      <c r="D25" s="35">
        <v>4189500</v>
      </c>
      <c r="E25" s="35">
        <v>144836100</v>
      </c>
      <c r="F25" s="35">
        <v>4476525</v>
      </c>
      <c r="G25" s="35">
        <v>8650550</v>
      </c>
    </row>
    <row r="26" spans="1:7" x14ac:dyDescent="0.25">
      <c r="A26" s="36" t="s">
        <v>9</v>
      </c>
      <c r="B26" s="35">
        <v>339075</v>
      </c>
      <c r="C26" s="35">
        <v>7983075</v>
      </c>
      <c r="D26" s="35">
        <v>200875</v>
      </c>
      <c r="E26" s="35">
        <v>9737500</v>
      </c>
      <c r="F26" s="35">
        <v>614550</v>
      </c>
      <c r="G26" s="35">
        <v>632700</v>
      </c>
    </row>
    <row r="27" spans="1:7" x14ac:dyDescent="0.25">
      <c r="A27" s="36" t="s">
        <v>20</v>
      </c>
      <c r="B27" s="35">
        <v>1584675</v>
      </c>
      <c r="C27" s="35">
        <v>51891250</v>
      </c>
      <c r="D27" s="35">
        <v>6526275</v>
      </c>
      <c r="E27" s="35">
        <v>54352250</v>
      </c>
      <c r="F27" s="35">
        <v>5652125</v>
      </c>
      <c r="G27" s="35">
        <v>9435450</v>
      </c>
    </row>
    <row r="28" spans="1:7" x14ac:dyDescent="0.25">
      <c r="A28" s="36" t="s">
        <v>21</v>
      </c>
      <c r="B28" s="35">
        <v>678350</v>
      </c>
      <c r="C28" s="35">
        <v>44829200</v>
      </c>
      <c r="D28" s="35">
        <v>7202350</v>
      </c>
      <c r="E28" s="35">
        <v>47472775</v>
      </c>
      <c r="F28" s="35">
        <v>10454700</v>
      </c>
      <c r="G28" s="35">
        <v>41273800</v>
      </c>
    </row>
    <row r="29" spans="1:7" x14ac:dyDescent="0.25">
      <c r="A29" s="36" t="s">
        <v>27</v>
      </c>
      <c r="B29" s="35">
        <v>3150275</v>
      </c>
      <c r="C29" s="35">
        <v>4708625</v>
      </c>
      <c r="D29" s="35">
        <v>5025650</v>
      </c>
      <c r="E29" s="35">
        <v>32061500</v>
      </c>
      <c r="F29" s="35">
        <v>11559650</v>
      </c>
      <c r="G29" s="35">
        <v>41084525</v>
      </c>
    </row>
    <row r="30" spans="1:7" x14ac:dyDescent="0.25">
      <c r="A30" s="36" t="s">
        <v>25</v>
      </c>
      <c r="B30" s="35">
        <v>471600</v>
      </c>
      <c r="C30" s="35">
        <v>29915500</v>
      </c>
      <c r="D30" s="35">
        <v>2559575</v>
      </c>
      <c r="E30" s="35">
        <v>32373900</v>
      </c>
      <c r="F30" s="35">
        <v>4361025</v>
      </c>
      <c r="G30" s="35">
        <v>11866625</v>
      </c>
    </row>
    <row r="31" spans="1:7" x14ac:dyDescent="0.25">
      <c r="A31" s="36" t="s">
        <v>35</v>
      </c>
      <c r="B31" s="35">
        <v>1544975</v>
      </c>
      <c r="C31" s="35">
        <v>3265675</v>
      </c>
      <c r="D31" s="35">
        <v>11493950</v>
      </c>
      <c r="E31" s="35">
        <v>150934875</v>
      </c>
      <c r="F31" s="35">
        <v>2034025</v>
      </c>
      <c r="G31" s="35">
        <v>2589125</v>
      </c>
    </row>
    <row r="32" spans="1:7" x14ac:dyDescent="0.25">
      <c r="A32" s="36" t="s">
        <v>6</v>
      </c>
      <c r="B32" s="35">
        <v>7062050</v>
      </c>
      <c r="C32" s="35">
        <v>2376625</v>
      </c>
      <c r="D32" s="35">
        <v>5813775</v>
      </c>
      <c r="E32" s="35">
        <v>186624475</v>
      </c>
      <c r="F32" s="35">
        <v>2982800</v>
      </c>
      <c r="G32" s="35">
        <v>2577800</v>
      </c>
    </row>
    <row r="33" spans="1:7" x14ac:dyDescent="0.25">
      <c r="A33" s="36" t="s">
        <v>29</v>
      </c>
      <c r="B33" s="35">
        <v>2057075</v>
      </c>
      <c r="C33" s="35">
        <v>21976675</v>
      </c>
      <c r="D33" s="35">
        <v>15947600</v>
      </c>
      <c r="E33" s="35">
        <v>128370900</v>
      </c>
      <c r="F33" s="35">
        <v>6500050</v>
      </c>
      <c r="G33" s="35">
        <v>20101500</v>
      </c>
    </row>
    <row r="34" spans="1:7" x14ac:dyDescent="0.25">
      <c r="A34" s="36" t="s">
        <v>30</v>
      </c>
      <c r="B34" s="35">
        <v>1968025</v>
      </c>
      <c r="C34" s="35">
        <v>62157125</v>
      </c>
      <c r="D34" s="35">
        <v>3972700</v>
      </c>
      <c r="E34" s="35">
        <v>84454725</v>
      </c>
      <c r="F34" s="35">
        <v>10417375</v>
      </c>
      <c r="G34" s="35">
        <v>34696050</v>
      </c>
    </row>
    <row r="35" spans="1:7" x14ac:dyDescent="0.25">
      <c r="A35" s="36" t="s">
        <v>28</v>
      </c>
      <c r="B35" s="35">
        <v>1343625</v>
      </c>
      <c r="C35" s="35">
        <v>18851025</v>
      </c>
      <c r="D35" s="35">
        <v>3814250</v>
      </c>
      <c r="E35" s="35">
        <v>43971425</v>
      </c>
      <c r="F35" s="35">
        <v>7023075</v>
      </c>
      <c r="G35" s="35">
        <v>34919650</v>
      </c>
    </row>
    <row r="36" spans="1:7" x14ac:dyDescent="0.25">
      <c r="A36" s="36" t="s">
        <v>11</v>
      </c>
      <c r="B36" s="35">
        <v>3192650</v>
      </c>
      <c r="C36" s="35">
        <v>9123925</v>
      </c>
      <c r="D36" s="35">
        <v>26010150</v>
      </c>
      <c r="E36" s="35">
        <v>26214650</v>
      </c>
      <c r="F36" s="35">
        <v>3470625</v>
      </c>
      <c r="G36" s="35">
        <v>15345600</v>
      </c>
    </row>
    <row r="37" spans="1:7" x14ac:dyDescent="0.25">
      <c r="A37" s="36" t="s">
        <v>32</v>
      </c>
      <c r="B37" s="35">
        <v>5353850</v>
      </c>
      <c r="C37" s="35">
        <v>19084400</v>
      </c>
      <c r="D37" s="35">
        <v>2579700</v>
      </c>
      <c r="E37" s="35">
        <v>20659275</v>
      </c>
      <c r="F37" s="35">
        <v>1924050</v>
      </c>
      <c r="G37" s="35">
        <v>2315225</v>
      </c>
    </row>
    <row r="38" spans="1:7" x14ac:dyDescent="0.25">
      <c r="A38" s="36" t="s">
        <v>33</v>
      </c>
      <c r="B38" s="35">
        <v>3232875</v>
      </c>
      <c r="C38" s="35">
        <v>57070100</v>
      </c>
      <c r="D38" s="35">
        <v>3408200</v>
      </c>
      <c r="E38" s="35">
        <v>74539000</v>
      </c>
      <c r="F38" s="35">
        <v>5282850</v>
      </c>
      <c r="G38" s="35">
        <v>8860125</v>
      </c>
    </row>
    <row r="39" spans="1:7" x14ac:dyDescent="0.25">
      <c r="A39" s="36" t="s">
        <v>4</v>
      </c>
      <c r="B39" s="35">
        <v>217150</v>
      </c>
      <c r="C39" s="35">
        <v>42081775</v>
      </c>
      <c r="D39" s="35">
        <v>4151325</v>
      </c>
      <c r="E39" s="35">
        <v>32232525</v>
      </c>
      <c r="F39" s="35">
        <v>5242500</v>
      </c>
      <c r="G39" s="35">
        <v>17252925</v>
      </c>
    </row>
    <row r="40" spans="1:7" x14ac:dyDescent="0.25">
      <c r="A40" s="36" t="s">
        <v>3</v>
      </c>
      <c r="B40" s="35">
        <v>2564925</v>
      </c>
      <c r="C40" s="35">
        <v>58953450</v>
      </c>
      <c r="D40" s="35">
        <v>5245950</v>
      </c>
      <c r="E40" s="35">
        <v>51263650</v>
      </c>
      <c r="F40" s="35">
        <v>6282425</v>
      </c>
      <c r="G40" s="35">
        <v>16176425</v>
      </c>
    </row>
    <row r="41" spans="1:7" x14ac:dyDescent="0.25">
      <c r="A41" s="36" t="s">
        <v>19</v>
      </c>
      <c r="B41" s="35">
        <v>1535300</v>
      </c>
      <c r="C41" s="35">
        <v>43217775</v>
      </c>
      <c r="D41" s="35">
        <v>13098625</v>
      </c>
      <c r="E41" s="35">
        <v>74930500</v>
      </c>
      <c r="F41" s="35">
        <v>4647675</v>
      </c>
      <c r="G41" s="35">
        <v>7255825</v>
      </c>
    </row>
    <row r="42" spans="1:7" x14ac:dyDescent="0.25">
      <c r="A42" s="36" t="s">
        <v>2</v>
      </c>
      <c r="B42" s="35">
        <v>287475</v>
      </c>
      <c r="C42" s="35">
        <v>26832250</v>
      </c>
      <c r="D42" s="35">
        <v>973450</v>
      </c>
      <c r="E42" s="35">
        <v>16164825</v>
      </c>
      <c r="F42" s="35">
        <v>1480000</v>
      </c>
      <c r="G42" s="35">
        <v>2828575</v>
      </c>
    </row>
    <row r="43" spans="1:7" x14ac:dyDescent="0.25">
      <c r="A43" s="36" t="s">
        <v>34</v>
      </c>
      <c r="B43" s="35">
        <v>2558500</v>
      </c>
      <c r="C43" s="35">
        <v>20580625</v>
      </c>
      <c r="D43" s="35">
        <v>253825</v>
      </c>
      <c r="E43" s="35">
        <v>18319175</v>
      </c>
      <c r="F43" s="35">
        <v>4527775</v>
      </c>
      <c r="G43" s="35">
        <v>18459575</v>
      </c>
    </row>
    <row r="44" spans="1:7" x14ac:dyDescent="0.25">
      <c r="A44" s="36" t="s">
        <v>31</v>
      </c>
      <c r="B44" s="35">
        <v>10404600</v>
      </c>
      <c r="C44" s="35">
        <v>1914350</v>
      </c>
      <c r="D44" s="35">
        <v>19076350</v>
      </c>
      <c r="E44" s="35">
        <v>60769475</v>
      </c>
      <c r="F44" s="35">
        <v>16872100</v>
      </c>
      <c r="G44" s="35">
        <v>38844275</v>
      </c>
    </row>
    <row r="45" spans="1:7" x14ac:dyDescent="0.25">
      <c r="A45" s="36" t="s">
        <v>23</v>
      </c>
      <c r="B45" s="35">
        <v>883950</v>
      </c>
      <c r="C45" s="35">
        <v>733250</v>
      </c>
      <c r="D45" s="35">
        <v>465775</v>
      </c>
      <c r="E45" s="35">
        <v>5448150</v>
      </c>
      <c r="F45" s="35">
        <v>2945725</v>
      </c>
      <c r="G45" s="35">
        <v>28757125</v>
      </c>
    </row>
  </sheetData>
  <sortState ref="A2:H45">
    <sortCondition ref="A2:A4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8" sqref="A38"/>
    </sheetView>
  </sheetViews>
  <sheetFormatPr defaultRowHeight="15" x14ac:dyDescent="0.25"/>
  <cols>
    <col min="1" max="1" width="8.5703125" bestFit="1" customWidth="1"/>
    <col min="2" max="2" width="9.5703125" bestFit="1" customWidth="1"/>
  </cols>
  <sheetData>
    <row r="1" spans="1:2" x14ac:dyDescent="0.25">
      <c r="A1" s="19" t="s">
        <v>63</v>
      </c>
      <c r="B1" s="20" t="s">
        <v>36</v>
      </c>
    </row>
    <row r="2" spans="1:2" x14ac:dyDescent="0.25">
      <c r="A2" s="19" t="s">
        <v>64</v>
      </c>
      <c r="B2" s="20" t="s">
        <v>37</v>
      </c>
    </row>
    <row r="3" spans="1:2" x14ac:dyDescent="0.25">
      <c r="A3" s="19" t="s">
        <v>65</v>
      </c>
      <c r="B3" s="20" t="s">
        <v>38</v>
      </c>
    </row>
    <row r="4" spans="1:2" x14ac:dyDescent="0.25">
      <c r="A4" s="19" t="s">
        <v>66</v>
      </c>
      <c r="B4" s="20" t="s">
        <v>39</v>
      </c>
    </row>
    <row r="5" spans="1:2" x14ac:dyDescent="0.25">
      <c r="A5" s="19" t="s">
        <v>67</v>
      </c>
      <c r="B5" s="20" t="s">
        <v>40</v>
      </c>
    </row>
    <row r="6" spans="1:2" x14ac:dyDescent="0.25">
      <c r="A6" s="19" t="s">
        <v>68</v>
      </c>
      <c r="B6" s="20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IMP2008</vt:lpstr>
      <vt:lpstr>Relationship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2012-12-21T16:14:28Z</cp:lastPrinted>
  <dcterms:created xsi:type="dcterms:W3CDTF">2011-01-17T14:48:02Z</dcterms:created>
  <dcterms:modified xsi:type="dcterms:W3CDTF">2013-05-31T17:41:33Z</dcterms:modified>
</cp:coreProperties>
</file>