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75"/>
  </bookViews>
  <sheets>
    <sheet name="AreaComp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G27" i="1" l="1"/>
  <c r="H27" i="1" s="1"/>
  <c r="F27" i="1"/>
  <c r="E27" i="1"/>
  <c r="D27" i="1"/>
  <c r="C27" i="1"/>
  <c r="B27" i="1"/>
  <c r="G26" i="1"/>
  <c r="H26" i="1" s="1"/>
  <c r="M26" i="1" s="1"/>
  <c r="F26" i="1"/>
  <c r="E26" i="1"/>
  <c r="D26" i="1"/>
  <c r="C26" i="1"/>
  <c r="B26" i="1"/>
  <c r="G25" i="1"/>
  <c r="H25" i="1" s="1"/>
  <c r="F25" i="1"/>
  <c r="E25" i="1"/>
  <c r="D25" i="1"/>
  <c r="C25" i="1"/>
  <c r="B25" i="1"/>
  <c r="G24" i="1"/>
  <c r="H24" i="1" s="1"/>
  <c r="F24" i="1"/>
  <c r="E24" i="1"/>
  <c r="D24" i="1"/>
  <c r="C24" i="1"/>
  <c r="B24" i="1"/>
  <c r="G23" i="1"/>
  <c r="H23" i="1" s="1"/>
  <c r="F23" i="1"/>
  <c r="E23" i="1"/>
  <c r="D23" i="1"/>
  <c r="C23" i="1"/>
  <c r="B23" i="1"/>
  <c r="G22" i="1"/>
  <c r="H22" i="1" s="1"/>
  <c r="F22" i="1"/>
  <c r="E22" i="1"/>
  <c r="D22" i="1"/>
  <c r="C22" i="1"/>
  <c r="B22" i="1"/>
  <c r="G21" i="1"/>
  <c r="H21" i="1" s="1"/>
  <c r="F21" i="1"/>
  <c r="E21" i="1"/>
  <c r="D21" i="1"/>
  <c r="C21" i="1"/>
  <c r="B21" i="1"/>
  <c r="G20" i="1"/>
  <c r="H20" i="1" s="1"/>
  <c r="F20" i="1"/>
  <c r="E20" i="1"/>
  <c r="D20" i="1"/>
  <c r="C20" i="1"/>
  <c r="B20" i="1"/>
  <c r="G19" i="1"/>
  <c r="H19" i="1" s="1"/>
  <c r="F19" i="1"/>
  <c r="E19" i="1"/>
  <c r="D19" i="1"/>
  <c r="C19" i="1"/>
  <c r="B19" i="1"/>
  <c r="G18" i="1"/>
  <c r="H18" i="1" s="1"/>
  <c r="M18" i="1" s="1"/>
  <c r="F18" i="1"/>
  <c r="E18" i="1"/>
  <c r="D18" i="1"/>
  <c r="C18" i="1"/>
  <c r="B18" i="1"/>
  <c r="G17" i="1"/>
  <c r="H17" i="1" s="1"/>
  <c r="F17" i="1"/>
  <c r="E17" i="1"/>
  <c r="D17" i="1"/>
  <c r="C17" i="1"/>
  <c r="B17" i="1"/>
  <c r="G16" i="1"/>
  <c r="H16" i="1" s="1"/>
  <c r="F16" i="1"/>
  <c r="E16" i="1"/>
  <c r="D16" i="1"/>
  <c r="C16" i="1"/>
  <c r="B16" i="1"/>
  <c r="G15" i="1"/>
  <c r="H15" i="1" s="1"/>
  <c r="F15" i="1"/>
  <c r="E15" i="1"/>
  <c r="D15" i="1"/>
  <c r="C15" i="1"/>
  <c r="B15" i="1"/>
  <c r="G14" i="1"/>
  <c r="H14" i="1" s="1"/>
  <c r="F14" i="1"/>
  <c r="E14" i="1"/>
  <c r="D14" i="1"/>
  <c r="C14" i="1"/>
  <c r="B14" i="1"/>
  <c r="G13" i="1"/>
  <c r="H13" i="1" s="1"/>
  <c r="F13" i="1"/>
  <c r="E13" i="1"/>
  <c r="D13" i="1"/>
  <c r="C13" i="1"/>
  <c r="B13" i="1"/>
  <c r="G12" i="1"/>
  <c r="H12" i="1" s="1"/>
  <c r="F12" i="1"/>
  <c r="E12" i="1"/>
  <c r="D12" i="1"/>
  <c r="C12" i="1"/>
  <c r="B12" i="1"/>
  <c r="G11" i="1"/>
  <c r="H11" i="1" s="1"/>
  <c r="F11" i="1"/>
  <c r="E11" i="1"/>
  <c r="D11" i="1"/>
  <c r="C11" i="1"/>
  <c r="B11" i="1"/>
  <c r="G10" i="1"/>
  <c r="H10" i="1" s="1"/>
  <c r="F10" i="1"/>
  <c r="E10" i="1"/>
  <c r="D10" i="1"/>
  <c r="C10" i="1"/>
  <c r="B10" i="1"/>
  <c r="G9" i="1"/>
  <c r="H9" i="1" s="1"/>
  <c r="F9" i="1"/>
  <c r="E9" i="1"/>
  <c r="D9" i="1"/>
  <c r="C9" i="1"/>
  <c r="B9" i="1"/>
  <c r="G8" i="1"/>
  <c r="H8" i="1" s="1"/>
  <c r="F8" i="1"/>
  <c r="E8" i="1"/>
  <c r="D8" i="1"/>
  <c r="C8" i="1"/>
  <c r="B8" i="1"/>
  <c r="G7" i="1"/>
  <c r="H7" i="1" s="1"/>
  <c r="F7" i="1"/>
  <c r="E7" i="1"/>
  <c r="D7" i="1"/>
  <c r="C7" i="1"/>
  <c r="B7" i="1"/>
  <c r="G6" i="1"/>
  <c r="H6" i="1" s="1"/>
  <c r="F6" i="1"/>
  <c r="E6" i="1"/>
  <c r="D6" i="1"/>
  <c r="C6" i="1"/>
  <c r="B6" i="1"/>
  <c r="G5" i="1"/>
  <c r="H5" i="1" s="1"/>
  <c r="F5" i="1"/>
  <c r="E5" i="1"/>
  <c r="D5" i="1"/>
  <c r="C5" i="1"/>
  <c r="B5" i="1"/>
  <c r="G4" i="1"/>
  <c r="H4" i="1" s="1"/>
  <c r="F4" i="1"/>
  <c r="E4" i="1"/>
  <c r="D4" i="1"/>
  <c r="C4" i="1"/>
  <c r="B4" i="1"/>
  <c r="M24" i="1" l="1"/>
  <c r="M8" i="1"/>
  <c r="M16" i="1"/>
  <c r="M23" i="1"/>
  <c r="J21" i="1"/>
  <c r="O21" i="1" s="1"/>
  <c r="L16" i="1"/>
  <c r="Q16" i="1" s="1"/>
  <c r="L21" i="1"/>
  <c r="Q21" i="1" s="1"/>
  <c r="M15" i="1"/>
  <c r="K25" i="1"/>
  <c r="P25" i="1" s="1"/>
  <c r="M7" i="1"/>
  <c r="L24" i="1"/>
  <c r="Q24" i="1" s="1"/>
  <c r="J17" i="1"/>
  <c r="O17" i="1" s="1"/>
  <c r="J25" i="1"/>
  <c r="O25" i="1" s="1"/>
  <c r="L17" i="1"/>
  <c r="Q17" i="1" s="1"/>
  <c r="L25" i="1"/>
  <c r="Q25" i="1" s="1"/>
  <c r="M6" i="1"/>
  <c r="M10" i="1"/>
  <c r="J11" i="1"/>
  <c r="O11" i="1" s="1"/>
  <c r="M14" i="1"/>
  <c r="M20" i="1"/>
  <c r="M22" i="1"/>
  <c r="M9" i="1"/>
  <c r="L20" i="1"/>
  <c r="Q20" i="1" s="1"/>
  <c r="K21" i="1"/>
  <c r="P21" i="1" s="1"/>
  <c r="K17" i="1"/>
  <c r="P17" i="1" s="1"/>
  <c r="M19" i="1"/>
  <c r="M27" i="1"/>
  <c r="J10" i="1"/>
  <c r="O10" i="1" s="1"/>
  <c r="K22" i="1"/>
  <c r="P22" i="1" s="1"/>
  <c r="I23" i="1"/>
  <c r="N23" i="1" s="1"/>
  <c r="L22" i="1"/>
  <c r="Q22" i="1" s="1"/>
  <c r="J23" i="1"/>
  <c r="O23" i="1" s="1"/>
  <c r="L26" i="1"/>
  <c r="Q26" i="1" s="1"/>
  <c r="J27" i="1"/>
  <c r="O27" i="1" s="1"/>
  <c r="J18" i="1"/>
  <c r="O18" i="1" s="1"/>
  <c r="J22" i="1"/>
  <c r="O22" i="1" s="1"/>
  <c r="J26" i="1"/>
  <c r="O26" i="1" s="1"/>
  <c r="J15" i="1"/>
  <c r="O15" i="1" s="1"/>
  <c r="J19" i="1"/>
  <c r="O19" i="1" s="1"/>
  <c r="M13" i="1"/>
  <c r="K19" i="1"/>
  <c r="P19" i="1" s="1"/>
  <c r="I20" i="1"/>
  <c r="N20" i="1" s="1"/>
  <c r="K23" i="1"/>
  <c r="P23" i="1" s="1"/>
  <c r="I24" i="1"/>
  <c r="N24" i="1" s="1"/>
  <c r="K27" i="1"/>
  <c r="P27" i="1" s="1"/>
  <c r="I18" i="1"/>
  <c r="N18" i="1" s="1"/>
  <c r="I22" i="1"/>
  <c r="N22" i="1" s="1"/>
  <c r="I26" i="1"/>
  <c r="N26" i="1" s="1"/>
  <c r="J8" i="1"/>
  <c r="O8" i="1" s="1"/>
  <c r="I15" i="1"/>
  <c r="N15" i="1" s="1"/>
  <c r="J7" i="1"/>
  <c r="O7" i="1" s="1"/>
  <c r="K15" i="1"/>
  <c r="P15" i="1" s="1"/>
  <c r="I16" i="1"/>
  <c r="N16" i="1" s="1"/>
  <c r="J5" i="1"/>
  <c r="O5" i="1" s="1"/>
  <c r="L15" i="1"/>
  <c r="Q15" i="1" s="1"/>
  <c r="J16" i="1"/>
  <c r="O16" i="1" s="1"/>
  <c r="M21" i="1"/>
  <c r="J24" i="1"/>
  <c r="O24" i="1" s="1"/>
  <c r="M25" i="1"/>
  <c r="L27" i="1"/>
  <c r="Q27" i="1" s="1"/>
  <c r="J9" i="1"/>
  <c r="O9" i="1" s="1"/>
  <c r="K18" i="1"/>
  <c r="P18" i="1" s="1"/>
  <c r="I19" i="1"/>
  <c r="N19" i="1" s="1"/>
  <c r="K26" i="1"/>
  <c r="P26" i="1" s="1"/>
  <c r="I27" i="1"/>
  <c r="N27" i="1" s="1"/>
  <c r="L18" i="1"/>
  <c r="Q18" i="1" s="1"/>
  <c r="M5" i="1"/>
  <c r="J6" i="1"/>
  <c r="O6" i="1" s="1"/>
  <c r="M12" i="1"/>
  <c r="J13" i="1"/>
  <c r="O13" i="1" s="1"/>
  <c r="M17" i="1"/>
  <c r="L19" i="1"/>
  <c r="Q19" i="1" s="1"/>
  <c r="J20" i="1"/>
  <c r="O20" i="1" s="1"/>
  <c r="L23" i="1"/>
  <c r="Q23" i="1" s="1"/>
  <c r="J4" i="1"/>
  <c r="O4" i="1" s="1"/>
  <c r="M11" i="1"/>
  <c r="J12" i="1"/>
  <c r="O12" i="1" s="1"/>
  <c r="K16" i="1"/>
  <c r="P16" i="1" s="1"/>
  <c r="I17" i="1"/>
  <c r="N17" i="1" s="1"/>
  <c r="K20" i="1"/>
  <c r="P20" i="1" s="1"/>
  <c r="I21" i="1"/>
  <c r="N21" i="1" s="1"/>
  <c r="K24" i="1"/>
  <c r="P24" i="1" s="1"/>
  <c r="I25" i="1"/>
  <c r="N25" i="1" s="1"/>
  <c r="B29" i="1"/>
  <c r="D29" i="1" s="1"/>
  <c r="H29" i="1"/>
  <c r="M4" i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J14" i="1"/>
  <c r="O14" i="1" s="1"/>
  <c r="K6" i="1"/>
  <c r="P6" i="1" s="1"/>
  <c r="K7" i="1"/>
  <c r="P7" i="1" s="1"/>
  <c r="K10" i="1"/>
  <c r="P10" i="1" s="1"/>
  <c r="K11" i="1"/>
  <c r="P11" i="1" s="1"/>
  <c r="K12" i="1"/>
  <c r="P12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K4" i="1"/>
  <c r="P4" i="1" s="1"/>
  <c r="K9" i="1"/>
  <c r="P9" i="1" s="1"/>
  <c r="K5" i="1"/>
  <c r="P5" i="1" s="1"/>
  <c r="K8" i="1"/>
  <c r="P8" i="1" s="1"/>
  <c r="K13" i="1"/>
  <c r="P13" i="1" s="1"/>
  <c r="K14" i="1"/>
  <c r="P14" i="1" s="1"/>
  <c r="E29" i="1" l="1"/>
  <c r="C29" i="1"/>
  <c r="M29" i="1"/>
  <c r="F29" i="1"/>
  <c r="J29" i="1"/>
  <c r="O29" i="1" s="1"/>
  <c r="K29" i="1"/>
  <c r="P29" i="1" s="1"/>
  <c r="L29" i="1"/>
  <c r="Q29" i="1" s="1"/>
  <c r="I29" i="1"/>
  <c r="N29" i="1" s="1"/>
</calcChain>
</file>

<file path=xl/sharedStrings.xml><?xml version="1.0" encoding="utf-8"?>
<sst xmlns="http://schemas.openxmlformats.org/spreadsheetml/2006/main" count="61" uniqueCount="44">
  <si>
    <t>Effective Model</t>
  </si>
  <si>
    <t>Updated Model</t>
  </si>
  <si>
    <t>Differences (Updated - Effective)</t>
  </si>
  <si>
    <t>Subbasin</t>
  </si>
  <si>
    <t>Drainage Area</t>
  </si>
  <si>
    <t>Percent Urban Development 2002</t>
  </si>
  <si>
    <t>Percent Ponding</t>
  </si>
  <si>
    <t>DLU affected by Detention</t>
  </si>
  <si>
    <t>Percent Impervious 2002</t>
  </si>
  <si>
    <t>Percent Urban Development 2008</t>
  </si>
  <si>
    <t>DLU affected by Detention 2008</t>
  </si>
  <si>
    <t>Percent Impervious 2008</t>
  </si>
  <si>
    <t>Percent Urban Development</t>
  </si>
  <si>
    <t>Percent Impervious</t>
  </si>
  <si>
    <t>(sq. mi.)</t>
  </si>
  <si>
    <t>DLU</t>
  </si>
  <si>
    <t>DPP</t>
  </si>
  <si>
    <t>DET</t>
  </si>
  <si>
    <t>IMP</t>
  </si>
  <si>
    <t>U101A</t>
  </si>
  <si>
    <t>U101B</t>
  </si>
  <si>
    <t>U101C</t>
  </si>
  <si>
    <t>U101F</t>
  </si>
  <si>
    <t>U101G</t>
  </si>
  <si>
    <t>U101H</t>
  </si>
  <si>
    <t>U101I</t>
  </si>
  <si>
    <t>U102A</t>
  </si>
  <si>
    <t>U102B</t>
  </si>
  <si>
    <t>U102C</t>
  </si>
  <si>
    <t>U102D</t>
  </si>
  <si>
    <t>U102E</t>
  </si>
  <si>
    <t>U106B</t>
  </si>
  <si>
    <t>U106C</t>
  </si>
  <si>
    <t>U106D</t>
  </si>
  <si>
    <t>U120A</t>
  </si>
  <si>
    <t>U129A</t>
  </si>
  <si>
    <t>U129B</t>
  </si>
  <si>
    <t>U129E</t>
  </si>
  <si>
    <t>U129F</t>
  </si>
  <si>
    <t>W167C</t>
  </si>
  <si>
    <t>W167D</t>
  </si>
  <si>
    <t>W167E</t>
  </si>
  <si>
    <t>W167F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</si>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</sst>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49" fontId="3" fillId="0" borderId="2" xfId="0" applyNumberFormat="1" applyFont="1" applyBorder="1" applyAlignment="1">
      <alignment horizontal="centerContinuous" vertical="center"/>
    </xf>
    <xf numFmtId="49" fontId="3" fillId="0" borderId="3" xfId="0" applyNumberFormat="1" applyFont="1" applyBorder="1" applyAlignment="1">
      <alignment horizontal="centerContinuous" vertical="center" wrapText="1"/>
    </xf>
    <xf numFmtId="49" fontId="4" fillId="0" borderId="3" xfId="0" applyNumberFormat="1" applyFont="1" applyBorder="1" applyAlignment="1">
      <alignment horizontal="centerContinuous" vertical="center"/>
    </xf>
    <xf numFmtId="49" fontId="4" fillId="0" borderId="3" xfId="0" applyNumberFormat="1" applyFont="1" applyBorder="1" applyAlignment="1">
      <alignment horizontal="centerContinuous"/>
    </xf>
    <xf numFmtId="49" fontId="4" fillId="0" borderId="4" xfId="0" applyNumberFormat="1" applyFont="1" applyBorder="1" applyAlignment="1">
      <alignment horizontal="centerContinuous"/>
    </xf>
    <xf numFmtId="49" fontId="3" fillId="0" borderId="5" xfId="0" applyNumberFormat="1" applyFont="1" applyBorder="1" applyAlignment="1">
      <alignment horizontal="centerContinuous"/>
    </xf>
    <xf numFmtId="49" fontId="3" fillId="0" borderId="6" xfId="0" applyNumberFormat="1" applyFont="1" applyBorder="1" applyAlignment="1">
      <alignment horizontal="centerContinuous"/>
    </xf>
    <xf numFmtId="49" fontId="3" fillId="0" borderId="7" xfId="0" applyNumberFormat="1" applyFont="1" applyBorder="1" applyAlignment="1">
      <alignment horizontal="centerContinuous"/>
    </xf>
    <xf numFmtId="49" fontId="4" fillId="0" borderId="0" xfId="0" applyNumberFormat="1" applyFont="1"/>
    <xf numFmtId="0" fontId="5" fillId="0" borderId="8" xfId="0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2" fontId="5" fillId="0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11" xfId="0" applyFont="1" applyFill="1" applyBorder="1" applyAlignment="1">
      <alignment vertical="center" wrapText="1"/>
    </xf>
    <xf numFmtId="2" fontId="7" fillId="0" borderId="12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1" fontId="6" fillId="3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0" fontId="8" fillId="0" borderId="0" xfId="0" applyFont="1" applyFill="1"/>
    <xf numFmtId="1" fontId="6" fillId="3" borderId="18" xfId="0" applyNumberFormat="1" applyFont="1" applyFill="1" applyBorder="1" applyAlignment="1">
      <alignment horizontal="center"/>
    </xf>
    <xf numFmtId="2" fontId="6" fillId="0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/>
    </xf>
    <xf numFmtId="2" fontId="6" fillId="0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1" fontId="6" fillId="3" borderId="18" xfId="0" quotePrefix="1" applyNumberFormat="1" applyFont="1" applyFill="1" applyBorder="1" applyAlignment="1">
      <alignment horizontal="center"/>
    </xf>
    <xf numFmtId="2" fontId="6" fillId="0" borderId="19" xfId="0" applyNumberFormat="1" applyFont="1" applyBorder="1" applyAlignment="1">
      <alignment horizontal="center" vertical="center"/>
    </xf>
    <xf numFmtId="0" fontId="8" fillId="0" borderId="0" xfId="0" applyFont="1"/>
    <xf numFmtId="0" fontId="6" fillId="3" borderId="18" xfId="0" quotePrefix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0" borderId="8" xfId="0" applyNumberFormat="1" applyFont="1" applyBorder="1"/>
    <xf numFmtId="0" fontId="6" fillId="0" borderId="9" xfId="0" applyNumberFormat="1" applyFont="1" applyBorder="1" applyAlignment="1">
      <alignment horizontal="center" vertical="center"/>
    </xf>
    <xf numFmtId="0" fontId="6" fillId="0" borderId="9" xfId="0" applyNumberFormat="1" applyFont="1" applyBorder="1"/>
    <xf numFmtId="0" fontId="6" fillId="0" borderId="10" xfId="0" applyNumberFormat="1" applyFont="1" applyBorder="1"/>
    <xf numFmtId="0" fontId="6" fillId="0" borderId="21" xfId="0" applyNumberFormat="1" applyFont="1" applyBorder="1"/>
    <xf numFmtId="0" fontId="6" fillId="0" borderId="22" xfId="0" applyNumberFormat="1" applyFont="1" applyBorder="1"/>
    <xf numFmtId="0" fontId="6" fillId="0" borderId="23" xfId="0" applyNumberFormat="1" applyFont="1" applyBorder="1"/>
    <xf numFmtId="0" fontId="6" fillId="0" borderId="0" xfId="0" applyNumberFormat="1" applyFont="1"/>
    <xf numFmtId="0" fontId="7" fillId="0" borderId="24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0" fontId="6" fillId="0" borderId="11" xfId="0" applyNumberFormat="1" applyFont="1" applyBorder="1"/>
    <xf numFmtId="0" fontId="6" fillId="0" borderId="12" xfId="0" applyNumberFormat="1" applyFont="1" applyBorder="1" applyAlignment="1">
      <alignment horizontal="center" vertical="center"/>
    </xf>
    <xf numFmtId="0" fontId="6" fillId="0" borderId="12" xfId="0" applyNumberFormat="1" applyFont="1" applyBorder="1"/>
    <xf numFmtId="0" fontId="6" fillId="0" borderId="14" xfId="0" applyNumberFormat="1" applyFont="1" applyBorder="1"/>
    <xf numFmtId="0" fontId="6" fillId="0" borderId="28" xfId="0" applyNumberFormat="1" applyFont="1" applyBorder="1"/>
    <xf numFmtId="0" fontId="6" fillId="0" borderId="29" xfId="0" applyNumberFormat="1" applyFont="1" applyBorder="1"/>
    <xf numFmtId="0" fontId="6" fillId="0" borderId="30" xfId="0" applyNumberFormat="1" applyFont="1" applyBorder="1"/>
    <xf numFmtId="0" fontId="6" fillId="0" borderId="0" xfId="0" applyNumberFormat="1" applyFont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 4" xfId="3"/>
    <cellStyle name="Note 2" xfId="4"/>
    <cellStyle name="Percent 2" xfId="5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Comparisons/U100_TCR_Comparis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_Summary"/>
      <sheetName val="Effective"/>
      <sheetName val="Updated"/>
      <sheetName val="AreaComp"/>
      <sheetName val="LengthComp"/>
      <sheetName val="FlowComp_10YR"/>
      <sheetName val="FlowComp_50YR"/>
      <sheetName val="FlowComp_100YR"/>
      <sheetName val="FlowComp_500YR"/>
      <sheetName val="Relationship"/>
      <sheetName val="GreenAmpt"/>
      <sheetName val="Differences_Summary"/>
      <sheetName val="Area_Summary"/>
    </sheetNames>
    <sheetDataSet>
      <sheetData sheetId="0"/>
      <sheetData sheetId="1">
        <row r="8">
          <cell r="A8" t="str">
            <v>U101A</v>
          </cell>
          <cell r="B8">
            <v>3673.6000000000004</v>
          </cell>
          <cell r="C8">
            <v>5.74</v>
          </cell>
          <cell r="D8">
            <v>5.89</v>
          </cell>
          <cell r="E8">
            <v>1.28</v>
          </cell>
          <cell r="F8">
            <v>6.0520621317621863</v>
          </cell>
          <cell r="G8">
            <v>3.7</v>
          </cell>
          <cell r="H8">
            <v>2.46</v>
          </cell>
          <cell r="I8">
            <v>80</v>
          </cell>
          <cell r="J8">
            <v>30</v>
          </cell>
          <cell r="K8">
            <v>6.23</v>
          </cell>
          <cell r="L8">
            <v>0</v>
          </cell>
          <cell r="M8">
            <v>0.55780479358903501</v>
          </cell>
          <cell r="N8">
            <v>5.89</v>
          </cell>
          <cell r="O8">
            <v>13.428500271410206</v>
          </cell>
          <cell r="P8">
            <v>0.78917017102957265</v>
          </cell>
          <cell r="Q8">
            <v>12.639330100380633</v>
          </cell>
          <cell r="R8">
            <v>95.434692655041346</v>
          </cell>
          <cell r="S8">
            <v>6.23</v>
          </cell>
        </row>
        <row r="9">
          <cell r="A9" t="str">
            <v>U101B</v>
          </cell>
          <cell r="B9">
            <v>1190.4000000000001</v>
          </cell>
          <cell r="C9">
            <v>1.86</v>
          </cell>
          <cell r="D9">
            <v>2.81</v>
          </cell>
          <cell r="E9">
            <v>2.64</v>
          </cell>
          <cell r="F9">
            <v>5.28</v>
          </cell>
          <cell r="G9">
            <v>5.28</v>
          </cell>
          <cell r="H9">
            <v>2.46</v>
          </cell>
          <cell r="I9">
            <v>100</v>
          </cell>
          <cell r="J9">
            <v>20</v>
          </cell>
          <cell r="K9">
            <v>2.5</v>
          </cell>
          <cell r="L9">
            <v>0</v>
          </cell>
          <cell r="M9">
            <v>0.10830437990549914</v>
          </cell>
          <cell r="N9">
            <v>2.04</v>
          </cell>
          <cell r="O9">
            <v>8.3567015818289612</v>
          </cell>
          <cell r="P9">
            <v>1.5998269837844814</v>
          </cell>
          <cell r="Q9">
            <v>6.7568745980444795</v>
          </cell>
          <cell r="R9">
            <v>168.68609316983517</v>
          </cell>
          <cell r="S9">
            <v>2.5</v>
          </cell>
        </row>
        <row r="10">
          <cell r="A10" t="str">
            <v>U101C</v>
          </cell>
          <cell r="B10">
            <v>4217.6000000000004</v>
          </cell>
          <cell r="C10">
            <v>6.59</v>
          </cell>
          <cell r="D10">
            <v>4.13</v>
          </cell>
          <cell r="E10">
            <v>2.08</v>
          </cell>
          <cell r="F10">
            <v>4.6229283752376862</v>
          </cell>
          <cell r="G10">
            <v>5.28</v>
          </cell>
          <cell r="H10">
            <v>2.46</v>
          </cell>
          <cell r="I10">
            <v>0</v>
          </cell>
          <cell r="J10">
            <v>30</v>
          </cell>
          <cell r="K10">
            <v>7.32</v>
          </cell>
          <cell r="L10">
            <v>0</v>
          </cell>
          <cell r="M10">
            <v>1.4275972855280639</v>
          </cell>
          <cell r="N10">
            <v>4.63</v>
          </cell>
          <cell r="O10">
            <v>11.494312065597684</v>
          </cell>
          <cell r="P10">
            <v>2.3427314947129836</v>
          </cell>
          <cell r="Q10">
            <v>9.1515805708847004</v>
          </cell>
          <cell r="R10">
            <v>95.434692655041346</v>
          </cell>
          <cell r="S10">
            <v>7.32</v>
          </cell>
        </row>
        <row r="11">
          <cell r="A11" t="str">
            <v>U101D</v>
          </cell>
          <cell r="B11">
            <v>5324.8</v>
          </cell>
          <cell r="C11">
            <v>8.32</v>
          </cell>
          <cell r="D11">
            <v>7.89</v>
          </cell>
          <cell r="E11">
            <v>3.21</v>
          </cell>
          <cell r="F11">
            <v>6.9996998150022662</v>
          </cell>
          <cell r="G11">
            <v>5.81</v>
          </cell>
          <cell r="H11">
            <v>2.46</v>
          </cell>
          <cell r="I11">
            <v>70</v>
          </cell>
          <cell r="J11">
            <v>60</v>
          </cell>
          <cell r="K11">
            <v>11.97</v>
          </cell>
          <cell r="L11">
            <v>0</v>
          </cell>
          <cell r="M11">
            <v>2.1475233459301899</v>
          </cell>
          <cell r="N11">
            <v>8.7100000000000009</v>
          </cell>
          <cell r="O11">
            <v>15.680551644060879</v>
          </cell>
          <cell r="P11">
            <v>2.034964691771699</v>
          </cell>
          <cell r="Q11">
            <v>13.645586952289179</v>
          </cell>
          <cell r="R11">
            <v>36.042867997907798</v>
          </cell>
          <cell r="S11">
            <v>11.97</v>
          </cell>
        </row>
        <row r="12">
          <cell r="A12" t="str">
            <v>U101E</v>
          </cell>
          <cell r="B12">
            <v>2041.6</v>
          </cell>
          <cell r="C12">
            <v>3.19</v>
          </cell>
          <cell r="D12">
            <v>5.55</v>
          </cell>
          <cell r="E12">
            <v>2.4700000000000002</v>
          </cell>
          <cell r="F12">
            <v>4.22</v>
          </cell>
          <cell r="G12">
            <v>4.22</v>
          </cell>
          <cell r="H12">
            <v>2.46</v>
          </cell>
          <cell r="I12">
            <v>100</v>
          </cell>
          <cell r="J12">
            <v>90</v>
          </cell>
          <cell r="K12">
            <v>12.43</v>
          </cell>
          <cell r="L12">
            <v>0</v>
          </cell>
          <cell r="M12">
            <v>1.0744106801947804</v>
          </cell>
          <cell r="N12">
            <v>6.87</v>
          </cell>
          <cell r="O12">
            <v>14.624248477782208</v>
          </cell>
          <cell r="P12">
            <v>1.6236121059863351</v>
          </cell>
          <cell r="Q12">
            <v>13.000636371795872</v>
          </cell>
          <cell r="R12">
            <v>20.39136697726104</v>
          </cell>
          <cell r="S12">
            <v>12.43</v>
          </cell>
        </row>
        <row r="13">
          <cell r="A13" t="str">
            <v>U101F</v>
          </cell>
          <cell r="B13">
            <v>3014.4</v>
          </cell>
          <cell r="C13">
            <v>4.71</v>
          </cell>
          <cell r="D13">
            <v>4.07</v>
          </cell>
          <cell r="E13">
            <v>2.15</v>
          </cell>
          <cell r="F13">
            <v>3.2763425739263838</v>
          </cell>
          <cell r="G13">
            <v>7.39</v>
          </cell>
          <cell r="H13">
            <v>2.46</v>
          </cell>
          <cell r="I13">
            <v>30</v>
          </cell>
          <cell r="J13">
            <v>100</v>
          </cell>
          <cell r="K13">
            <v>39.57</v>
          </cell>
          <cell r="L13">
            <v>0</v>
          </cell>
          <cell r="M13">
            <v>6.6273496362364934</v>
          </cell>
          <cell r="N13">
            <v>29.42</v>
          </cell>
          <cell r="O13">
            <v>8.2863659350113039</v>
          </cell>
          <cell r="P13">
            <v>2.3870300872749235</v>
          </cell>
          <cell r="Q13">
            <v>5.8993358477363804</v>
          </cell>
          <cell r="R13">
            <v>17.585965540953094</v>
          </cell>
          <cell r="S13">
            <v>32.942650363763505</v>
          </cell>
        </row>
        <row r="14">
          <cell r="A14" t="str">
            <v>U101G</v>
          </cell>
          <cell r="B14">
            <v>1465.6</v>
          </cell>
          <cell r="C14">
            <v>2.29</v>
          </cell>
          <cell r="D14">
            <v>4.2300000000000004</v>
          </cell>
          <cell r="E14">
            <v>2.04</v>
          </cell>
          <cell r="F14">
            <v>7.92</v>
          </cell>
          <cell r="G14">
            <v>7.92</v>
          </cell>
          <cell r="H14">
            <v>2.46</v>
          </cell>
          <cell r="I14">
            <v>100</v>
          </cell>
          <cell r="J14">
            <v>100</v>
          </cell>
          <cell r="K14">
            <v>35.75</v>
          </cell>
          <cell r="L14">
            <v>0</v>
          </cell>
          <cell r="M14">
            <v>11.938093585498549</v>
          </cell>
          <cell r="N14">
            <v>20.62</v>
          </cell>
          <cell r="O14">
            <v>7.7703938713763785</v>
          </cell>
          <cell r="P14">
            <v>0.91253131750034633</v>
          </cell>
          <cell r="Q14">
            <v>6.8578625538760321</v>
          </cell>
          <cell r="R14">
            <v>17.585965540953094</v>
          </cell>
          <cell r="S14">
            <v>23.811906414501451</v>
          </cell>
        </row>
        <row r="15">
          <cell r="A15" t="str">
            <v>U101H</v>
          </cell>
          <cell r="B15">
            <v>1964.8</v>
          </cell>
          <cell r="C15">
            <v>3.07</v>
          </cell>
          <cell r="D15">
            <v>2.44</v>
          </cell>
          <cell r="E15">
            <v>0.56999999999999995</v>
          </cell>
          <cell r="F15">
            <v>3.0906737209433182</v>
          </cell>
          <cell r="G15">
            <v>10.029999999999999</v>
          </cell>
          <cell r="H15">
            <v>2.46</v>
          </cell>
          <cell r="I15">
            <v>100</v>
          </cell>
          <cell r="J15">
            <v>50</v>
          </cell>
          <cell r="K15">
            <v>65.7</v>
          </cell>
          <cell r="L15">
            <v>0</v>
          </cell>
          <cell r="M15">
            <v>22.110999983369108</v>
          </cell>
          <cell r="N15">
            <v>47.56</v>
          </cell>
          <cell r="O15">
            <v>9.1122911266196791</v>
          </cell>
          <cell r="P15">
            <v>0.35737453255613638</v>
          </cell>
          <cell r="Q15">
            <v>8.7549165940635429</v>
          </cell>
          <cell r="R15">
            <v>46.564308271484613</v>
          </cell>
          <cell r="S15">
            <v>46.564308271484613</v>
          </cell>
        </row>
        <row r="16">
          <cell r="A16" t="str">
            <v>U101I</v>
          </cell>
          <cell r="B16">
            <v>4172.7999999999993</v>
          </cell>
          <cell r="C16">
            <v>6.52</v>
          </cell>
          <cell r="D16">
            <v>5.89</v>
          </cell>
          <cell r="E16">
            <v>2.74</v>
          </cell>
          <cell r="F16">
            <v>5.2806009218687793</v>
          </cell>
          <cell r="G16">
            <v>1.58</v>
          </cell>
          <cell r="H16">
            <v>2.46</v>
          </cell>
          <cell r="I16">
            <v>0</v>
          </cell>
          <cell r="J16">
            <v>20</v>
          </cell>
          <cell r="K16">
            <v>10.18</v>
          </cell>
          <cell r="L16">
            <v>0</v>
          </cell>
          <cell r="M16">
            <v>2.529746346448225</v>
          </cell>
          <cell r="N16">
            <v>7.63</v>
          </cell>
          <cell r="O16">
            <v>14.0906874936432</v>
          </cell>
          <cell r="P16">
            <v>2.9082142661274419</v>
          </cell>
          <cell r="Q16">
            <v>11.182473227515757</v>
          </cell>
          <cell r="R16">
            <v>168.68609316983517</v>
          </cell>
          <cell r="S16">
            <v>10.18</v>
          </cell>
        </row>
        <row r="17">
          <cell r="A17" t="str">
            <v>U102A</v>
          </cell>
          <cell r="B17">
            <v>2521.6</v>
          </cell>
          <cell r="C17">
            <v>3.94</v>
          </cell>
          <cell r="D17">
            <v>3.06</v>
          </cell>
          <cell r="E17">
            <v>1.41</v>
          </cell>
          <cell r="F17">
            <v>3.17</v>
          </cell>
          <cell r="G17">
            <v>3.17</v>
          </cell>
          <cell r="H17">
            <v>2.46</v>
          </cell>
          <cell r="I17">
            <v>0</v>
          </cell>
          <cell r="J17">
            <v>30</v>
          </cell>
          <cell r="K17">
            <v>2</v>
          </cell>
          <cell r="L17">
            <v>0</v>
          </cell>
          <cell r="M17">
            <v>0.60828965323302975</v>
          </cell>
          <cell r="N17">
            <v>1.77</v>
          </cell>
          <cell r="O17">
            <v>10.626332821985311</v>
          </cell>
          <cell r="P17">
            <v>1.9139358161926461</v>
          </cell>
          <cell r="Q17">
            <v>8.7123970057926652</v>
          </cell>
          <cell r="R17">
            <v>95.434692655041346</v>
          </cell>
          <cell r="S17">
            <v>2</v>
          </cell>
        </row>
        <row r="18">
          <cell r="A18" t="str">
            <v>U102B</v>
          </cell>
          <cell r="B18">
            <v>6016</v>
          </cell>
          <cell r="C18">
            <v>9.4</v>
          </cell>
          <cell r="D18">
            <v>5.95</v>
          </cell>
          <cell r="E18">
            <v>3.16</v>
          </cell>
          <cell r="F18">
            <v>5.7678725432345326</v>
          </cell>
          <cell r="G18">
            <v>3.7</v>
          </cell>
          <cell r="H18">
            <v>2.46</v>
          </cell>
          <cell r="I18">
            <v>0</v>
          </cell>
          <cell r="J18">
            <v>80</v>
          </cell>
          <cell r="K18">
            <v>2.2999999999999998</v>
          </cell>
          <cell r="L18">
            <v>0</v>
          </cell>
          <cell r="M18">
            <v>9.3696773840791364E-2</v>
          </cell>
          <cell r="N18">
            <v>2.17</v>
          </cell>
          <cell r="O18">
            <v>13.756516018081149</v>
          </cell>
          <cell r="P18">
            <v>3.2764475519875593</v>
          </cell>
          <cell r="Q18">
            <v>10.48006846609359</v>
          </cell>
          <cell r="R18">
            <v>24.060541881464371</v>
          </cell>
          <cell r="S18">
            <v>2.2999999999999998</v>
          </cell>
        </row>
        <row r="19">
          <cell r="A19" t="str">
            <v>U102C</v>
          </cell>
          <cell r="B19">
            <v>2956.8</v>
          </cell>
          <cell r="C19">
            <v>4.62</v>
          </cell>
          <cell r="D19">
            <v>4.09</v>
          </cell>
          <cell r="E19">
            <v>1.85</v>
          </cell>
          <cell r="F19">
            <v>6.0143464399574897</v>
          </cell>
          <cell r="G19">
            <v>5.81</v>
          </cell>
          <cell r="H19">
            <v>2.46</v>
          </cell>
          <cell r="I19">
            <v>40</v>
          </cell>
          <cell r="J19">
            <v>90</v>
          </cell>
          <cell r="K19">
            <v>14.8</v>
          </cell>
          <cell r="L19">
            <v>0</v>
          </cell>
          <cell r="M19">
            <v>2.0574125862105217</v>
          </cell>
          <cell r="N19">
            <v>13.66</v>
          </cell>
          <cell r="O19">
            <v>10.403060936796537</v>
          </cell>
          <cell r="P19">
            <v>1.4576204920448144</v>
          </cell>
          <cell r="Q19">
            <v>8.9454404447517231</v>
          </cell>
          <cell r="R19">
            <v>20.39136697726104</v>
          </cell>
          <cell r="S19">
            <v>14.8</v>
          </cell>
        </row>
        <row r="20">
          <cell r="A20" t="str">
            <v>U102D</v>
          </cell>
          <cell r="B20">
            <v>4275.2</v>
          </cell>
          <cell r="C20">
            <v>6.68</v>
          </cell>
          <cell r="D20">
            <v>6.1</v>
          </cell>
          <cell r="E20">
            <v>3.38</v>
          </cell>
          <cell r="F20">
            <v>4.1283913140964854</v>
          </cell>
          <cell r="G20">
            <v>5.28</v>
          </cell>
          <cell r="H20">
            <v>2.46</v>
          </cell>
          <cell r="I20">
            <v>20</v>
          </cell>
          <cell r="J20">
            <v>80</v>
          </cell>
          <cell r="K20">
            <v>29.48</v>
          </cell>
          <cell r="L20">
            <v>0</v>
          </cell>
          <cell r="M20">
            <v>9.191298651137263</v>
          </cell>
          <cell r="N20">
            <v>20.79</v>
          </cell>
          <cell r="O20">
            <v>15.60351016562123</v>
          </cell>
          <cell r="P20">
            <v>3.6640928572970513</v>
          </cell>
          <cell r="Q20">
            <v>11.939417308324179</v>
          </cell>
          <cell r="R20">
            <v>24.060541881464371</v>
          </cell>
          <cell r="S20">
            <v>24.060541881464371</v>
          </cell>
        </row>
        <row r="21">
          <cell r="A21" t="str">
            <v>U102E</v>
          </cell>
          <cell r="B21">
            <v>1939.1999999999998</v>
          </cell>
          <cell r="C21">
            <v>3.03</v>
          </cell>
          <cell r="D21">
            <v>3.81</v>
          </cell>
          <cell r="E21">
            <v>1.81</v>
          </cell>
          <cell r="F21">
            <v>3.1453800329544928</v>
          </cell>
          <cell r="G21">
            <v>7.92</v>
          </cell>
          <cell r="H21">
            <v>2.46</v>
          </cell>
          <cell r="I21">
            <v>90</v>
          </cell>
          <cell r="J21">
            <v>70</v>
          </cell>
          <cell r="K21">
            <v>51.64</v>
          </cell>
          <cell r="L21">
            <v>0</v>
          </cell>
          <cell r="M21">
            <v>3.1587287467855192</v>
          </cell>
          <cell r="N21">
            <v>32.43</v>
          </cell>
          <cell r="O21">
            <v>8.7174328667990242</v>
          </cell>
          <cell r="P21">
            <v>1.3051580227708488</v>
          </cell>
          <cell r="Q21">
            <v>7.4122748440281754</v>
          </cell>
          <cell r="R21">
            <v>29.025017564687623</v>
          </cell>
          <cell r="S21">
            <v>48.48127125321448</v>
          </cell>
        </row>
        <row r="22">
          <cell r="A22" t="str">
            <v>U102F</v>
          </cell>
          <cell r="B22">
            <v>5401.5999999999995</v>
          </cell>
          <cell r="C22">
            <v>8.44</v>
          </cell>
          <cell r="D22">
            <v>6.9</v>
          </cell>
          <cell r="E22">
            <v>3.4</v>
          </cell>
          <cell r="F22">
            <v>2.64</v>
          </cell>
          <cell r="G22">
            <v>2.64</v>
          </cell>
          <cell r="H22">
            <v>2.46</v>
          </cell>
          <cell r="I22">
            <v>20</v>
          </cell>
          <cell r="J22">
            <v>100</v>
          </cell>
          <cell r="K22">
            <v>17.78</v>
          </cell>
          <cell r="L22">
            <v>0</v>
          </cell>
          <cell r="M22">
            <v>1.3925994960669259</v>
          </cell>
          <cell r="N22">
            <v>11.75</v>
          </cell>
          <cell r="O22">
            <v>19.867432416770885</v>
          </cell>
          <cell r="P22">
            <v>4.7378047300171229</v>
          </cell>
          <cell r="Q22">
            <v>15.129627686753762</v>
          </cell>
          <cell r="R22">
            <v>17.585965540953094</v>
          </cell>
          <cell r="S22">
            <v>17.585965540953094</v>
          </cell>
        </row>
        <row r="23">
          <cell r="A23" t="str">
            <v>U106A</v>
          </cell>
          <cell r="B23">
            <v>2016</v>
          </cell>
          <cell r="C23">
            <v>3.15</v>
          </cell>
          <cell r="D23">
            <v>2.79</v>
          </cell>
          <cell r="E23">
            <v>1.02</v>
          </cell>
          <cell r="F23">
            <v>5.81</v>
          </cell>
          <cell r="G23">
            <v>5.81</v>
          </cell>
          <cell r="H23">
            <v>2.46</v>
          </cell>
          <cell r="I23">
            <v>100</v>
          </cell>
          <cell r="J23">
            <v>50</v>
          </cell>
          <cell r="K23">
            <v>39.409999999999997</v>
          </cell>
          <cell r="L23">
            <v>0</v>
          </cell>
          <cell r="M23">
            <v>23.17071667268868</v>
          </cell>
          <cell r="N23">
            <v>17.55</v>
          </cell>
          <cell r="O23">
            <v>8.0385996409525742</v>
          </cell>
          <cell r="P23">
            <v>0.48710008962594037</v>
          </cell>
          <cell r="Q23">
            <v>7.5514995513266339</v>
          </cell>
          <cell r="R23">
            <v>46.564308271484613</v>
          </cell>
          <cell r="S23">
            <v>39.409999999999997</v>
          </cell>
        </row>
        <row r="24">
          <cell r="A24" t="str">
            <v>U106B</v>
          </cell>
          <cell r="B24">
            <v>3449.6</v>
          </cell>
          <cell r="C24">
            <v>5.39</v>
          </cell>
          <cell r="D24">
            <v>4.33</v>
          </cell>
          <cell r="E24">
            <v>1.51</v>
          </cell>
          <cell r="F24">
            <v>7.5999046094095997</v>
          </cell>
          <cell r="G24">
            <v>6.34</v>
          </cell>
          <cell r="H24">
            <v>2.46</v>
          </cell>
          <cell r="I24">
            <v>100</v>
          </cell>
          <cell r="J24">
            <v>100</v>
          </cell>
          <cell r="K24">
            <v>71.17</v>
          </cell>
          <cell r="L24">
            <v>0</v>
          </cell>
          <cell r="M24">
            <v>22.549084286708872</v>
          </cell>
          <cell r="N24">
            <v>43.12</v>
          </cell>
          <cell r="O24">
            <v>4.9400604615694812</v>
          </cell>
          <cell r="P24">
            <v>0.61806240750852115</v>
          </cell>
          <cell r="Q24">
            <v>4.3219980540609599</v>
          </cell>
          <cell r="R24">
            <v>17.585965540953094</v>
          </cell>
          <cell r="S24">
            <v>48.620915713291126</v>
          </cell>
        </row>
        <row r="25">
          <cell r="A25" t="str">
            <v>U106C</v>
          </cell>
          <cell r="B25">
            <v>2336</v>
          </cell>
          <cell r="C25">
            <v>3.65</v>
          </cell>
          <cell r="D25">
            <v>3.03</v>
          </cell>
          <cell r="E25">
            <v>1.0900000000000001</v>
          </cell>
          <cell r="F25">
            <v>9.5479204339963903</v>
          </cell>
          <cell r="G25">
            <v>6.86</v>
          </cell>
          <cell r="H25">
            <v>2.46</v>
          </cell>
          <cell r="I25">
            <v>100</v>
          </cell>
          <cell r="J25">
            <v>100</v>
          </cell>
          <cell r="K25">
            <v>72.61</v>
          </cell>
          <cell r="L25">
            <v>0</v>
          </cell>
          <cell r="M25">
            <v>13.861889362505305</v>
          </cell>
          <cell r="N25">
            <v>44</v>
          </cell>
          <cell r="O25">
            <v>3.1158460645250274</v>
          </cell>
          <cell r="P25">
            <v>0.37231768161948092</v>
          </cell>
          <cell r="Q25">
            <v>2.7435283829055463</v>
          </cell>
          <cell r="R25">
            <v>17.585965540953094</v>
          </cell>
          <cell r="S25">
            <v>58.74811063749469</v>
          </cell>
        </row>
        <row r="26">
          <cell r="A26" t="str">
            <v>U106D</v>
          </cell>
          <cell r="B26">
            <v>3846.3999999999996</v>
          </cell>
          <cell r="C26">
            <v>6.01</v>
          </cell>
          <cell r="D26">
            <v>6.65</v>
          </cell>
          <cell r="E26">
            <v>2.61</v>
          </cell>
          <cell r="F26">
            <v>3.6879114212043049</v>
          </cell>
          <cell r="G26">
            <v>4.22</v>
          </cell>
          <cell r="H26">
            <v>2.46</v>
          </cell>
          <cell r="I26">
            <v>100</v>
          </cell>
          <cell r="J26">
            <v>100</v>
          </cell>
          <cell r="K26">
            <v>72.459999999999994</v>
          </cell>
          <cell r="L26">
            <v>0</v>
          </cell>
          <cell r="M26">
            <v>14.786803903216613</v>
          </cell>
          <cell r="N26">
            <v>49.9</v>
          </cell>
          <cell r="O26">
            <v>7.6888494009518427</v>
          </cell>
          <cell r="P26">
            <v>1.5621959311110449</v>
          </cell>
          <cell r="Q26">
            <v>6.1266534698407975</v>
          </cell>
          <cell r="R26">
            <v>17.585965540953094</v>
          </cell>
          <cell r="S26">
            <v>57.673196096783379</v>
          </cell>
        </row>
        <row r="27">
          <cell r="A27" t="str">
            <v>U120A</v>
          </cell>
          <cell r="B27">
            <v>3968</v>
          </cell>
          <cell r="C27">
            <v>6.2</v>
          </cell>
          <cell r="D27">
            <v>5.86</v>
          </cell>
          <cell r="E27">
            <v>3.01</v>
          </cell>
          <cell r="F27">
            <v>5.836875588394717</v>
          </cell>
          <cell r="G27">
            <v>7.39</v>
          </cell>
          <cell r="H27">
            <v>2.46</v>
          </cell>
          <cell r="I27">
            <v>90</v>
          </cell>
          <cell r="J27">
            <v>100</v>
          </cell>
          <cell r="K27">
            <v>13.43</v>
          </cell>
          <cell r="L27">
            <v>0</v>
          </cell>
          <cell r="M27">
            <v>0.58386193077573723</v>
          </cell>
          <cell r="N27">
            <v>9.67</v>
          </cell>
          <cell r="O27">
            <v>13.552269498357294</v>
          </cell>
          <cell r="P27">
            <v>1.8149521499386647</v>
          </cell>
          <cell r="Q27">
            <v>11.73731734841863</v>
          </cell>
          <cell r="R27">
            <v>17.585965540953094</v>
          </cell>
          <cell r="S27">
            <v>13.43</v>
          </cell>
        </row>
        <row r="28">
          <cell r="A28" t="str">
            <v>U129A</v>
          </cell>
          <cell r="B28">
            <v>4454.3999999999996</v>
          </cell>
          <cell r="C28">
            <v>6.96</v>
          </cell>
          <cell r="D28">
            <v>6.89</v>
          </cell>
          <cell r="E28">
            <v>3.7</v>
          </cell>
          <cell r="F28">
            <v>2.8884387131319418</v>
          </cell>
          <cell r="G28">
            <v>2.64</v>
          </cell>
          <cell r="H28">
            <v>2.46</v>
          </cell>
          <cell r="I28">
            <v>0</v>
          </cell>
          <cell r="J28">
            <v>20</v>
          </cell>
          <cell r="K28">
            <v>1.0900000000000001</v>
          </cell>
          <cell r="L28">
            <v>0</v>
          </cell>
          <cell r="M28">
            <v>0</v>
          </cell>
          <cell r="N28">
            <v>0.87</v>
          </cell>
          <cell r="O28">
            <v>19.476310191917182</v>
          </cell>
          <cell r="P28">
            <v>5.6001038265551051</v>
          </cell>
          <cell r="Q28">
            <v>13.876206365362076</v>
          </cell>
          <cell r="R28">
            <v>168.68609316983517</v>
          </cell>
          <cell r="S28">
            <v>1.0900000000000001</v>
          </cell>
        </row>
        <row r="29">
          <cell r="A29" t="str">
            <v>U129B</v>
          </cell>
          <cell r="B29">
            <v>3648</v>
          </cell>
          <cell r="C29">
            <v>5.7</v>
          </cell>
          <cell r="D29">
            <v>4.46</v>
          </cell>
          <cell r="E29">
            <v>2.5499999999999998</v>
          </cell>
          <cell r="F29">
            <v>5.5842085284069194</v>
          </cell>
          <cell r="G29">
            <v>3.7</v>
          </cell>
          <cell r="H29">
            <v>2.46</v>
          </cell>
          <cell r="I29">
            <v>0</v>
          </cell>
          <cell r="J29">
            <v>20</v>
          </cell>
          <cell r="K29">
            <v>0</v>
          </cell>
          <cell r="L29">
            <v>0</v>
          </cell>
          <cell r="M29">
            <v>1.5262354851453017</v>
          </cell>
          <cell r="N29">
            <v>0</v>
          </cell>
          <cell r="O29">
            <v>11.352485667850553</v>
          </cell>
          <cell r="P29">
            <v>2.6667237927591678</v>
          </cell>
          <cell r="Q29">
            <v>8.6857618750913854</v>
          </cell>
          <cell r="R29">
            <v>168.68609316983517</v>
          </cell>
          <cell r="S29">
            <v>0</v>
          </cell>
        </row>
        <row r="30">
          <cell r="A30" t="str">
            <v>U129C</v>
          </cell>
          <cell r="B30">
            <v>3872</v>
          </cell>
          <cell r="C30">
            <v>6.05</v>
          </cell>
          <cell r="D30">
            <v>4.71</v>
          </cell>
          <cell r="E30">
            <v>2.21</v>
          </cell>
          <cell r="F30">
            <v>8.8648596739730632</v>
          </cell>
          <cell r="G30">
            <v>7.92</v>
          </cell>
          <cell r="H30">
            <v>2.46</v>
          </cell>
          <cell r="I30">
            <v>50</v>
          </cell>
          <cell r="J30">
            <v>60</v>
          </cell>
          <cell r="K30">
            <v>42.15</v>
          </cell>
          <cell r="L30">
            <v>0</v>
          </cell>
          <cell r="M30">
            <v>4.9139114685503635</v>
          </cell>
          <cell r="N30">
            <v>25.82</v>
          </cell>
          <cell r="O30">
            <v>9.7499384096016204</v>
          </cell>
          <cell r="P30">
            <v>1.2801633740863687</v>
          </cell>
          <cell r="Q30">
            <v>8.4697750355152515</v>
          </cell>
          <cell r="R30">
            <v>36.042867997907798</v>
          </cell>
          <cell r="S30">
            <v>37.236088531449639</v>
          </cell>
        </row>
        <row r="31">
          <cell r="A31" t="str">
            <v>U129D</v>
          </cell>
          <cell r="B31">
            <v>761.59999999999991</v>
          </cell>
          <cell r="C31">
            <v>1.19</v>
          </cell>
          <cell r="D31">
            <v>1.89</v>
          </cell>
          <cell r="E31">
            <v>0.56000000000000005</v>
          </cell>
          <cell r="F31">
            <v>3.4620969324350854</v>
          </cell>
          <cell r="G31">
            <v>11.62</v>
          </cell>
          <cell r="H31">
            <v>2.46</v>
          </cell>
          <cell r="I31">
            <v>100</v>
          </cell>
          <cell r="J31">
            <v>100</v>
          </cell>
          <cell r="K31">
            <v>63.48</v>
          </cell>
          <cell r="L31">
            <v>0</v>
          </cell>
          <cell r="M31">
            <v>1.3751226125438269</v>
          </cell>
          <cell r="N31">
            <v>37.9</v>
          </cell>
          <cell r="O31">
            <v>3.0762329924557821</v>
          </cell>
          <cell r="P31">
            <v>0.31034510000041921</v>
          </cell>
          <cell r="Q31">
            <v>2.7658878924553627</v>
          </cell>
          <cell r="R31">
            <v>17.585965540953094</v>
          </cell>
          <cell r="S31">
            <v>62.10487738745617</v>
          </cell>
        </row>
        <row r="32">
          <cell r="A32" t="str">
            <v>U129E</v>
          </cell>
          <cell r="B32">
            <v>1868.8</v>
          </cell>
          <cell r="C32">
            <v>2.92</v>
          </cell>
          <cell r="D32">
            <v>2.93</v>
          </cell>
          <cell r="E32">
            <v>1.32</v>
          </cell>
          <cell r="F32">
            <v>2.2884661690344297</v>
          </cell>
          <cell r="G32">
            <v>8.98</v>
          </cell>
          <cell r="H32">
            <v>2.46</v>
          </cell>
          <cell r="I32">
            <v>100</v>
          </cell>
          <cell r="J32">
            <v>90</v>
          </cell>
          <cell r="K32">
            <v>41.15</v>
          </cell>
          <cell r="L32">
            <v>0</v>
          </cell>
          <cell r="M32">
            <v>3.9789576444937698</v>
          </cell>
          <cell r="N32">
            <v>30.39</v>
          </cell>
          <cell r="O32">
            <v>7.6085374157089083</v>
          </cell>
          <cell r="P32">
            <v>1.0578413834373936</v>
          </cell>
          <cell r="Q32">
            <v>6.5506960322715146</v>
          </cell>
          <cell r="R32">
            <v>20.39136697726104</v>
          </cell>
          <cell r="S32">
            <v>37.171042355506231</v>
          </cell>
        </row>
        <row r="33">
          <cell r="A33" t="str">
            <v>U129F</v>
          </cell>
          <cell r="B33">
            <v>1318.4</v>
          </cell>
          <cell r="C33">
            <v>2.06</v>
          </cell>
          <cell r="D33">
            <v>2.82</v>
          </cell>
          <cell r="E33">
            <v>1.33</v>
          </cell>
          <cell r="F33">
            <v>8.4499999999999993</v>
          </cell>
          <cell r="G33">
            <v>8.4499999999999993</v>
          </cell>
          <cell r="H33">
            <v>2.46</v>
          </cell>
          <cell r="I33">
            <v>40</v>
          </cell>
          <cell r="J33">
            <v>100</v>
          </cell>
          <cell r="K33">
            <v>51.47</v>
          </cell>
          <cell r="L33">
            <v>0</v>
          </cell>
          <cell r="M33">
            <v>6.1353429516288465</v>
          </cell>
          <cell r="N33">
            <v>30.73</v>
          </cell>
          <cell r="O33">
            <v>3.6863694089439201</v>
          </cell>
          <cell r="P33">
            <v>0.79695367349621782</v>
          </cell>
          <cell r="Q33">
            <v>2.8894157354477024</v>
          </cell>
          <cell r="R33">
            <v>17.585965540953094</v>
          </cell>
          <cell r="S33">
            <v>45.334657048371156</v>
          </cell>
        </row>
        <row r="34">
          <cell r="A34" t="str">
            <v>W167C</v>
          </cell>
          <cell r="B34">
            <v>3507.2000000000003</v>
          </cell>
          <cell r="C34">
            <v>5.48</v>
          </cell>
          <cell r="D34">
            <v>4.76</v>
          </cell>
          <cell r="E34">
            <v>0.91</v>
          </cell>
          <cell r="F34">
            <v>3.7</v>
          </cell>
          <cell r="G34">
            <v>3.7</v>
          </cell>
          <cell r="H34">
            <v>2.46</v>
          </cell>
          <cell r="I34">
            <v>0</v>
          </cell>
          <cell r="J34">
            <v>100</v>
          </cell>
          <cell r="K34">
            <v>0.01</v>
          </cell>
          <cell r="L34">
            <v>0</v>
          </cell>
          <cell r="M34">
            <v>4.930034260475836E-3</v>
          </cell>
          <cell r="N34">
            <v>0</v>
          </cell>
          <cell r="O34">
            <v>13.745270994866909</v>
          </cell>
          <cell r="P34">
            <v>1.1126638833852689</v>
          </cell>
          <cell r="Q34">
            <v>12.63260711148164</v>
          </cell>
          <cell r="R34">
            <v>17.585965540953094</v>
          </cell>
          <cell r="S34">
            <v>0.01</v>
          </cell>
        </row>
        <row r="35">
          <cell r="A35" t="str">
            <v>W167D</v>
          </cell>
          <cell r="B35">
            <v>1004.8000000000001</v>
          </cell>
          <cell r="C35">
            <v>1.57</v>
          </cell>
          <cell r="D35">
            <v>3.39</v>
          </cell>
          <cell r="E35">
            <v>2.14</v>
          </cell>
          <cell r="F35">
            <v>5.28</v>
          </cell>
          <cell r="G35">
            <v>5.28</v>
          </cell>
          <cell r="H35">
            <v>2.46</v>
          </cell>
          <cell r="I35">
            <v>0</v>
          </cell>
          <cell r="J35">
            <v>100</v>
          </cell>
          <cell r="K35">
            <v>11.94</v>
          </cell>
          <cell r="L35">
            <v>0</v>
          </cell>
          <cell r="M35">
            <v>20.822524144351828</v>
          </cell>
          <cell r="N35">
            <v>4.78</v>
          </cell>
          <cell r="O35">
            <v>9.5404578872461077</v>
          </cell>
          <cell r="P35">
            <v>2.2306119778250335</v>
          </cell>
          <cell r="Q35">
            <v>7.3098459094210746</v>
          </cell>
          <cell r="R35">
            <v>17.585965540953094</v>
          </cell>
          <cell r="S35">
            <v>11.94</v>
          </cell>
        </row>
        <row r="36">
          <cell r="A36" t="str">
            <v>W167E</v>
          </cell>
          <cell r="B36">
            <v>1094.4000000000001</v>
          </cell>
          <cell r="C36">
            <v>1.71</v>
          </cell>
          <cell r="D36">
            <v>3.86</v>
          </cell>
          <cell r="E36">
            <v>1.85</v>
          </cell>
          <cell r="F36">
            <v>4.2310604198416986</v>
          </cell>
          <cell r="G36">
            <v>5.81</v>
          </cell>
          <cell r="H36">
            <v>2.46</v>
          </cell>
          <cell r="I36">
            <v>20</v>
          </cell>
          <cell r="J36">
            <v>60</v>
          </cell>
          <cell r="K36">
            <v>58.51</v>
          </cell>
          <cell r="L36">
            <v>0</v>
          </cell>
          <cell r="M36">
            <v>31.099994323164744</v>
          </cell>
          <cell r="N36">
            <v>32.97</v>
          </cell>
          <cell r="O36">
            <v>11.245051676354581</v>
          </cell>
          <cell r="P36">
            <v>1.8602515559293633</v>
          </cell>
          <cell r="Q36">
            <v>9.3848001204252185</v>
          </cell>
          <cell r="R36">
            <v>36.042867997907798</v>
          </cell>
          <cell r="S36">
            <v>36.042867997907798</v>
          </cell>
        </row>
        <row r="37">
          <cell r="A37" t="str">
            <v>W167F</v>
          </cell>
          <cell r="B37">
            <v>1292.8</v>
          </cell>
          <cell r="C37">
            <v>2.02</v>
          </cell>
          <cell r="D37">
            <v>2.4500000000000002</v>
          </cell>
          <cell r="E37">
            <v>2.4700000000000002</v>
          </cell>
          <cell r="F37">
            <v>5.28</v>
          </cell>
          <cell r="G37">
            <v>5.28</v>
          </cell>
          <cell r="H37">
            <v>2.46</v>
          </cell>
          <cell r="I37">
            <v>100</v>
          </cell>
          <cell r="J37">
            <v>100</v>
          </cell>
          <cell r="K37">
            <v>55.64</v>
          </cell>
          <cell r="L37">
            <v>0</v>
          </cell>
          <cell r="M37">
            <v>75.904157660479555</v>
          </cell>
          <cell r="N37">
            <v>43.06</v>
          </cell>
          <cell r="O37">
            <v>7.4886227576341531</v>
          </cell>
          <cell r="P37">
            <v>1.4163201159397609</v>
          </cell>
          <cell r="Q37">
            <v>6.0723026416943924</v>
          </cell>
          <cell r="R37">
            <v>17.585965540953094</v>
          </cell>
          <cell r="S37">
            <v>17.585965540953094</v>
          </cell>
        </row>
        <row r="39">
          <cell r="A39" t="str">
            <v>Totals:</v>
          </cell>
          <cell r="B39">
            <v>88614.399999999994</v>
          </cell>
          <cell r="C39">
            <v>138.46000000000004</v>
          </cell>
          <cell r="K39">
            <v>24.935955510616783</v>
          </cell>
          <cell r="L39">
            <v>0</v>
          </cell>
          <cell r="M39">
            <v>6.5990087407987952</v>
          </cell>
          <cell r="N39">
            <v>16.533725985844285</v>
          </cell>
        </row>
      </sheetData>
      <sheetData sheetId="2">
        <row r="8">
          <cell r="A8" t="str">
            <v>T101_13A</v>
          </cell>
          <cell r="B8">
            <v>950.22483728300006</v>
          </cell>
          <cell r="C8">
            <v>1.4850000000000001</v>
          </cell>
          <cell r="D8">
            <v>2.48</v>
          </cell>
          <cell r="E8">
            <v>1.52</v>
          </cell>
          <cell r="F8">
            <v>4.13</v>
          </cell>
          <cell r="G8">
            <v>4.53</v>
          </cell>
          <cell r="H8">
            <v>2.46</v>
          </cell>
          <cell r="I8">
            <v>81</v>
          </cell>
          <cell r="J8">
            <v>30</v>
          </cell>
          <cell r="K8">
            <v>29.6</v>
          </cell>
          <cell r="L8">
            <v>0</v>
          </cell>
          <cell r="M8">
            <v>2.33</v>
          </cell>
          <cell r="N8">
            <v>11.87</v>
          </cell>
          <cell r="O8">
            <v>8.3443118210358218</v>
          </cell>
          <cell r="P8">
            <v>1.0729667216541521</v>
          </cell>
          <cell r="Q8">
            <v>7.2713450993816693</v>
          </cell>
          <cell r="R8">
            <v>95.434692655041346</v>
          </cell>
          <cell r="S8">
            <v>29.6</v>
          </cell>
        </row>
        <row r="9">
          <cell r="A9" t="str">
            <v>T101_13B</v>
          </cell>
          <cell r="B9">
            <v>290.535460048</v>
          </cell>
          <cell r="C9">
            <v>0.45400000000000001</v>
          </cell>
          <cell r="D9">
            <v>1.39</v>
          </cell>
          <cell r="E9">
            <v>0.77</v>
          </cell>
          <cell r="F9">
            <v>5.89</v>
          </cell>
          <cell r="G9">
            <v>7.82</v>
          </cell>
          <cell r="H9">
            <v>2.46</v>
          </cell>
          <cell r="I9">
            <v>32</v>
          </cell>
          <cell r="J9">
            <v>50</v>
          </cell>
          <cell r="K9">
            <v>3.32</v>
          </cell>
          <cell r="L9">
            <v>0</v>
          </cell>
          <cell r="M9">
            <v>0.63</v>
          </cell>
          <cell r="N9">
            <v>3.31</v>
          </cell>
          <cell r="O9">
            <v>4.8916542913917631</v>
          </cell>
          <cell r="P9">
            <v>0.62286258625463464</v>
          </cell>
          <cell r="Q9">
            <v>4.2687917051371285</v>
          </cell>
          <cell r="R9">
            <v>46.564308271484613</v>
          </cell>
          <cell r="S9">
            <v>3.32</v>
          </cell>
        </row>
        <row r="10">
          <cell r="A10" t="str">
            <v>U100A</v>
          </cell>
          <cell r="B10">
            <v>4035.26173836</v>
          </cell>
          <cell r="C10">
            <v>6.3049999999999997</v>
          </cell>
          <cell r="D10">
            <v>5.49</v>
          </cell>
          <cell r="E10">
            <v>2.1800000000000002</v>
          </cell>
          <cell r="F10">
            <v>3.89</v>
          </cell>
          <cell r="G10">
            <v>2.82</v>
          </cell>
          <cell r="H10">
            <v>2.46</v>
          </cell>
          <cell r="I10">
            <v>81</v>
          </cell>
          <cell r="J10">
            <v>10</v>
          </cell>
          <cell r="K10">
            <v>1.41</v>
          </cell>
          <cell r="L10">
            <v>0</v>
          </cell>
          <cell r="M10">
            <v>0.05</v>
          </cell>
          <cell r="N10">
            <v>1.23</v>
          </cell>
          <cell r="O10">
            <v>14.935641217419594</v>
          </cell>
          <cell r="P10">
            <v>1.7666433896632674</v>
          </cell>
          <cell r="Q10">
            <v>13.168997827756327</v>
          </cell>
          <cell r="R10">
            <v>446.64884763824466</v>
          </cell>
          <cell r="S10">
            <v>1.41</v>
          </cell>
        </row>
        <row r="11">
          <cell r="A11" t="str">
            <v>U100B</v>
          </cell>
          <cell r="B11">
            <v>3430.9081939900002</v>
          </cell>
          <cell r="C11">
            <v>5.3609999999999998</v>
          </cell>
          <cell r="D11">
            <v>4.33</v>
          </cell>
          <cell r="E11">
            <v>2.0099999999999998</v>
          </cell>
          <cell r="F11">
            <v>6.65</v>
          </cell>
          <cell r="G11">
            <v>4.79</v>
          </cell>
          <cell r="H11">
            <v>2.46</v>
          </cell>
          <cell r="I11">
            <v>92</v>
          </cell>
          <cell r="J11">
            <v>60</v>
          </cell>
          <cell r="K11">
            <v>19.079999999999998</v>
          </cell>
          <cell r="L11">
            <v>0</v>
          </cell>
          <cell r="M11">
            <v>18.239999999999998</v>
          </cell>
          <cell r="N11">
            <v>15.75</v>
          </cell>
          <cell r="O11">
            <v>10.453035386396527</v>
          </cell>
          <cell r="P11">
            <v>1.0677106686896576</v>
          </cell>
          <cell r="Q11">
            <v>9.3853247177068688</v>
          </cell>
          <cell r="R11">
            <v>36.042867997907798</v>
          </cell>
          <cell r="S11">
            <v>19.079999999999998</v>
          </cell>
        </row>
        <row r="12">
          <cell r="A12" t="str">
            <v>U100C</v>
          </cell>
          <cell r="B12">
            <v>1208.4142356299999</v>
          </cell>
          <cell r="C12">
            <v>1.8879999999999999</v>
          </cell>
          <cell r="D12">
            <v>2.75</v>
          </cell>
          <cell r="E12">
            <v>1.45</v>
          </cell>
          <cell r="F12">
            <v>9.32</v>
          </cell>
          <cell r="G12">
            <v>11.63</v>
          </cell>
          <cell r="H12">
            <v>2.46</v>
          </cell>
          <cell r="I12">
            <v>78</v>
          </cell>
          <cell r="J12">
            <v>100</v>
          </cell>
          <cell r="K12">
            <v>78.55</v>
          </cell>
          <cell r="L12">
            <v>0</v>
          </cell>
          <cell r="M12">
            <v>28.15</v>
          </cell>
          <cell r="N12">
            <v>42.55</v>
          </cell>
          <cell r="O12">
            <v>3.255969509135217</v>
          </cell>
          <cell r="P12">
            <v>0.63436788632602781</v>
          </cell>
          <cell r="Q12">
            <v>2.6216016228091892</v>
          </cell>
          <cell r="R12">
            <v>17.585965540953094</v>
          </cell>
          <cell r="S12">
            <v>50.4</v>
          </cell>
        </row>
        <row r="13">
          <cell r="A13" t="str">
            <v>U100D</v>
          </cell>
          <cell r="B13">
            <v>1838.99859745</v>
          </cell>
          <cell r="C13">
            <v>2.8730000000000002</v>
          </cell>
          <cell r="D13">
            <v>2.5099999999999998</v>
          </cell>
          <cell r="E13">
            <v>1.18</v>
          </cell>
          <cell r="F13">
            <v>2.29</v>
          </cell>
          <cell r="G13">
            <v>6.62</v>
          </cell>
          <cell r="H13">
            <v>2.46</v>
          </cell>
          <cell r="I13">
            <v>100</v>
          </cell>
          <cell r="J13">
            <v>100</v>
          </cell>
          <cell r="K13">
            <v>86.1</v>
          </cell>
          <cell r="L13">
            <v>0</v>
          </cell>
          <cell r="M13">
            <v>8.9600000000000009</v>
          </cell>
          <cell r="N13">
            <v>45.3</v>
          </cell>
          <cell r="O13">
            <v>3.7543546741664295</v>
          </cell>
          <cell r="P13">
            <v>0.79848008567361473</v>
          </cell>
          <cell r="Q13">
            <v>2.955874588492815</v>
          </cell>
          <cell r="R13">
            <v>17.585965540953094</v>
          </cell>
          <cell r="S13">
            <v>77.139999999999986</v>
          </cell>
        </row>
        <row r="14">
          <cell r="A14" t="str">
            <v>U100E</v>
          </cell>
          <cell r="B14">
            <v>2094.88752789</v>
          </cell>
          <cell r="C14">
            <v>3.2730000000000001</v>
          </cell>
          <cell r="D14">
            <v>3.6</v>
          </cell>
          <cell r="E14">
            <v>1.49</v>
          </cell>
          <cell r="F14">
            <v>2.27</v>
          </cell>
          <cell r="G14">
            <v>10.65</v>
          </cell>
          <cell r="H14">
            <v>2.46</v>
          </cell>
          <cell r="I14">
            <v>100</v>
          </cell>
          <cell r="J14">
            <v>90</v>
          </cell>
          <cell r="K14">
            <v>76.61</v>
          </cell>
          <cell r="L14">
            <v>0</v>
          </cell>
          <cell r="M14">
            <v>10.58</v>
          </cell>
          <cell r="N14">
            <v>43.67</v>
          </cell>
          <cell r="O14">
            <v>5.9772098014861896</v>
          </cell>
          <cell r="P14">
            <v>1.077464862659868</v>
          </cell>
          <cell r="Q14">
            <v>4.8997449388263217</v>
          </cell>
          <cell r="R14">
            <v>20.39136697726104</v>
          </cell>
          <cell r="S14">
            <v>66.03</v>
          </cell>
        </row>
        <row r="15">
          <cell r="A15" t="str">
            <v>U100F</v>
          </cell>
          <cell r="B15">
            <v>1638.9970979300001</v>
          </cell>
          <cell r="C15">
            <v>2.5609999999999999</v>
          </cell>
          <cell r="D15">
            <v>2.95</v>
          </cell>
          <cell r="E15">
            <v>0.95</v>
          </cell>
          <cell r="F15">
            <v>2.5299999999999998</v>
          </cell>
          <cell r="G15">
            <v>4.45</v>
          </cell>
          <cell r="H15">
            <v>2.46</v>
          </cell>
          <cell r="I15">
            <v>74</v>
          </cell>
          <cell r="J15">
            <v>40</v>
          </cell>
          <cell r="K15">
            <v>64.94</v>
          </cell>
          <cell r="L15">
            <v>0</v>
          </cell>
          <cell r="M15">
            <v>14</v>
          </cell>
          <cell r="N15">
            <v>30.36</v>
          </cell>
          <cell r="O15">
            <v>11.218157884122512</v>
          </cell>
          <cell r="P15">
            <v>0.79822006588178718</v>
          </cell>
          <cell r="Q15">
            <v>10.419937818240724</v>
          </cell>
          <cell r="R15">
            <v>63.707760983520792</v>
          </cell>
          <cell r="S15">
            <v>63.707760983520792</v>
          </cell>
        </row>
        <row r="16">
          <cell r="A16" t="str">
            <v>U100G</v>
          </cell>
          <cell r="B16">
            <v>3160.8689155500001</v>
          </cell>
          <cell r="C16">
            <v>4.9390000000000001</v>
          </cell>
          <cell r="D16">
            <v>7.19</v>
          </cell>
          <cell r="E16">
            <v>3.85</v>
          </cell>
          <cell r="F16">
            <v>1.19</v>
          </cell>
          <cell r="G16">
            <v>8.2200000000000006</v>
          </cell>
          <cell r="H16">
            <v>2.46</v>
          </cell>
          <cell r="I16">
            <v>37</v>
          </cell>
          <cell r="J16">
            <v>30</v>
          </cell>
          <cell r="K16">
            <v>16.8</v>
          </cell>
          <cell r="L16">
            <v>0</v>
          </cell>
          <cell r="M16">
            <v>2.02</v>
          </cell>
          <cell r="N16">
            <v>7.95</v>
          </cell>
          <cell r="O16">
            <v>27.44862069246614</v>
          </cell>
          <cell r="P16">
            <v>7.568109213000346</v>
          </cell>
          <cell r="Q16">
            <v>19.880511479465795</v>
          </cell>
          <cell r="R16">
            <v>95.434692655041346</v>
          </cell>
          <cell r="S16">
            <v>16.8</v>
          </cell>
        </row>
        <row r="17">
          <cell r="A17" t="str">
            <v>U101_03A</v>
          </cell>
          <cell r="B17">
            <v>1479.2871179700001</v>
          </cell>
          <cell r="C17">
            <v>2.3109999999999999</v>
          </cell>
          <cell r="D17">
            <v>4.0999999999999996</v>
          </cell>
          <cell r="E17">
            <v>1.93</v>
          </cell>
          <cell r="F17">
            <v>10.119999999999999</v>
          </cell>
          <cell r="G17">
            <v>10.62</v>
          </cell>
          <cell r="H17">
            <v>2.46</v>
          </cell>
          <cell r="I17">
            <v>80</v>
          </cell>
          <cell r="J17">
            <v>100</v>
          </cell>
          <cell r="K17">
            <v>61.69</v>
          </cell>
          <cell r="L17">
            <v>0</v>
          </cell>
          <cell r="M17">
            <v>38.49</v>
          </cell>
          <cell r="N17">
            <v>34.25</v>
          </cell>
          <cell r="O17">
            <v>7.0951077675764216</v>
          </cell>
          <cell r="P17">
            <v>0.88299722033516304</v>
          </cell>
          <cell r="Q17">
            <v>6.2121105472412586</v>
          </cell>
          <cell r="R17">
            <v>17.585965540953094</v>
          </cell>
          <cell r="S17">
            <v>23.199999999999996</v>
          </cell>
        </row>
        <row r="18">
          <cell r="A18" t="str">
            <v>U101_07A</v>
          </cell>
          <cell r="B18">
            <v>116.139349086</v>
          </cell>
          <cell r="C18">
            <v>0.18099999999999999</v>
          </cell>
          <cell r="D18">
            <v>1.27</v>
          </cell>
          <cell r="E18">
            <v>0.38</v>
          </cell>
          <cell r="F18">
            <v>4.62</v>
          </cell>
          <cell r="G18">
            <v>6.61</v>
          </cell>
          <cell r="H18">
            <v>2.46</v>
          </cell>
          <cell r="I18">
            <v>89</v>
          </cell>
          <cell r="J18">
            <v>50</v>
          </cell>
          <cell r="K18">
            <v>6.56</v>
          </cell>
          <cell r="L18">
            <v>0</v>
          </cell>
          <cell r="M18">
            <v>0.68</v>
          </cell>
          <cell r="N18">
            <v>4.09</v>
          </cell>
          <cell r="O18">
            <v>5.0004008023963893</v>
          </cell>
          <cell r="P18">
            <v>0.23578101275255331</v>
          </cell>
          <cell r="Q18">
            <v>4.7646197896438363</v>
          </cell>
          <cell r="R18">
            <v>46.564308271484613</v>
          </cell>
          <cell r="S18">
            <v>6.56</v>
          </cell>
        </row>
        <row r="19">
          <cell r="A19" t="str">
            <v>U101_07B</v>
          </cell>
          <cell r="B19">
            <v>150.548364682</v>
          </cell>
          <cell r="C19">
            <v>0.23499999999999999</v>
          </cell>
          <cell r="D19">
            <v>1.02</v>
          </cell>
          <cell r="E19">
            <v>0.27</v>
          </cell>
          <cell r="F19">
            <v>4.24</v>
          </cell>
          <cell r="G19">
            <v>1.32</v>
          </cell>
          <cell r="H19">
            <v>2.46</v>
          </cell>
          <cell r="I19">
            <v>0</v>
          </cell>
          <cell r="J19">
            <v>90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4.4151918608134508</v>
          </cell>
          <cell r="P19">
            <v>0.28554646832045089</v>
          </cell>
          <cell r="Q19">
            <v>4.1296453924929999</v>
          </cell>
          <cell r="R19">
            <v>20.39136697726104</v>
          </cell>
          <cell r="S19">
            <v>0</v>
          </cell>
        </row>
        <row r="20">
          <cell r="A20" t="str">
            <v>U101_07C</v>
          </cell>
          <cell r="B20">
            <v>6.6440457832200002</v>
          </cell>
          <cell r="C20">
            <v>0.01</v>
          </cell>
          <cell r="D20">
            <v>0.7</v>
          </cell>
          <cell r="E20">
            <v>0.27</v>
          </cell>
          <cell r="F20">
            <v>5.45</v>
          </cell>
          <cell r="G20">
            <v>3.68</v>
          </cell>
          <cell r="H20">
            <v>2.46</v>
          </cell>
          <cell r="I20">
            <v>100</v>
          </cell>
          <cell r="J20">
            <v>90</v>
          </cell>
          <cell r="K20">
            <v>50.65</v>
          </cell>
          <cell r="L20">
            <v>0</v>
          </cell>
          <cell r="M20">
            <v>4.32</v>
          </cell>
          <cell r="N20">
            <v>24.91</v>
          </cell>
          <cell r="O20">
            <v>1.7556877258043253</v>
          </cell>
          <cell r="P20">
            <v>0.11994289003996003</v>
          </cell>
          <cell r="Q20">
            <v>1.6357448357643654</v>
          </cell>
          <cell r="R20">
            <v>20.39136697726104</v>
          </cell>
          <cell r="S20">
            <v>46.33</v>
          </cell>
        </row>
        <row r="21">
          <cell r="A21" t="str">
            <v>U101_07D</v>
          </cell>
          <cell r="B21">
            <v>82.028873995200001</v>
          </cell>
          <cell r="C21">
            <v>0.128</v>
          </cell>
          <cell r="D21">
            <v>0.5</v>
          </cell>
          <cell r="E21">
            <v>0.24</v>
          </cell>
          <cell r="F21">
            <v>3.2</v>
          </cell>
          <cell r="G21">
            <v>8</v>
          </cell>
          <cell r="H21">
            <v>2.46</v>
          </cell>
          <cell r="I21">
            <v>100</v>
          </cell>
          <cell r="J21">
            <v>90</v>
          </cell>
          <cell r="K21">
            <v>0</v>
          </cell>
          <cell r="L21">
            <v>0</v>
          </cell>
          <cell r="M21">
            <v>8.98</v>
          </cell>
          <cell r="N21">
            <v>0</v>
          </cell>
          <cell r="O21">
            <v>2.9477651988009312</v>
          </cell>
          <cell r="P21">
            <v>0.16559452204603858</v>
          </cell>
          <cell r="Q21">
            <v>2.7821706767548928</v>
          </cell>
          <cell r="R21">
            <v>20.39136697726104</v>
          </cell>
          <cell r="S21">
            <v>0</v>
          </cell>
        </row>
        <row r="22">
          <cell r="A22" t="str">
            <v>U101_07E</v>
          </cell>
          <cell r="B22">
            <v>87.845355371599993</v>
          </cell>
          <cell r="C22">
            <v>0.13700000000000001</v>
          </cell>
          <cell r="D22">
            <v>1.24</v>
          </cell>
          <cell r="E22">
            <v>0.7</v>
          </cell>
          <cell r="F22">
            <v>10.119999999999999</v>
          </cell>
          <cell r="G22">
            <v>11</v>
          </cell>
          <cell r="H22">
            <v>2.46</v>
          </cell>
          <cell r="I22">
            <v>77</v>
          </cell>
          <cell r="J22">
            <v>100</v>
          </cell>
          <cell r="K22">
            <v>79.569999999999993</v>
          </cell>
          <cell r="L22">
            <v>0</v>
          </cell>
          <cell r="M22">
            <v>11.98</v>
          </cell>
          <cell r="N22">
            <v>31.99</v>
          </cell>
          <cell r="O22">
            <v>1.4771678889882811</v>
          </cell>
          <cell r="P22">
            <v>0.26697440410626394</v>
          </cell>
          <cell r="Q22">
            <v>1.2101934848820171</v>
          </cell>
          <cell r="R22">
            <v>17.585965540953094</v>
          </cell>
          <cell r="S22">
            <v>67.589999999999989</v>
          </cell>
        </row>
        <row r="23">
          <cell r="A23" t="str">
            <v>U101_08A</v>
          </cell>
          <cell r="B23">
            <v>419.277517542</v>
          </cell>
          <cell r="C23">
            <v>0.65500000000000003</v>
          </cell>
          <cell r="D23">
            <v>1.43</v>
          </cell>
          <cell r="E23">
            <v>0.56999999999999995</v>
          </cell>
          <cell r="F23">
            <v>4.0199999999999996</v>
          </cell>
          <cell r="G23">
            <v>3.91</v>
          </cell>
          <cell r="H23">
            <v>2.46</v>
          </cell>
          <cell r="I23">
            <v>14</v>
          </cell>
          <cell r="J23">
            <v>100</v>
          </cell>
          <cell r="K23">
            <v>4.49</v>
          </cell>
          <cell r="L23">
            <v>0</v>
          </cell>
          <cell r="M23">
            <v>3.51</v>
          </cell>
          <cell r="N23">
            <v>1.52</v>
          </cell>
          <cell r="O23">
            <v>5.7110169914555335</v>
          </cell>
          <cell r="P23">
            <v>0.60369886283484164</v>
          </cell>
          <cell r="Q23">
            <v>5.1073181286206921</v>
          </cell>
          <cell r="R23">
            <v>17.585965540953094</v>
          </cell>
          <cell r="S23">
            <v>4.49</v>
          </cell>
        </row>
        <row r="24">
          <cell r="A24" t="str">
            <v>U101_08B</v>
          </cell>
          <cell r="B24">
            <v>218.09992219200001</v>
          </cell>
          <cell r="C24">
            <v>0.34100000000000003</v>
          </cell>
          <cell r="D24">
            <v>0.81</v>
          </cell>
          <cell r="E24">
            <v>0.35</v>
          </cell>
          <cell r="F24">
            <v>5.34</v>
          </cell>
          <cell r="G24">
            <v>0.14000000000000001</v>
          </cell>
          <cell r="H24">
            <v>2.46</v>
          </cell>
          <cell r="I24">
            <v>96</v>
          </cell>
          <cell r="J24">
            <v>90</v>
          </cell>
          <cell r="K24">
            <v>2.0499999999999998</v>
          </cell>
          <cell r="L24">
            <v>0</v>
          </cell>
          <cell r="M24">
            <v>2.25</v>
          </cell>
          <cell r="N24">
            <v>0.21</v>
          </cell>
          <cell r="O24">
            <v>3.4586480138251616</v>
          </cell>
          <cell r="P24">
            <v>0.1928142067244403</v>
          </cell>
          <cell r="Q24">
            <v>3.2658338071007211</v>
          </cell>
          <cell r="R24">
            <v>20.39136697726104</v>
          </cell>
          <cell r="S24">
            <v>2.0499999999999998</v>
          </cell>
        </row>
        <row r="25">
          <cell r="A25" t="str">
            <v>U101_08C</v>
          </cell>
          <cell r="B25">
            <v>449.11225202700001</v>
          </cell>
          <cell r="C25">
            <v>0.70199999999999996</v>
          </cell>
          <cell r="D25">
            <v>1.85</v>
          </cell>
          <cell r="E25">
            <v>0.97</v>
          </cell>
          <cell r="F25">
            <v>3.18</v>
          </cell>
          <cell r="G25">
            <v>8.25</v>
          </cell>
          <cell r="H25">
            <v>2.46</v>
          </cell>
          <cell r="I25">
            <v>26</v>
          </cell>
          <cell r="J25">
            <v>100</v>
          </cell>
          <cell r="K25">
            <v>8.31</v>
          </cell>
          <cell r="L25">
            <v>0</v>
          </cell>
          <cell r="M25">
            <v>7.57</v>
          </cell>
          <cell r="N25">
            <v>1.75</v>
          </cell>
          <cell r="O25">
            <v>7.4405403031303425</v>
          </cell>
          <cell r="P25">
            <v>1.1245933517071613</v>
          </cell>
          <cell r="Q25">
            <v>6.3159469514231814</v>
          </cell>
          <cell r="R25">
            <v>17.585965540953094</v>
          </cell>
          <cell r="S25">
            <v>8.31</v>
          </cell>
        </row>
        <row r="26">
          <cell r="A26" t="str">
            <v>U101_08D</v>
          </cell>
          <cell r="B26">
            <v>85.276279646899994</v>
          </cell>
          <cell r="C26">
            <v>0.13300000000000001</v>
          </cell>
          <cell r="D26">
            <v>0.72</v>
          </cell>
          <cell r="E26">
            <v>0.48</v>
          </cell>
          <cell r="F26">
            <v>3.57</v>
          </cell>
          <cell r="G26">
            <v>3.6</v>
          </cell>
          <cell r="H26">
            <v>2.46</v>
          </cell>
          <cell r="I26">
            <v>36</v>
          </cell>
          <cell r="J26">
            <v>100</v>
          </cell>
          <cell r="K26">
            <v>12.82</v>
          </cell>
          <cell r="L26">
            <v>0</v>
          </cell>
          <cell r="M26">
            <v>13.24</v>
          </cell>
          <cell r="N26">
            <v>1.48</v>
          </cell>
          <cell r="O26">
            <v>3.668790127816957</v>
          </cell>
          <cell r="P26">
            <v>0.47196021463757509</v>
          </cell>
          <cell r="Q26">
            <v>3.196829913179382</v>
          </cell>
          <cell r="R26">
            <v>17.585965540953094</v>
          </cell>
          <cell r="S26">
            <v>12.82</v>
          </cell>
        </row>
        <row r="27">
          <cell r="A27" t="str">
            <v>U101_08E</v>
          </cell>
          <cell r="B27">
            <v>173.349013367</v>
          </cell>
          <cell r="C27">
            <v>0.27100000000000002</v>
          </cell>
          <cell r="D27">
            <v>1.1299999999999999</v>
          </cell>
          <cell r="E27">
            <v>0.54</v>
          </cell>
          <cell r="F27">
            <v>7.37</v>
          </cell>
          <cell r="G27">
            <v>6.3</v>
          </cell>
          <cell r="H27">
            <v>2.46</v>
          </cell>
          <cell r="I27">
            <v>99</v>
          </cell>
          <cell r="J27">
            <v>100</v>
          </cell>
          <cell r="K27">
            <v>49.11</v>
          </cell>
          <cell r="L27">
            <v>0</v>
          </cell>
          <cell r="M27">
            <v>34.21</v>
          </cell>
          <cell r="N27">
            <v>21.16</v>
          </cell>
          <cell r="O27">
            <v>3.8547643190299246</v>
          </cell>
          <cell r="P27">
            <v>0.23878019503334338</v>
          </cell>
          <cell r="Q27">
            <v>3.6159841239965811</v>
          </cell>
          <cell r="R27">
            <v>17.585965540953094</v>
          </cell>
          <cell r="S27">
            <v>17.585965540953094</v>
          </cell>
        </row>
        <row r="28">
          <cell r="A28" t="str">
            <v>U101_12A</v>
          </cell>
          <cell r="B28">
            <v>1186.8038371</v>
          </cell>
          <cell r="C28">
            <v>1.8540000000000001</v>
          </cell>
          <cell r="D28">
            <v>2.92</v>
          </cell>
          <cell r="E28">
            <v>1.28</v>
          </cell>
          <cell r="F28">
            <v>5.15</v>
          </cell>
          <cell r="G28">
            <v>2.77</v>
          </cell>
          <cell r="H28">
            <v>2.46</v>
          </cell>
          <cell r="I28">
            <v>66</v>
          </cell>
          <cell r="J28">
            <v>40</v>
          </cell>
          <cell r="K28">
            <v>7.44</v>
          </cell>
          <cell r="L28">
            <v>0</v>
          </cell>
          <cell r="M28">
            <v>0.38</v>
          </cell>
          <cell r="N28">
            <v>3.9</v>
          </cell>
          <cell r="O28">
            <v>8.6622427030032991</v>
          </cell>
          <cell r="P28">
            <v>0.93809133414435009</v>
          </cell>
          <cell r="Q28">
            <v>7.7241513688589487</v>
          </cell>
          <cell r="R28">
            <v>63.707760983520792</v>
          </cell>
          <cell r="S28">
            <v>7.44</v>
          </cell>
        </row>
        <row r="29">
          <cell r="A29" t="str">
            <v>U101A</v>
          </cell>
          <cell r="B29">
            <v>4090.4296330299999</v>
          </cell>
          <cell r="C29">
            <v>6.391</v>
          </cell>
          <cell r="D29">
            <v>5.72</v>
          </cell>
          <cell r="E29">
            <v>2.61</v>
          </cell>
          <cell r="F29">
            <v>5.96</v>
          </cell>
          <cell r="G29">
            <v>3.14</v>
          </cell>
          <cell r="H29">
            <v>2.46</v>
          </cell>
          <cell r="I29">
            <v>83</v>
          </cell>
          <cell r="J29">
            <v>10</v>
          </cell>
          <cell r="K29">
            <v>8.18</v>
          </cell>
          <cell r="L29">
            <v>0</v>
          </cell>
          <cell r="M29">
            <v>4.54</v>
          </cell>
          <cell r="N29">
            <v>3.62</v>
          </cell>
          <cell r="O29">
            <v>13.225060675229004</v>
          </cell>
          <cell r="P29">
            <v>1.6491923417828311</v>
          </cell>
          <cell r="Q29">
            <v>11.575868333446174</v>
          </cell>
          <cell r="R29">
            <v>446.64884763824466</v>
          </cell>
          <cell r="S29">
            <v>8.18</v>
          </cell>
        </row>
        <row r="30">
          <cell r="A30" t="str">
            <v>U101B</v>
          </cell>
          <cell r="B30">
            <v>3911.5568477299998</v>
          </cell>
          <cell r="C30">
            <v>6.1120000000000001</v>
          </cell>
          <cell r="D30">
            <v>4.82</v>
          </cell>
          <cell r="E30">
            <v>2.0499999999999998</v>
          </cell>
          <cell r="F30">
            <v>5.51</v>
          </cell>
          <cell r="G30">
            <v>6.33</v>
          </cell>
          <cell r="H30">
            <v>2.46</v>
          </cell>
          <cell r="I30">
            <v>0</v>
          </cell>
          <cell r="J30">
            <v>30</v>
          </cell>
          <cell r="K30">
            <v>9.3800000000000008</v>
          </cell>
          <cell r="L30">
            <v>0</v>
          </cell>
          <cell r="M30">
            <v>3.72</v>
          </cell>
          <cell r="N30">
            <v>4.1100000000000003</v>
          </cell>
          <cell r="O30">
            <v>12.048769639303694</v>
          </cell>
          <cell r="P30">
            <v>2.0938228107795749</v>
          </cell>
          <cell r="Q30">
            <v>9.9549468285241201</v>
          </cell>
          <cell r="R30">
            <v>95.434692655041346</v>
          </cell>
          <cell r="S30">
            <v>9.3800000000000008</v>
          </cell>
        </row>
        <row r="31">
          <cell r="A31" t="str">
            <v>U101C</v>
          </cell>
          <cell r="B31">
            <v>4020.04977749</v>
          </cell>
          <cell r="C31">
            <v>6.2809999999999997</v>
          </cell>
          <cell r="D31">
            <v>6.28</v>
          </cell>
          <cell r="E31">
            <v>2.61</v>
          </cell>
          <cell r="F31">
            <v>8.1300000000000008</v>
          </cell>
          <cell r="G31">
            <v>8.02</v>
          </cell>
          <cell r="H31">
            <v>2.46</v>
          </cell>
          <cell r="I31">
            <v>80</v>
          </cell>
          <cell r="J31">
            <v>70</v>
          </cell>
          <cell r="K31">
            <v>15.38</v>
          </cell>
          <cell r="L31">
            <v>0</v>
          </cell>
          <cell r="M31">
            <v>7.62</v>
          </cell>
          <cell r="N31">
            <v>7.39</v>
          </cell>
          <cell r="O31">
            <v>12.660053834902532</v>
          </cell>
          <cell r="P31">
            <v>1.3981220620684909</v>
          </cell>
          <cell r="Q31">
            <v>11.261931772834041</v>
          </cell>
          <cell r="R31">
            <v>29.025017564687623</v>
          </cell>
          <cell r="S31">
            <v>15.38</v>
          </cell>
        </row>
        <row r="32">
          <cell r="A32" t="str">
            <v>U101D</v>
          </cell>
          <cell r="B32">
            <v>447.833847026</v>
          </cell>
          <cell r="C32">
            <v>0.7</v>
          </cell>
          <cell r="D32">
            <v>1.28</v>
          </cell>
          <cell r="E32">
            <v>0.63</v>
          </cell>
          <cell r="F32">
            <v>2.74</v>
          </cell>
          <cell r="G32">
            <v>12.47</v>
          </cell>
          <cell r="H32">
            <v>2.46</v>
          </cell>
          <cell r="I32">
            <v>100</v>
          </cell>
          <cell r="J32">
            <v>100</v>
          </cell>
          <cell r="K32">
            <v>85.09</v>
          </cell>
          <cell r="L32">
            <v>0</v>
          </cell>
          <cell r="M32">
            <v>41.22</v>
          </cell>
          <cell r="N32">
            <v>42.66</v>
          </cell>
          <cell r="O32">
            <v>3.2117209301518899</v>
          </cell>
          <cell r="P32">
            <v>0.4279904116180156</v>
          </cell>
          <cell r="Q32">
            <v>2.7837305185338743</v>
          </cell>
          <cell r="R32">
            <v>17.585965540953094</v>
          </cell>
          <cell r="S32">
            <v>43.870000000000005</v>
          </cell>
        </row>
        <row r="33">
          <cell r="A33" t="str">
            <v>U101E</v>
          </cell>
          <cell r="B33">
            <v>2973.2424053499999</v>
          </cell>
          <cell r="C33">
            <v>4.6459999999999999</v>
          </cell>
          <cell r="D33">
            <v>4.21</v>
          </cell>
          <cell r="E33">
            <v>2.17</v>
          </cell>
          <cell r="F33">
            <v>3.54</v>
          </cell>
          <cell r="G33">
            <v>18.579999999999998</v>
          </cell>
          <cell r="H33">
            <v>2.46</v>
          </cell>
          <cell r="I33">
            <v>100</v>
          </cell>
          <cell r="J33">
            <v>90</v>
          </cell>
          <cell r="K33">
            <v>66.39</v>
          </cell>
          <cell r="L33">
            <v>0</v>
          </cell>
          <cell r="M33">
            <v>21.99</v>
          </cell>
          <cell r="N33">
            <v>41.31</v>
          </cell>
          <cell r="O33">
            <v>7.4684420577453707</v>
          </cell>
          <cell r="P33">
            <v>1.3833488602449615</v>
          </cell>
          <cell r="Q33">
            <v>6.0850931975004094</v>
          </cell>
          <cell r="R33">
            <v>20.39136697726104</v>
          </cell>
          <cell r="S33">
            <v>44.400000000000006</v>
          </cell>
        </row>
        <row r="34">
          <cell r="A34" t="str">
            <v>U101F</v>
          </cell>
          <cell r="B34">
            <v>3487.9911236799999</v>
          </cell>
          <cell r="C34">
            <v>5.45</v>
          </cell>
          <cell r="D34">
            <v>4.74</v>
          </cell>
          <cell r="E34">
            <v>2.62</v>
          </cell>
          <cell r="F34">
            <v>4.25</v>
          </cell>
          <cell r="G34">
            <v>6.99</v>
          </cell>
          <cell r="H34">
            <v>2.46</v>
          </cell>
          <cell r="I34">
            <v>47</v>
          </cell>
          <cell r="J34">
            <v>30</v>
          </cell>
          <cell r="K34">
            <v>58.63</v>
          </cell>
          <cell r="L34">
            <v>0</v>
          </cell>
          <cell r="M34">
            <v>22.79</v>
          </cell>
          <cell r="N34">
            <v>29.96</v>
          </cell>
          <cell r="O34">
            <v>13.050171633821545</v>
          </cell>
          <cell r="P34">
            <v>2.1788381800118715</v>
          </cell>
          <cell r="Q34">
            <v>10.871333453809674</v>
          </cell>
          <cell r="R34">
            <v>95.434692655041346</v>
          </cell>
          <cell r="S34">
            <v>58.63</v>
          </cell>
        </row>
        <row r="35">
          <cell r="A35" t="str">
            <v>U101G</v>
          </cell>
          <cell r="B35">
            <v>2241.1317805899998</v>
          </cell>
          <cell r="C35">
            <v>3.5019999999999998</v>
          </cell>
          <cell r="D35">
            <v>4.91</v>
          </cell>
          <cell r="E35">
            <v>2.71</v>
          </cell>
          <cell r="F35">
            <v>2.91</v>
          </cell>
          <cell r="G35">
            <v>1.67</v>
          </cell>
          <cell r="H35">
            <v>2.46</v>
          </cell>
          <cell r="I35">
            <v>16</v>
          </cell>
          <cell r="J35">
            <v>60</v>
          </cell>
          <cell r="K35">
            <v>9.0299999999999994</v>
          </cell>
          <cell r="L35">
            <v>0</v>
          </cell>
          <cell r="M35">
            <v>4.92</v>
          </cell>
          <cell r="N35">
            <v>8.0500000000000007</v>
          </cell>
          <cell r="O35">
            <v>15.292810777183737</v>
          </cell>
          <cell r="P35">
            <v>3.6715835066817015</v>
          </cell>
          <cell r="Q35">
            <v>11.621227270502036</v>
          </cell>
          <cell r="R35">
            <v>36.042867997907798</v>
          </cell>
          <cell r="S35">
            <v>9.0299999999999994</v>
          </cell>
        </row>
        <row r="36">
          <cell r="A36" t="str">
            <v>U102_01A</v>
          </cell>
          <cell r="B36">
            <v>1872.0961090200001</v>
          </cell>
          <cell r="C36">
            <v>2.9249999999999998</v>
          </cell>
          <cell r="D36">
            <v>3.36</v>
          </cell>
          <cell r="E36">
            <v>1.47</v>
          </cell>
          <cell r="F36">
            <v>10.45</v>
          </cell>
          <cell r="G36">
            <v>11.81</v>
          </cell>
          <cell r="H36">
            <v>2.46</v>
          </cell>
          <cell r="I36">
            <v>90</v>
          </cell>
          <cell r="J36">
            <v>80</v>
          </cell>
          <cell r="K36">
            <v>78.19</v>
          </cell>
          <cell r="L36">
            <v>0</v>
          </cell>
          <cell r="M36">
            <v>16.11</v>
          </cell>
          <cell r="N36">
            <v>37.26</v>
          </cell>
          <cell r="O36">
            <v>3.8806222717503607</v>
          </cell>
          <cell r="P36">
            <v>0.52701904291829293</v>
          </cell>
          <cell r="Q36">
            <v>3.3536032288320676</v>
          </cell>
          <cell r="R36">
            <v>24.060541881464371</v>
          </cell>
          <cell r="S36">
            <v>62.08</v>
          </cell>
        </row>
        <row r="37">
          <cell r="A37" t="str">
            <v>U102A</v>
          </cell>
          <cell r="B37">
            <v>3947.3408827600001</v>
          </cell>
          <cell r="C37">
            <v>6.1680000000000001</v>
          </cell>
          <cell r="D37">
            <v>4.62</v>
          </cell>
          <cell r="E37">
            <v>1.71</v>
          </cell>
          <cell r="F37">
            <v>2.3199999999999998</v>
          </cell>
          <cell r="G37">
            <v>2.78</v>
          </cell>
          <cell r="H37">
            <v>2.46</v>
          </cell>
          <cell r="I37">
            <v>52</v>
          </cell>
          <cell r="J37">
            <v>30</v>
          </cell>
          <cell r="K37">
            <v>5.36</v>
          </cell>
          <cell r="L37">
            <v>0</v>
          </cell>
          <cell r="M37">
            <v>2.23</v>
          </cell>
          <cell r="N37">
            <v>2.8</v>
          </cell>
          <cell r="O37">
            <v>15.869307759032148</v>
          </cell>
          <cell r="P37">
            <v>2.1256651349128193</v>
          </cell>
          <cell r="Q37">
            <v>13.743642624119328</v>
          </cell>
          <cell r="R37">
            <v>95.434692655041346</v>
          </cell>
          <cell r="S37">
            <v>5.36</v>
          </cell>
        </row>
        <row r="38">
          <cell r="A38" t="str">
            <v>U102B</v>
          </cell>
          <cell r="B38">
            <v>4762.1049206300004</v>
          </cell>
          <cell r="C38">
            <v>7.4409999999999998</v>
          </cell>
          <cell r="D38">
            <v>5.07</v>
          </cell>
          <cell r="E38">
            <v>2.2799999999999998</v>
          </cell>
          <cell r="F38">
            <v>4.84</v>
          </cell>
          <cell r="G38">
            <v>4.41</v>
          </cell>
          <cell r="H38">
            <v>2.46</v>
          </cell>
          <cell r="I38">
            <v>50</v>
          </cell>
          <cell r="J38">
            <v>30</v>
          </cell>
          <cell r="K38">
            <v>4.24</v>
          </cell>
          <cell r="L38">
            <v>0</v>
          </cell>
          <cell r="M38">
            <v>1.03</v>
          </cell>
          <cell r="N38">
            <v>4.55</v>
          </cell>
          <cell r="O38">
            <v>13.071433361467903</v>
          </cell>
          <cell r="P38">
            <v>1.9803564183550639</v>
          </cell>
          <cell r="Q38">
            <v>11.091076943112839</v>
          </cell>
          <cell r="R38">
            <v>95.434692655041346</v>
          </cell>
          <cell r="S38">
            <v>4.24</v>
          </cell>
        </row>
        <row r="39">
          <cell r="A39" t="str">
            <v>U102C</v>
          </cell>
          <cell r="B39">
            <v>4475.5251472899999</v>
          </cell>
          <cell r="C39">
            <v>6.9930000000000003</v>
          </cell>
          <cell r="D39">
            <v>5.43</v>
          </cell>
          <cell r="E39">
            <v>1.73</v>
          </cell>
          <cell r="F39">
            <v>5</v>
          </cell>
          <cell r="G39">
            <v>5.56</v>
          </cell>
          <cell r="H39">
            <v>2.46</v>
          </cell>
          <cell r="I39">
            <v>100</v>
          </cell>
          <cell r="J39">
            <v>60</v>
          </cell>
          <cell r="K39">
            <v>24.87</v>
          </cell>
          <cell r="L39">
            <v>0</v>
          </cell>
          <cell r="M39">
            <v>7.69</v>
          </cell>
          <cell r="N39">
            <v>12.33</v>
          </cell>
          <cell r="O39">
            <v>13.563453247261171</v>
          </cell>
          <cell r="P39">
            <v>0.97408649068598308</v>
          </cell>
          <cell r="Q39">
            <v>12.589366756575188</v>
          </cell>
          <cell r="R39">
            <v>36.042867997907798</v>
          </cell>
          <cell r="S39">
            <v>24.87</v>
          </cell>
        </row>
        <row r="40">
          <cell r="A40" t="str">
            <v>U102D</v>
          </cell>
          <cell r="B40">
            <v>4537.7716191</v>
          </cell>
          <cell r="C40">
            <v>7.09</v>
          </cell>
          <cell r="D40">
            <v>6.58</v>
          </cell>
          <cell r="E40">
            <v>3.47</v>
          </cell>
          <cell r="F40">
            <v>4.8</v>
          </cell>
          <cell r="G40">
            <v>13.21</v>
          </cell>
          <cell r="H40">
            <v>2.46</v>
          </cell>
          <cell r="I40">
            <v>92</v>
          </cell>
          <cell r="J40">
            <v>90</v>
          </cell>
          <cell r="K40">
            <v>59.6</v>
          </cell>
          <cell r="L40">
            <v>0</v>
          </cell>
          <cell r="M40">
            <v>16.57</v>
          </cell>
          <cell r="N40">
            <v>32.44</v>
          </cell>
          <cell r="O40">
            <v>9.3908091186555058</v>
          </cell>
          <cell r="P40">
            <v>2.0854553402249771</v>
          </cell>
          <cell r="Q40">
            <v>7.3053537784305291</v>
          </cell>
          <cell r="R40">
            <v>20.39136697726104</v>
          </cell>
          <cell r="S40">
            <v>43.03</v>
          </cell>
        </row>
        <row r="41">
          <cell r="A41" t="str">
            <v>U102E</v>
          </cell>
          <cell r="B41">
            <v>2523.4773748600001</v>
          </cell>
          <cell r="C41">
            <v>3.9430000000000001</v>
          </cell>
          <cell r="D41">
            <v>5.68</v>
          </cell>
          <cell r="E41">
            <v>2.83</v>
          </cell>
          <cell r="F41">
            <v>2.52</v>
          </cell>
          <cell r="G41">
            <v>8.18</v>
          </cell>
          <cell r="H41">
            <v>2.46</v>
          </cell>
          <cell r="I41">
            <v>39</v>
          </cell>
          <cell r="J41">
            <v>20</v>
          </cell>
          <cell r="K41">
            <v>41.04</v>
          </cell>
          <cell r="L41">
            <v>0</v>
          </cell>
          <cell r="M41">
            <v>1.85</v>
          </cell>
          <cell r="N41">
            <v>18.37</v>
          </cell>
          <cell r="O41">
            <v>17.832553707439647</v>
          </cell>
          <cell r="P41">
            <v>3.4252426705467371</v>
          </cell>
          <cell r="Q41">
            <v>14.40731103689291</v>
          </cell>
          <cell r="R41">
            <v>168.68609316983517</v>
          </cell>
          <cell r="S41">
            <v>41.04</v>
          </cell>
        </row>
        <row r="42">
          <cell r="A42" t="str">
            <v>U106A</v>
          </cell>
          <cell r="B42">
            <v>1914.2946644799999</v>
          </cell>
          <cell r="C42">
            <v>2.9910000000000001</v>
          </cell>
          <cell r="D42">
            <v>2.67</v>
          </cell>
          <cell r="E42">
            <v>1.37</v>
          </cell>
          <cell r="F42">
            <v>1.07</v>
          </cell>
          <cell r="G42">
            <v>5.99</v>
          </cell>
          <cell r="H42">
            <v>2.46</v>
          </cell>
          <cell r="I42">
            <v>53</v>
          </cell>
          <cell r="J42">
            <v>70</v>
          </cell>
          <cell r="K42">
            <v>33.39</v>
          </cell>
          <cell r="L42">
            <v>0</v>
          </cell>
          <cell r="M42">
            <v>43.87</v>
          </cell>
          <cell r="N42">
            <v>14.78</v>
          </cell>
          <cell r="O42">
            <v>14.051998391979074</v>
          </cell>
          <cell r="P42">
            <v>2.3724363302552431</v>
          </cell>
          <cell r="Q42">
            <v>11.679562061723832</v>
          </cell>
          <cell r="R42">
            <v>29.025017564687623</v>
          </cell>
          <cell r="S42">
            <v>29.025017564687623</v>
          </cell>
        </row>
        <row r="43">
          <cell r="A43" t="str">
            <v>U106B</v>
          </cell>
          <cell r="B43">
            <v>1192.1525605300001</v>
          </cell>
          <cell r="C43">
            <v>1.863</v>
          </cell>
          <cell r="D43">
            <v>2.87</v>
          </cell>
          <cell r="E43">
            <v>0.94</v>
          </cell>
          <cell r="F43">
            <v>4.6100000000000003</v>
          </cell>
          <cell r="G43">
            <v>7.41</v>
          </cell>
          <cell r="H43">
            <v>2.46</v>
          </cell>
          <cell r="I43">
            <v>100</v>
          </cell>
          <cell r="J43">
            <v>50</v>
          </cell>
          <cell r="K43">
            <v>90.55</v>
          </cell>
          <cell r="L43">
            <v>0</v>
          </cell>
          <cell r="M43">
            <v>86.05</v>
          </cell>
          <cell r="N43">
            <v>47.07</v>
          </cell>
          <cell r="O43">
            <v>8.873548488711652</v>
          </cell>
          <cell r="P43">
            <v>0.49133586004856256</v>
          </cell>
          <cell r="Q43">
            <v>8.3822126286630887</v>
          </cell>
          <cell r="R43">
            <v>46.564308271484613</v>
          </cell>
          <cell r="S43">
            <v>46.564308271484613</v>
          </cell>
        </row>
        <row r="44">
          <cell r="A44" t="str">
            <v>U106C</v>
          </cell>
          <cell r="B44">
            <v>3499.35792502</v>
          </cell>
          <cell r="C44">
            <v>5.468</v>
          </cell>
          <cell r="D44">
            <v>4.4400000000000004</v>
          </cell>
          <cell r="E44">
            <v>1.61</v>
          </cell>
          <cell r="F44">
            <v>8.5299999999999994</v>
          </cell>
          <cell r="G44">
            <v>6.25</v>
          </cell>
          <cell r="H44">
            <v>2.46</v>
          </cell>
          <cell r="I44">
            <v>100</v>
          </cell>
          <cell r="J44">
            <v>60</v>
          </cell>
          <cell r="K44">
            <v>87.18</v>
          </cell>
          <cell r="L44">
            <v>0</v>
          </cell>
          <cell r="M44">
            <v>49.4</v>
          </cell>
          <cell r="N44">
            <v>39.57</v>
          </cell>
          <cell r="O44">
            <v>9.3871697942278782</v>
          </cell>
          <cell r="P44">
            <v>0.648652431115461</v>
          </cell>
          <cell r="Q44">
            <v>8.7385173631124164</v>
          </cell>
          <cell r="R44">
            <v>36.042867997907798</v>
          </cell>
          <cell r="S44">
            <v>37.780000000000008</v>
          </cell>
        </row>
        <row r="45">
          <cell r="A45" t="str">
            <v>U106D</v>
          </cell>
          <cell r="B45">
            <v>2323.2381643399999</v>
          </cell>
          <cell r="C45">
            <v>3.63</v>
          </cell>
          <cell r="D45">
            <v>3.23</v>
          </cell>
          <cell r="E45">
            <v>1.1000000000000001</v>
          </cell>
          <cell r="F45">
            <v>8.35</v>
          </cell>
          <cell r="G45">
            <v>5.74</v>
          </cell>
          <cell r="H45">
            <v>2.46</v>
          </cell>
          <cell r="I45">
            <v>100</v>
          </cell>
          <cell r="J45">
            <v>100</v>
          </cell>
          <cell r="K45">
            <v>88.12</v>
          </cell>
          <cell r="L45">
            <v>0</v>
          </cell>
          <cell r="M45">
            <v>24.83</v>
          </cell>
          <cell r="N45">
            <v>41.81</v>
          </cell>
          <cell r="O45">
            <v>3.2493734545434956</v>
          </cell>
          <cell r="P45">
            <v>0.39615712013149973</v>
          </cell>
          <cell r="Q45">
            <v>2.8532163344119956</v>
          </cell>
          <cell r="R45">
            <v>17.585965540953094</v>
          </cell>
          <cell r="S45">
            <v>63.290000000000006</v>
          </cell>
        </row>
        <row r="46">
          <cell r="A46" t="str">
            <v>U106E</v>
          </cell>
          <cell r="B46">
            <v>3225.9032942899998</v>
          </cell>
          <cell r="C46">
            <v>5.04</v>
          </cell>
          <cell r="D46">
            <v>5.88</v>
          </cell>
          <cell r="E46">
            <v>2.04</v>
          </cell>
          <cell r="F46">
            <v>4.18</v>
          </cell>
          <cell r="G46">
            <v>7.73</v>
          </cell>
          <cell r="H46">
            <v>2.46</v>
          </cell>
          <cell r="I46">
            <v>100</v>
          </cell>
          <cell r="J46">
            <v>90</v>
          </cell>
          <cell r="K46">
            <v>86.39</v>
          </cell>
          <cell r="L46">
            <v>0</v>
          </cell>
          <cell r="M46">
            <v>24.81</v>
          </cell>
          <cell r="N46">
            <v>43.79</v>
          </cell>
          <cell r="O46">
            <v>7.1429189153029897</v>
          </cell>
          <cell r="P46">
            <v>1.108000832878147</v>
          </cell>
          <cell r="Q46">
            <v>6.0349180824248432</v>
          </cell>
          <cell r="R46">
            <v>20.39136697726104</v>
          </cell>
          <cell r="S46">
            <v>61.58</v>
          </cell>
        </row>
        <row r="47">
          <cell r="A47" t="str">
            <v>U120A</v>
          </cell>
          <cell r="B47">
            <v>3321.51639217</v>
          </cell>
          <cell r="C47">
            <v>5.19</v>
          </cell>
          <cell r="D47">
            <v>5.53</v>
          </cell>
          <cell r="E47">
            <v>2.75</v>
          </cell>
          <cell r="F47">
            <v>7.61</v>
          </cell>
          <cell r="G47">
            <v>10.050000000000001</v>
          </cell>
          <cell r="H47">
            <v>2.46</v>
          </cell>
          <cell r="I47">
            <v>100</v>
          </cell>
          <cell r="J47">
            <v>90</v>
          </cell>
          <cell r="K47">
            <v>54.77</v>
          </cell>
          <cell r="L47">
            <v>0</v>
          </cell>
          <cell r="M47">
            <v>28.97</v>
          </cell>
          <cell r="N47">
            <v>30.93</v>
          </cell>
          <cell r="O47">
            <v>9.9854504226264567</v>
          </cell>
          <cell r="P47">
            <v>1.2700877140449141</v>
          </cell>
          <cell r="Q47">
            <v>8.7153627085815426</v>
          </cell>
          <cell r="R47">
            <v>20.39136697726104</v>
          </cell>
          <cell r="S47">
            <v>25.800000000000004</v>
          </cell>
        </row>
        <row r="48">
          <cell r="A48" t="str">
            <v>W167_01A</v>
          </cell>
          <cell r="B48">
            <v>1115.64933286</v>
          </cell>
          <cell r="C48">
            <v>1.7430000000000001</v>
          </cell>
          <cell r="D48">
            <v>2.11</v>
          </cell>
          <cell r="E48">
            <v>0.79</v>
          </cell>
          <cell r="F48">
            <v>3.06</v>
          </cell>
          <cell r="G48">
            <v>7.5</v>
          </cell>
          <cell r="H48">
            <v>2.46</v>
          </cell>
          <cell r="I48">
            <v>93</v>
          </cell>
          <cell r="J48">
            <v>100</v>
          </cell>
          <cell r="K48">
            <v>81.599999999999994</v>
          </cell>
          <cell r="L48">
            <v>0</v>
          </cell>
          <cell r="M48">
            <v>39.799999999999997</v>
          </cell>
          <cell r="N48">
            <v>55.84</v>
          </cell>
          <cell r="O48">
            <v>4.5424420865330033</v>
          </cell>
          <cell r="P48">
            <v>0.54934702560420801</v>
          </cell>
          <cell r="Q48">
            <v>3.9930950609287952</v>
          </cell>
          <cell r="R48">
            <v>17.585965540953094</v>
          </cell>
          <cell r="S48">
            <v>41.8</v>
          </cell>
        </row>
        <row r="49">
          <cell r="A49" t="str">
            <v>W167_01B</v>
          </cell>
          <cell r="B49">
            <v>1485.7565647399999</v>
          </cell>
          <cell r="C49">
            <v>2.3210000000000002</v>
          </cell>
          <cell r="D49">
            <v>4.01</v>
          </cell>
          <cell r="E49">
            <v>2.2200000000000002</v>
          </cell>
          <cell r="F49">
            <v>1.97</v>
          </cell>
          <cell r="G49">
            <v>5.43</v>
          </cell>
          <cell r="H49">
            <v>2.46</v>
          </cell>
          <cell r="I49">
            <v>71</v>
          </cell>
          <cell r="J49">
            <v>80</v>
          </cell>
          <cell r="K49">
            <v>65.239999999999995</v>
          </cell>
          <cell r="L49">
            <v>0</v>
          </cell>
          <cell r="M49">
            <v>64.59</v>
          </cell>
          <cell r="N49">
            <v>35.76</v>
          </cell>
          <cell r="O49">
            <v>15.06688369970224</v>
          </cell>
          <cell r="P49">
            <v>2.5880849129731414</v>
          </cell>
          <cell r="Q49">
            <v>12.478798786729099</v>
          </cell>
          <cell r="R49">
            <v>24.060541881464371</v>
          </cell>
          <cell r="S49">
            <v>24.060541881464371</v>
          </cell>
        </row>
        <row r="50">
          <cell r="A50" t="str">
            <v>W167C</v>
          </cell>
          <cell r="B50">
            <v>3396.16807651</v>
          </cell>
          <cell r="C50">
            <v>5.3070000000000004</v>
          </cell>
          <cell r="D50">
            <v>5.41</v>
          </cell>
          <cell r="E50">
            <v>3.06</v>
          </cell>
          <cell r="F50">
            <v>2.91</v>
          </cell>
          <cell r="G50">
            <v>7.6</v>
          </cell>
          <cell r="H50">
            <v>2.46</v>
          </cell>
          <cell r="I50">
            <v>19</v>
          </cell>
          <cell r="J50">
            <v>30</v>
          </cell>
          <cell r="K50">
            <v>1.29</v>
          </cell>
          <cell r="L50">
            <v>0</v>
          </cell>
          <cell r="M50">
            <v>0.21</v>
          </cell>
          <cell r="N50">
            <v>8.33</v>
          </cell>
          <cell r="O50">
            <v>16.376498532459635</v>
          </cell>
          <cell r="P50">
            <v>4.1823883691061789</v>
          </cell>
          <cell r="Q50">
            <v>12.194110163353457</v>
          </cell>
          <cell r="R50">
            <v>95.434692655041346</v>
          </cell>
          <cell r="S50">
            <v>1.29</v>
          </cell>
        </row>
        <row r="51">
          <cell r="A51" t="str">
            <v>W167D</v>
          </cell>
          <cell r="B51">
            <v>901.205017699</v>
          </cell>
          <cell r="C51">
            <v>1.4079999999999999</v>
          </cell>
          <cell r="D51">
            <v>2.8</v>
          </cell>
          <cell r="E51">
            <v>0.93</v>
          </cell>
          <cell r="F51">
            <v>3.54</v>
          </cell>
          <cell r="G51">
            <v>7.81</v>
          </cell>
          <cell r="H51">
            <v>2.46</v>
          </cell>
          <cell r="I51">
            <v>55</v>
          </cell>
          <cell r="J51">
            <v>10</v>
          </cell>
          <cell r="K51">
            <v>1.51</v>
          </cell>
          <cell r="L51">
            <v>0</v>
          </cell>
          <cell r="M51">
            <v>8.77</v>
          </cell>
          <cell r="N51">
            <v>4.12</v>
          </cell>
          <cell r="O51">
            <v>9.5991643010832686</v>
          </cell>
          <cell r="P51">
            <v>0.88410931165303419</v>
          </cell>
          <cell r="Q51">
            <v>8.715054989430234</v>
          </cell>
          <cell r="R51">
            <v>446.64884763824466</v>
          </cell>
          <cell r="S51">
            <v>1.51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Effective</v>
          </cell>
          <cell r="B1" t="str">
            <v>Updated</v>
          </cell>
        </row>
        <row r="2">
          <cell r="A2" t="str">
            <v>U101A</v>
          </cell>
          <cell r="B2" t="str">
            <v>U101A</v>
          </cell>
        </row>
        <row r="3">
          <cell r="A3" t="str">
            <v>U101B</v>
          </cell>
          <cell r="B3" t="str">
            <v>U101_12A</v>
          </cell>
        </row>
        <row r="4">
          <cell r="A4" t="str">
            <v>U101C</v>
          </cell>
          <cell r="B4" t="str">
            <v>U101B</v>
          </cell>
        </row>
        <row r="5">
          <cell r="A5" t="str">
            <v>U101D</v>
          </cell>
        </row>
        <row r="6">
          <cell r="B6" t="str">
            <v>U101C</v>
          </cell>
        </row>
        <row r="7">
          <cell r="B7" t="str">
            <v>U101_08C</v>
          </cell>
        </row>
        <row r="8">
          <cell r="B8" t="str">
            <v>U101_08D</v>
          </cell>
        </row>
        <row r="9">
          <cell r="B9" t="str">
            <v>U101_08E</v>
          </cell>
        </row>
        <row r="10">
          <cell r="B10" t="str">
            <v>U101D</v>
          </cell>
        </row>
        <row r="11">
          <cell r="B11" t="str">
            <v>U101_07E</v>
          </cell>
        </row>
        <row r="12">
          <cell r="A12" t="str">
            <v>U101E</v>
          </cell>
        </row>
        <row r="13">
          <cell r="B13" t="str">
            <v>T101_13A</v>
          </cell>
        </row>
        <row r="14">
          <cell r="B14" t="str">
            <v>T101_13B</v>
          </cell>
        </row>
        <row r="15">
          <cell r="B15" t="str">
            <v>U101_08A</v>
          </cell>
        </row>
        <row r="16">
          <cell r="B16" t="str">
            <v>U101_08B</v>
          </cell>
        </row>
        <row r="17">
          <cell r="B17" t="str">
            <v>U101_07A</v>
          </cell>
        </row>
        <row r="18">
          <cell r="B18" t="str">
            <v>U101_07B</v>
          </cell>
        </row>
        <row r="19">
          <cell r="B19" t="str">
            <v>U101_07C</v>
          </cell>
        </row>
        <row r="20">
          <cell r="B20" t="str">
            <v>U101_07D</v>
          </cell>
        </row>
        <row r="21">
          <cell r="A21" t="str">
            <v>U101F</v>
          </cell>
          <cell r="B21" t="str">
            <v>U101E</v>
          </cell>
        </row>
        <row r="22">
          <cell r="A22" t="str">
            <v>U101G</v>
          </cell>
          <cell r="B22" t="str">
            <v>U101_03A</v>
          </cell>
        </row>
        <row r="23">
          <cell r="A23" t="str">
            <v>U101H</v>
          </cell>
          <cell r="B23" t="str">
            <v>U101F</v>
          </cell>
        </row>
        <row r="24">
          <cell r="A24" t="str">
            <v>U101I</v>
          </cell>
          <cell r="B24" t="str">
            <v>U101G</v>
          </cell>
        </row>
        <row r="25">
          <cell r="A25" t="str">
            <v>U102A</v>
          </cell>
          <cell r="B25" t="str">
            <v>U102A</v>
          </cell>
        </row>
        <row r="26">
          <cell r="A26" t="str">
            <v>U102B</v>
          </cell>
          <cell r="B26" t="str">
            <v>U102B</v>
          </cell>
        </row>
        <row r="27">
          <cell r="A27" t="str">
            <v>U102C</v>
          </cell>
          <cell r="B27" t="str">
            <v>U102C</v>
          </cell>
        </row>
        <row r="28">
          <cell r="A28" t="str">
            <v>U102D</v>
          </cell>
          <cell r="B28" t="str">
            <v>U102D</v>
          </cell>
        </row>
        <row r="29">
          <cell r="A29" t="str">
            <v>U102E</v>
          </cell>
          <cell r="B29" t="str">
            <v>U102_01A</v>
          </cell>
        </row>
        <row r="30">
          <cell r="A30" t="str">
            <v>U102F</v>
          </cell>
        </row>
        <row r="31">
          <cell r="B31" t="str">
            <v>U102E</v>
          </cell>
        </row>
        <row r="32">
          <cell r="B32" t="str">
            <v>U100G</v>
          </cell>
        </row>
        <row r="33">
          <cell r="A33" t="str">
            <v>U106A</v>
          </cell>
        </row>
        <row r="34">
          <cell r="B34" t="str">
            <v>U106A</v>
          </cell>
        </row>
        <row r="35">
          <cell r="B35" t="str">
            <v>U106B</v>
          </cell>
        </row>
        <row r="36">
          <cell r="A36" t="str">
            <v>U106B</v>
          </cell>
          <cell r="B36" t="str">
            <v>U106C</v>
          </cell>
        </row>
        <row r="37">
          <cell r="A37" t="str">
            <v>U106C</v>
          </cell>
          <cell r="B37" t="str">
            <v>U106D</v>
          </cell>
        </row>
        <row r="38">
          <cell r="A38" t="str">
            <v>U106D</v>
          </cell>
          <cell r="B38" t="str">
            <v>U106E</v>
          </cell>
        </row>
        <row r="39">
          <cell r="A39" t="str">
            <v>U120A</v>
          </cell>
          <cell r="B39" t="str">
            <v>U120A</v>
          </cell>
        </row>
        <row r="40">
          <cell r="A40" t="str">
            <v>U129A</v>
          </cell>
          <cell r="B40" t="str">
            <v>U100A</v>
          </cell>
        </row>
        <row r="41">
          <cell r="A41" t="str">
            <v>U129B</v>
          </cell>
          <cell r="B41" t="str">
            <v>U100B</v>
          </cell>
        </row>
        <row r="42">
          <cell r="A42" t="str">
            <v>U129C</v>
          </cell>
        </row>
        <row r="43">
          <cell r="B43" t="str">
            <v>U100C</v>
          </cell>
        </row>
        <row r="44">
          <cell r="B44" t="str">
            <v>U100D</v>
          </cell>
        </row>
        <row r="45">
          <cell r="A45" t="str">
            <v>U129D</v>
          </cell>
        </row>
        <row r="46">
          <cell r="B46" t="str">
            <v>U100D</v>
          </cell>
        </row>
        <row r="47">
          <cell r="A47" t="str">
            <v>U129E</v>
          </cell>
          <cell r="B47" t="str">
            <v>U100E</v>
          </cell>
        </row>
        <row r="48">
          <cell r="A48" t="str">
            <v>U129F</v>
          </cell>
          <cell r="B48" t="str">
            <v>U100F</v>
          </cell>
        </row>
        <row r="49">
          <cell r="A49" t="str">
            <v>W167C</v>
          </cell>
          <cell r="B49" t="str">
            <v>W167C</v>
          </cell>
        </row>
        <row r="50">
          <cell r="A50" t="str">
            <v>W167D</v>
          </cell>
          <cell r="B50" t="str">
            <v>W167D</v>
          </cell>
        </row>
        <row r="51">
          <cell r="A51" t="str">
            <v>W167E</v>
          </cell>
          <cell r="B51" t="str">
            <v>W167_01A</v>
          </cell>
        </row>
        <row r="52">
          <cell r="A52" t="str">
            <v>W167F</v>
          </cell>
          <cell r="B52" t="str">
            <v>W167_01B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zoomScale="90" zoomScaleNormal="90" workbookViewId="0">
      <pane xSplit="1" ySplit="3" topLeftCell="B4" activePane="bottomRight" state="frozenSplit"/>
      <selection pane="topRight" activeCell="B1" sqref="B1"/>
      <selection pane="bottomLeft" activeCell="A25" sqref="A25"/>
      <selection pane="bottomRight" activeCell="G16" sqref="G16"/>
    </sheetView>
  </sheetViews>
  <sheetFormatPr defaultRowHeight="12.75" x14ac:dyDescent="0.2"/>
  <cols>
    <col min="1" max="1" width="12.7109375" style="43" customWidth="1"/>
    <col min="2" max="2" width="9.7109375" style="57" customWidth="1"/>
    <col min="3" max="3" width="12.7109375" style="57" customWidth="1"/>
    <col min="4" max="7" width="12.7109375" style="43" customWidth="1"/>
    <col min="8" max="8" width="9.7109375" style="57" customWidth="1"/>
    <col min="9" max="9" width="12.7109375" style="57" customWidth="1"/>
    <col min="10" max="17" width="12.7109375" style="43" customWidth="1"/>
    <col min="18" max="16384" width="9.140625" style="43"/>
  </cols>
  <sheetData>
    <row r="1" spans="1:17" s="9" customFormat="1" ht="15.75" thickBot="1" x14ac:dyDescent="0.3">
      <c r="A1" s="1" t="s">
        <v>0</v>
      </c>
      <c r="B1" s="2"/>
      <c r="C1" s="3"/>
      <c r="D1" s="4"/>
      <c r="E1" s="4"/>
      <c r="F1" s="5"/>
      <c r="G1" s="1" t="s">
        <v>1</v>
      </c>
      <c r="H1" s="2"/>
      <c r="I1" s="3"/>
      <c r="J1" s="4"/>
      <c r="K1" s="4"/>
      <c r="L1" s="5"/>
      <c r="M1" s="6" t="s">
        <v>2</v>
      </c>
      <c r="N1" s="7"/>
      <c r="O1" s="7"/>
      <c r="P1" s="7"/>
      <c r="Q1" s="8"/>
    </row>
    <row r="2" spans="1:17" s="14" customFormat="1" ht="39.950000000000003" customHeight="1" x14ac:dyDescent="0.2">
      <c r="A2" s="10" t="s">
        <v>3</v>
      </c>
      <c r="B2" s="11" t="s">
        <v>4</v>
      </c>
      <c r="C2" s="11" t="s">
        <v>5</v>
      </c>
      <c r="D2" s="12" t="s">
        <v>6</v>
      </c>
      <c r="E2" s="11" t="s">
        <v>7</v>
      </c>
      <c r="F2" s="13" t="s">
        <v>8</v>
      </c>
      <c r="G2" s="10" t="s">
        <v>3</v>
      </c>
      <c r="H2" s="11" t="s">
        <v>4</v>
      </c>
      <c r="I2" s="11" t="s">
        <v>9</v>
      </c>
      <c r="J2" s="12" t="s">
        <v>6</v>
      </c>
      <c r="K2" s="11" t="s">
        <v>10</v>
      </c>
      <c r="L2" s="13" t="s">
        <v>11</v>
      </c>
      <c r="M2" s="11" t="s">
        <v>4</v>
      </c>
      <c r="N2" s="11" t="s">
        <v>12</v>
      </c>
      <c r="O2" s="12" t="s">
        <v>6</v>
      </c>
      <c r="P2" s="11" t="s">
        <v>7</v>
      </c>
      <c r="Q2" s="13" t="s">
        <v>13</v>
      </c>
    </row>
    <row r="3" spans="1:17" s="14" customFormat="1" ht="13.5" thickBot="1" x14ac:dyDescent="0.25">
      <c r="A3" s="15"/>
      <c r="B3" s="16" t="s">
        <v>14</v>
      </c>
      <c r="C3" s="17" t="s">
        <v>15</v>
      </c>
      <c r="D3" s="18" t="s">
        <v>16</v>
      </c>
      <c r="E3" s="17" t="s">
        <v>17</v>
      </c>
      <c r="F3" s="19" t="s">
        <v>18</v>
      </c>
      <c r="G3" s="15"/>
      <c r="H3" s="16" t="s">
        <v>14</v>
      </c>
      <c r="I3" s="17" t="s">
        <v>15</v>
      </c>
      <c r="J3" s="18" t="s">
        <v>16</v>
      </c>
      <c r="K3" s="17" t="s">
        <v>17</v>
      </c>
      <c r="L3" s="19" t="s">
        <v>18</v>
      </c>
      <c r="M3" s="16" t="s">
        <v>14</v>
      </c>
      <c r="N3" s="17" t="s">
        <v>15</v>
      </c>
      <c r="O3" s="18" t="s">
        <v>16</v>
      </c>
      <c r="P3" s="17" t="s">
        <v>17</v>
      </c>
      <c r="Q3" s="19" t="s">
        <v>18</v>
      </c>
    </row>
    <row r="4" spans="1:17" s="25" customFormat="1" x14ac:dyDescent="0.2">
      <c r="A4" s="20" t="s">
        <v>19</v>
      </c>
      <c r="B4" s="21">
        <f>VLOOKUP($A4,[1]Effective!$A$8:$S$39,3,TRUE)</f>
        <v>5.74</v>
      </c>
      <c r="C4" s="21">
        <f>VLOOKUP($A4,[1]Effective!$A$8:$S$39,11,TRUE)</f>
        <v>6.23</v>
      </c>
      <c r="D4" s="22">
        <f>VLOOKUP($A4,[1]Effective!$A$8:$S$39,12,TRUE)</f>
        <v>0</v>
      </c>
      <c r="E4" s="23">
        <f>VLOOKUP($A4,[1]Effective!$A$8:$S$39,13,TRUE)</f>
        <v>0.55780479358903501</v>
      </c>
      <c r="F4" s="24">
        <f>VLOOKUP($A4,[1]Effective!$A$8:$S$39,14,TRUE)</f>
        <v>5.89</v>
      </c>
      <c r="G4" s="20" t="str">
        <f>VLOOKUP(A4,[1]Relationship!$A$1:$B$52,2,FALSE)</f>
        <v>U101A</v>
      </c>
      <c r="H4" s="21">
        <f>VLOOKUP($G4,[1]Updated!$A$8:$S$51,3,TRUE)</f>
        <v>6.391</v>
      </c>
      <c r="I4" s="21">
        <f>VLOOKUP($G4,[1]Updated!$A$8:$S$51,11,TRUE)</f>
        <v>8.18</v>
      </c>
      <c r="J4" s="22">
        <f>VLOOKUP($G4,[1]Updated!$A$8:$S$51,12,TRUE)</f>
        <v>0</v>
      </c>
      <c r="K4" s="23">
        <f>VLOOKUP($G4,[1]Updated!$A$8:$S$51,13,TRUE)</f>
        <v>4.54</v>
      </c>
      <c r="L4" s="24">
        <f>VLOOKUP($G4,[1]Updated!$A$8:$S$51,14,TRUE)</f>
        <v>3.62</v>
      </c>
      <c r="M4" s="21">
        <f>H4-B4</f>
        <v>0.6509999999999998</v>
      </c>
      <c r="N4" s="21">
        <f t="shared" ref="N4:Q27" si="0">I4-C4</f>
        <v>1.9499999999999993</v>
      </c>
      <c r="O4" s="22">
        <f t="shared" si="0"/>
        <v>0</v>
      </c>
      <c r="P4" s="23">
        <f t="shared" si="0"/>
        <v>3.9821952064109651</v>
      </c>
      <c r="Q4" s="24">
        <f t="shared" si="0"/>
        <v>-2.2699999999999996</v>
      </c>
    </row>
    <row r="5" spans="1:17" s="25" customFormat="1" x14ac:dyDescent="0.2">
      <c r="A5" s="26" t="s">
        <v>20</v>
      </c>
      <c r="B5" s="27">
        <f>VLOOKUP($A5,[1]Effective!$A$8:$S$39,3,TRUE)</f>
        <v>1.86</v>
      </c>
      <c r="C5" s="27">
        <f>VLOOKUP($A5,[1]Effective!$A$8:$S$39,11,TRUE)</f>
        <v>2.5</v>
      </c>
      <c r="D5" s="28">
        <f>VLOOKUP($A5,[1]Effective!$A$8:$S$39,12,TRUE)</f>
        <v>0</v>
      </c>
      <c r="E5" s="29">
        <f>VLOOKUP($A5,[1]Effective!$A$8:$S$39,13,TRUE)</f>
        <v>0.10830437990549914</v>
      </c>
      <c r="F5" s="30">
        <f>VLOOKUP($A5,[1]Effective!$A$8:$S$39,14,TRUE)</f>
        <v>2.04</v>
      </c>
      <c r="G5" s="26" t="str">
        <f>VLOOKUP(A5,[1]Relationship!$A$1:$B$52,2,FALSE)</f>
        <v>U101_12A</v>
      </c>
      <c r="H5" s="27">
        <f>VLOOKUP($G5,[1]Updated!$A$8:$S$51,3,TRUE)</f>
        <v>1.8540000000000001</v>
      </c>
      <c r="I5" s="27">
        <f>VLOOKUP($G5,[1]Updated!$A$8:$S$51,11,TRUE)</f>
        <v>7.44</v>
      </c>
      <c r="J5" s="28">
        <f>VLOOKUP($G5,[1]Updated!$A$8:$S$51,12,TRUE)</f>
        <v>0</v>
      </c>
      <c r="K5" s="29">
        <f>VLOOKUP($G5,[1]Updated!$A$8:$S$51,13,TRUE)</f>
        <v>0.38</v>
      </c>
      <c r="L5" s="30">
        <f>VLOOKUP($G5,[1]Updated!$A$8:$S$51,14,TRUE)</f>
        <v>3.9</v>
      </c>
      <c r="M5" s="27">
        <f t="shared" ref="M5:M27" si="1">H5-B5</f>
        <v>-6.0000000000000053E-3</v>
      </c>
      <c r="N5" s="27">
        <f t="shared" si="0"/>
        <v>4.9400000000000004</v>
      </c>
      <c r="O5" s="28">
        <f t="shared" si="0"/>
        <v>0</v>
      </c>
      <c r="P5" s="29">
        <f t="shared" si="0"/>
        <v>0.27169562009450088</v>
      </c>
      <c r="Q5" s="30">
        <f t="shared" si="0"/>
        <v>1.8599999999999999</v>
      </c>
    </row>
    <row r="6" spans="1:17" s="25" customFormat="1" x14ac:dyDescent="0.2">
      <c r="A6" s="26" t="s">
        <v>21</v>
      </c>
      <c r="B6" s="27">
        <f>VLOOKUP($A6,[1]Effective!$A$8:$S$39,3,TRUE)</f>
        <v>6.59</v>
      </c>
      <c r="C6" s="27">
        <f>VLOOKUP($A6,[1]Effective!$A$8:$S$39,11,TRUE)</f>
        <v>7.32</v>
      </c>
      <c r="D6" s="28">
        <f>VLOOKUP($A6,[1]Effective!$A$8:$S$39,12,TRUE)</f>
        <v>0</v>
      </c>
      <c r="E6" s="29">
        <f>VLOOKUP($A6,[1]Effective!$A$8:$S$39,13,TRUE)</f>
        <v>1.4275972855280639</v>
      </c>
      <c r="F6" s="30">
        <f>VLOOKUP($A6,[1]Effective!$A$8:$S$39,14,TRUE)</f>
        <v>4.63</v>
      </c>
      <c r="G6" s="26" t="str">
        <f>VLOOKUP(A6,[1]Relationship!$A$1:$B$52,2,FALSE)</f>
        <v>U101B</v>
      </c>
      <c r="H6" s="27">
        <f>VLOOKUP($G6,[1]Updated!$A$8:$S$51,3,TRUE)</f>
        <v>6.1120000000000001</v>
      </c>
      <c r="I6" s="27">
        <f>VLOOKUP($G6,[1]Updated!$A$8:$S$51,11,TRUE)</f>
        <v>9.3800000000000008</v>
      </c>
      <c r="J6" s="28">
        <f>VLOOKUP($G6,[1]Updated!$A$8:$S$51,12,TRUE)</f>
        <v>0</v>
      </c>
      <c r="K6" s="29">
        <f>VLOOKUP($G6,[1]Updated!$A$8:$S$51,13,TRUE)</f>
        <v>3.72</v>
      </c>
      <c r="L6" s="30">
        <f>VLOOKUP($G6,[1]Updated!$A$8:$S$51,14,TRUE)</f>
        <v>4.1100000000000003</v>
      </c>
      <c r="M6" s="27">
        <f t="shared" si="1"/>
        <v>-0.47799999999999976</v>
      </c>
      <c r="N6" s="27">
        <f t="shared" si="0"/>
        <v>2.0600000000000005</v>
      </c>
      <c r="O6" s="28">
        <f t="shared" si="0"/>
        <v>0</v>
      </c>
      <c r="P6" s="29">
        <f t="shared" si="0"/>
        <v>2.2924027144719363</v>
      </c>
      <c r="Q6" s="30">
        <f t="shared" si="0"/>
        <v>-0.51999999999999957</v>
      </c>
    </row>
    <row r="7" spans="1:17" s="25" customFormat="1" x14ac:dyDescent="0.2">
      <c r="A7" s="26" t="s">
        <v>22</v>
      </c>
      <c r="B7" s="27">
        <f>VLOOKUP($A7,[1]Effective!$A$8:$S$39,3,TRUE)</f>
        <v>4.71</v>
      </c>
      <c r="C7" s="27">
        <f>VLOOKUP($A7,[1]Effective!$A$8:$S$39,11,TRUE)</f>
        <v>39.57</v>
      </c>
      <c r="D7" s="28">
        <f>VLOOKUP($A7,[1]Effective!$A$8:$S$39,12,TRUE)</f>
        <v>0</v>
      </c>
      <c r="E7" s="29">
        <f>VLOOKUP($A7,[1]Effective!$A$8:$S$39,13,TRUE)</f>
        <v>6.6273496362364934</v>
      </c>
      <c r="F7" s="30">
        <f>VLOOKUP($A7,[1]Effective!$A$8:$S$39,14,TRUE)</f>
        <v>29.42</v>
      </c>
      <c r="G7" s="26" t="str">
        <f>VLOOKUP(A7,[1]Relationship!$A$1:$B$52,2,FALSE)</f>
        <v>U101E</v>
      </c>
      <c r="H7" s="27">
        <f>VLOOKUP($G7,[1]Updated!$A$8:$S$51,3,TRUE)</f>
        <v>4.6459999999999999</v>
      </c>
      <c r="I7" s="27">
        <f>VLOOKUP($G7,[1]Updated!$A$8:$S$51,11,TRUE)</f>
        <v>66.39</v>
      </c>
      <c r="J7" s="28">
        <f>VLOOKUP($G7,[1]Updated!$A$8:$S$51,12,TRUE)</f>
        <v>0</v>
      </c>
      <c r="K7" s="29">
        <f>VLOOKUP($G7,[1]Updated!$A$8:$S$51,13,TRUE)</f>
        <v>21.99</v>
      </c>
      <c r="L7" s="30">
        <f>VLOOKUP($G7,[1]Updated!$A$8:$S$51,14,TRUE)</f>
        <v>41.31</v>
      </c>
      <c r="M7" s="27">
        <f t="shared" si="1"/>
        <v>-6.4000000000000057E-2</v>
      </c>
      <c r="N7" s="27">
        <f t="shared" si="0"/>
        <v>26.82</v>
      </c>
      <c r="O7" s="28">
        <f t="shared" si="0"/>
        <v>0</v>
      </c>
      <c r="P7" s="29">
        <f t="shared" si="0"/>
        <v>15.362650363763505</v>
      </c>
      <c r="Q7" s="30">
        <f t="shared" si="0"/>
        <v>11.89</v>
      </c>
    </row>
    <row r="8" spans="1:17" s="25" customFormat="1" x14ac:dyDescent="0.2">
      <c r="A8" s="26" t="s">
        <v>23</v>
      </c>
      <c r="B8" s="27">
        <f>VLOOKUP($A8,[1]Effective!$A$8:$S$39,3,TRUE)</f>
        <v>2.29</v>
      </c>
      <c r="C8" s="27">
        <f>VLOOKUP($A8,[1]Effective!$A$8:$S$39,11,TRUE)</f>
        <v>35.75</v>
      </c>
      <c r="D8" s="28">
        <f>VLOOKUP($A8,[1]Effective!$A$8:$S$39,12,TRUE)</f>
        <v>0</v>
      </c>
      <c r="E8" s="29">
        <f>VLOOKUP($A8,[1]Effective!$A$8:$S$39,13,TRUE)</f>
        <v>11.938093585498549</v>
      </c>
      <c r="F8" s="30">
        <f>VLOOKUP($A8,[1]Effective!$A$8:$S$39,14,TRUE)</f>
        <v>20.62</v>
      </c>
      <c r="G8" s="26" t="str">
        <f>VLOOKUP(A8,[1]Relationship!$A$1:$B$52,2,FALSE)</f>
        <v>U101_03A</v>
      </c>
      <c r="H8" s="27">
        <f>VLOOKUP($G8,[1]Updated!$A$8:$S$51,3,TRUE)</f>
        <v>2.3109999999999999</v>
      </c>
      <c r="I8" s="27">
        <f>VLOOKUP($G8,[1]Updated!$A$8:$S$51,11,TRUE)</f>
        <v>61.69</v>
      </c>
      <c r="J8" s="28">
        <f>VLOOKUP($G8,[1]Updated!$A$8:$S$51,12,TRUE)</f>
        <v>0</v>
      </c>
      <c r="K8" s="29">
        <f>VLOOKUP($G8,[1]Updated!$A$8:$S$51,13,TRUE)</f>
        <v>38.49</v>
      </c>
      <c r="L8" s="30">
        <f>VLOOKUP($G8,[1]Updated!$A$8:$S$51,14,TRUE)</f>
        <v>34.25</v>
      </c>
      <c r="M8" s="27">
        <f t="shared" si="1"/>
        <v>2.0999999999999908E-2</v>
      </c>
      <c r="N8" s="27">
        <f t="shared" si="0"/>
        <v>25.939999999999998</v>
      </c>
      <c r="O8" s="28">
        <f t="shared" si="0"/>
        <v>0</v>
      </c>
      <c r="P8" s="29">
        <f t="shared" si="0"/>
        <v>26.551906414501453</v>
      </c>
      <c r="Q8" s="30">
        <f t="shared" si="0"/>
        <v>13.629999999999999</v>
      </c>
    </row>
    <row r="9" spans="1:17" s="25" customFormat="1" x14ac:dyDescent="0.2">
      <c r="A9" s="26" t="s">
        <v>24</v>
      </c>
      <c r="B9" s="27">
        <f>VLOOKUP($A9,[1]Effective!$A$8:$S$39,3,TRUE)</f>
        <v>3.07</v>
      </c>
      <c r="C9" s="27">
        <f>VLOOKUP($A9,[1]Effective!$A$8:$S$39,11,TRUE)</f>
        <v>65.7</v>
      </c>
      <c r="D9" s="28">
        <f>VLOOKUP($A9,[1]Effective!$A$8:$S$39,12,TRUE)</f>
        <v>0</v>
      </c>
      <c r="E9" s="29">
        <f>VLOOKUP($A9,[1]Effective!$A$8:$S$39,13,TRUE)</f>
        <v>22.110999983369108</v>
      </c>
      <c r="F9" s="30">
        <f>VLOOKUP($A9,[1]Effective!$A$8:$S$39,14,TRUE)</f>
        <v>47.56</v>
      </c>
      <c r="G9" s="26" t="str">
        <f>VLOOKUP(A9,[1]Relationship!$A$1:$B$52,2,FALSE)</f>
        <v>U101F</v>
      </c>
      <c r="H9" s="27">
        <f>VLOOKUP($G9,[1]Updated!$A$8:$S$51,3,TRUE)</f>
        <v>5.45</v>
      </c>
      <c r="I9" s="27">
        <f>VLOOKUP($G9,[1]Updated!$A$8:$S$51,11,TRUE)</f>
        <v>58.63</v>
      </c>
      <c r="J9" s="28">
        <f>VLOOKUP($G9,[1]Updated!$A$8:$S$51,12,TRUE)</f>
        <v>0</v>
      </c>
      <c r="K9" s="29">
        <f>VLOOKUP($G9,[1]Updated!$A$8:$S$51,13,TRUE)</f>
        <v>22.79</v>
      </c>
      <c r="L9" s="30">
        <f>VLOOKUP($G9,[1]Updated!$A$8:$S$51,14,TRUE)</f>
        <v>29.96</v>
      </c>
      <c r="M9" s="27">
        <f t="shared" si="1"/>
        <v>2.3800000000000003</v>
      </c>
      <c r="N9" s="27">
        <f t="shared" si="0"/>
        <v>-7.07</v>
      </c>
      <c r="O9" s="28">
        <f t="shared" si="0"/>
        <v>0</v>
      </c>
      <c r="P9" s="29">
        <f t="shared" si="0"/>
        <v>0.67900001663089071</v>
      </c>
      <c r="Q9" s="30">
        <f t="shared" si="0"/>
        <v>-17.600000000000001</v>
      </c>
    </row>
    <row r="10" spans="1:17" s="25" customFormat="1" x14ac:dyDescent="0.2">
      <c r="A10" s="31" t="s">
        <v>25</v>
      </c>
      <c r="B10" s="27">
        <f>VLOOKUP($A10,[1]Effective!$A$8:$S$39,3,TRUE)</f>
        <v>6.52</v>
      </c>
      <c r="C10" s="27">
        <f>VLOOKUP($A10,[1]Effective!$A$8:$S$39,11,TRUE)</f>
        <v>10.18</v>
      </c>
      <c r="D10" s="28">
        <f>VLOOKUP($A10,[1]Effective!$A$8:$S$39,12,TRUE)</f>
        <v>0</v>
      </c>
      <c r="E10" s="29">
        <f>VLOOKUP($A10,[1]Effective!$A$8:$S$39,13,TRUE)</f>
        <v>2.529746346448225</v>
      </c>
      <c r="F10" s="30">
        <f>VLOOKUP($A10,[1]Effective!$A$8:$S$39,14,TRUE)</f>
        <v>7.63</v>
      </c>
      <c r="G10" s="26" t="str">
        <f>VLOOKUP(A10,[1]Relationship!$A$1:$B$52,2,FALSE)</f>
        <v>U101G</v>
      </c>
      <c r="H10" s="27">
        <f>VLOOKUP($G10,[1]Updated!$A$8:$S$51,3,TRUE)</f>
        <v>3.5019999999999998</v>
      </c>
      <c r="I10" s="27">
        <f>VLOOKUP($G10,[1]Updated!$A$8:$S$51,11,TRUE)</f>
        <v>9.0299999999999994</v>
      </c>
      <c r="J10" s="28">
        <f>VLOOKUP($G10,[1]Updated!$A$8:$S$51,12,TRUE)</f>
        <v>0</v>
      </c>
      <c r="K10" s="29">
        <f>VLOOKUP($G10,[1]Updated!$A$8:$S$51,13,TRUE)</f>
        <v>4.92</v>
      </c>
      <c r="L10" s="30">
        <f>VLOOKUP($G10,[1]Updated!$A$8:$S$51,14,TRUE)</f>
        <v>8.0500000000000007</v>
      </c>
      <c r="M10" s="27">
        <f t="shared" si="1"/>
        <v>-3.0179999999999998</v>
      </c>
      <c r="N10" s="27">
        <f t="shared" si="0"/>
        <v>-1.1500000000000004</v>
      </c>
      <c r="O10" s="28">
        <f t="shared" si="0"/>
        <v>0</v>
      </c>
      <c r="P10" s="29">
        <f t="shared" si="0"/>
        <v>2.3902536535517749</v>
      </c>
      <c r="Q10" s="30">
        <f t="shared" si="0"/>
        <v>0.42000000000000082</v>
      </c>
    </row>
    <row r="11" spans="1:17" s="25" customFormat="1" x14ac:dyDescent="0.2">
      <c r="A11" s="26" t="s">
        <v>26</v>
      </c>
      <c r="B11" s="27">
        <f>VLOOKUP($A11,[1]Effective!$A$8:$S$39,3,TRUE)</f>
        <v>3.94</v>
      </c>
      <c r="C11" s="27">
        <f>VLOOKUP($A11,[1]Effective!$A$8:$S$39,11,TRUE)</f>
        <v>2</v>
      </c>
      <c r="D11" s="28">
        <f>VLOOKUP($A11,[1]Effective!$A$8:$S$39,12,TRUE)</f>
        <v>0</v>
      </c>
      <c r="E11" s="29">
        <f>VLOOKUP($A11,[1]Effective!$A$8:$S$39,13,TRUE)</f>
        <v>0.60828965323302975</v>
      </c>
      <c r="F11" s="30">
        <f>VLOOKUP($A11,[1]Effective!$A$8:$S$39,14,TRUE)</f>
        <v>1.77</v>
      </c>
      <c r="G11" s="26" t="str">
        <f>VLOOKUP(A11,[1]Relationship!$A$1:$B$52,2,FALSE)</f>
        <v>U102A</v>
      </c>
      <c r="H11" s="27">
        <f>VLOOKUP($G11,[1]Updated!$A$8:$S$51,3,TRUE)</f>
        <v>6.1680000000000001</v>
      </c>
      <c r="I11" s="27">
        <f>VLOOKUP($G11,[1]Updated!$A$8:$S$51,11,TRUE)</f>
        <v>5.36</v>
      </c>
      <c r="J11" s="28">
        <f>VLOOKUP($G11,[1]Updated!$A$8:$S$51,12,TRUE)</f>
        <v>0</v>
      </c>
      <c r="K11" s="29">
        <f>VLOOKUP($G11,[1]Updated!$A$8:$S$51,13,TRUE)</f>
        <v>2.23</v>
      </c>
      <c r="L11" s="30">
        <f>VLOOKUP($G11,[1]Updated!$A$8:$S$51,14,TRUE)</f>
        <v>2.8</v>
      </c>
      <c r="M11" s="27">
        <f t="shared" si="1"/>
        <v>2.2280000000000002</v>
      </c>
      <c r="N11" s="27">
        <f t="shared" si="0"/>
        <v>3.3600000000000003</v>
      </c>
      <c r="O11" s="28">
        <f t="shared" si="0"/>
        <v>0</v>
      </c>
      <c r="P11" s="29">
        <f t="shared" si="0"/>
        <v>1.6217103467669702</v>
      </c>
      <c r="Q11" s="30">
        <f t="shared" si="0"/>
        <v>1.0299999999999998</v>
      </c>
    </row>
    <row r="12" spans="1:17" s="25" customFormat="1" x14ac:dyDescent="0.2">
      <c r="A12" s="31" t="s">
        <v>27</v>
      </c>
      <c r="B12" s="27">
        <f>VLOOKUP($A12,[1]Effective!$A$8:$S$39,3,TRUE)</f>
        <v>9.4</v>
      </c>
      <c r="C12" s="27">
        <f>VLOOKUP($A12,[1]Effective!$A$8:$S$39,11,TRUE)</f>
        <v>2.2999999999999998</v>
      </c>
      <c r="D12" s="28">
        <f>VLOOKUP($A12,[1]Effective!$A$8:$S$39,12,TRUE)</f>
        <v>0</v>
      </c>
      <c r="E12" s="29">
        <f>VLOOKUP($A12,[1]Effective!$A$8:$S$39,13,TRUE)</f>
        <v>9.3696773840791364E-2</v>
      </c>
      <c r="F12" s="30">
        <f>VLOOKUP($A12,[1]Effective!$A$8:$S$39,14,TRUE)</f>
        <v>2.17</v>
      </c>
      <c r="G12" s="26" t="str">
        <f>VLOOKUP(A12,[1]Relationship!$A$1:$B$52,2,FALSE)</f>
        <v>U102B</v>
      </c>
      <c r="H12" s="27">
        <f>VLOOKUP($G12,[1]Updated!$A$8:$S$51,3,TRUE)</f>
        <v>7.4409999999999998</v>
      </c>
      <c r="I12" s="27">
        <f>VLOOKUP($G12,[1]Updated!$A$8:$S$51,11,TRUE)</f>
        <v>4.24</v>
      </c>
      <c r="J12" s="28">
        <f>VLOOKUP($G12,[1]Updated!$A$8:$S$51,12,TRUE)</f>
        <v>0</v>
      </c>
      <c r="K12" s="29">
        <f>VLOOKUP($G12,[1]Updated!$A$8:$S$51,13,TRUE)</f>
        <v>1.03</v>
      </c>
      <c r="L12" s="30">
        <f>VLOOKUP($G12,[1]Updated!$A$8:$S$51,14,TRUE)</f>
        <v>4.55</v>
      </c>
      <c r="M12" s="27">
        <f t="shared" si="1"/>
        <v>-1.9590000000000005</v>
      </c>
      <c r="N12" s="27">
        <f t="shared" si="0"/>
        <v>1.9400000000000004</v>
      </c>
      <c r="O12" s="28">
        <f t="shared" si="0"/>
        <v>0</v>
      </c>
      <c r="P12" s="29">
        <f t="shared" si="0"/>
        <v>0.93630322615920869</v>
      </c>
      <c r="Q12" s="30">
        <f t="shared" si="0"/>
        <v>2.38</v>
      </c>
    </row>
    <row r="13" spans="1:17" s="25" customFormat="1" x14ac:dyDescent="0.2">
      <c r="A13" s="31" t="s">
        <v>28</v>
      </c>
      <c r="B13" s="27">
        <f>VLOOKUP($A13,[1]Effective!$A$8:$S$39,3,TRUE)</f>
        <v>4.62</v>
      </c>
      <c r="C13" s="27">
        <f>VLOOKUP($A13,[1]Effective!$A$8:$S$39,11,TRUE)</f>
        <v>14.8</v>
      </c>
      <c r="D13" s="28">
        <f>VLOOKUP($A13,[1]Effective!$A$8:$S$39,12,TRUE)</f>
        <v>0</v>
      </c>
      <c r="E13" s="29">
        <f>VLOOKUP($A13,[1]Effective!$A$8:$S$39,13,TRUE)</f>
        <v>2.0574125862105217</v>
      </c>
      <c r="F13" s="30">
        <f>VLOOKUP($A13,[1]Effective!$A$8:$S$39,14,TRUE)</f>
        <v>13.66</v>
      </c>
      <c r="G13" s="26" t="str">
        <f>VLOOKUP(A13,[1]Relationship!$A$1:$B$52,2,FALSE)</f>
        <v>U102C</v>
      </c>
      <c r="H13" s="27">
        <f>VLOOKUP($G13,[1]Updated!$A$8:$S$51,3,TRUE)</f>
        <v>6.9930000000000003</v>
      </c>
      <c r="I13" s="27">
        <f>VLOOKUP($G13,[1]Updated!$A$8:$S$51,11,TRUE)</f>
        <v>24.87</v>
      </c>
      <c r="J13" s="28">
        <f>VLOOKUP($G13,[1]Updated!$A$8:$S$51,12,TRUE)</f>
        <v>0</v>
      </c>
      <c r="K13" s="29">
        <f>VLOOKUP($G13,[1]Updated!$A$8:$S$51,13,TRUE)</f>
        <v>7.69</v>
      </c>
      <c r="L13" s="30">
        <f>VLOOKUP($G13,[1]Updated!$A$8:$S$51,14,TRUE)</f>
        <v>12.33</v>
      </c>
      <c r="M13" s="27">
        <f t="shared" si="1"/>
        <v>2.3730000000000002</v>
      </c>
      <c r="N13" s="27">
        <f t="shared" si="0"/>
        <v>10.07</v>
      </c>
      <c r="O13" s="28">
        <f t="shared" si="0"/>
        <v>0</v>
      </c>
      <c r="P13" s="29">
        <f t="shared" si="0"/>
        <v>5.6325874137894782</v>
      </c>
      <c r="Q13" s="30">
        <f t="shared" si="0"/>
        <v>-1.33</v>
      </c>
    </row>
    <row r="14" spans="1:17" s="33" customFormat="1" x14ac:dyDescent="0.2">
      <c r="A14" s="26" t="s">
        <v>29</v>
      </c>
      <c r="B14" s="27">
        <f>VLOOKUP($A14,[1]Effective!$A$8:$S$39,3,TRUE)</f>
        <v>6.68</v>
      </c>
      <c r="C14" s="27">
        <f>VLOOKUP($A14,[1]Effective!$A$8:$S$39,11,TRUE)</f>
        <v>29.48</v>
      </c>
      <c r="D14" s="28">
        <f>VLOOKUP($A14,[1]Effective!$A$8:$S$39,12,TRUE)</f>
        <v>0</v>
      </c>
      <c r="E14" s="29">
        <f>VLOOKUP($A14,[1]Effective!$A$8:$S$39,13,TRUE)</f>
        <v>9.191298651137263</v>
      </c>
      <c r="F14" s="30">
        <f>VLOOKUP($A14,[1]Effective!$A$8:$S$39,14,TRUE)</f>
        <v>20.79</v>
      </c>
      <c r="G14" s="26" t="str">
        <f>VLOOKUP(A14,[1]Relationship!$A$1:$B$52,2,FALSE)</f>
        <v>U102D</v>
      </c>
      <c r="H14" s="32">
        <f>VLOOKUP($G14,[1]Updated!$A$8:$S$51,3,TRUE)</f>
        <v>7.09</v>
      </c>
      <c r="I14" s="27">
        <f>VLOOKUP($G14,[1]Updated!$A$8:$S$51,11,TRUE)</f>
        <v>59.6</v>
      </c>
      <c r="J14" s="28">
        <f>VLOOKUP($G14,[1]Updated!$A$8:$S$51,12,TRUE)</f>
        <v>0</v>
      </c>
      <c r="K14" s="29">
        <f>VLOOKUP($G14,[1]Updated!$A$8:$S$51,13,TRUE)</f>
        <v>16.57</v>
      </c>
      <c r="L14" s="30">
        <f>VLOOKUP($G14,[1]Updated!$A$8:$S$51,14,TRUE)</f>
        <v>32.44</v>
      </c>
      <c r="M14" s="27">
        <f t="shared" si="1"/>
        <v>0.41000000000000014</v>
      </c>
      <c r="N14" s="27">
        <f t="shared" si="0"/>
        <v>30.12</v>
      </c>
      <c r="O14" s="28">
        <f t="shared" si="0"/>
        <v>0</v>
      </c>
      <c r="P14" s="29">
        <f t="shared" si="0"/>
        <v>7.3787013488627373</v>
      </c>
      <c r="Q14" s="30">
        <f t="shared" si="0"/>
        <v>11.649999999999999</v>
      </c>
    </row>
    <row r="15" spans="1:17" s="33" customFormat="1" x14ac:dyDescent="0.2">
      <c r="A15" s="26" t="s">
        <v>30</v>
      </c>
      <c r="B15" s="27">
        <f>VLOOKUP($A15,[1]Effective!$A$8:$S$39,3,TRUE)</f>
        <v>3.03</v>
      </c>
      <c r="C15" s="27">
        <f>VLOOKUP($A15,[1]Effective!$A$8:$S$39,11,TRUE)</f>
        <v>51.64</v>
      </c>
      <c r="D15" s="28">
        <f>VLOOKUP($A15,[1]Effective!$A$8:$S$39,12,TRUE)</f>
        <v>0</v>
      </c>
      <c r="E15" s="29">
        <f>VLOOKUP($A15,[1]Effective!$A$8:$S$39,13,TRUE)</f>
        <v>3.1587287467855192</v>
      </c>
      <c r="F15" s="30">
        <f>VLOOKUP($A15,[1]Effective!$A$8:$S$39,14,TRUE)</f>
        <v>32.43</v>
      </c>
      <c r="G15" s="26" t="str">
        <f>VLOOKUP(A15,[1]Relationship!$A$1:$B$52,2,FALSE)</f>
        <v>U102_01A</v>
      </c>
      <c r="H15" s="32">
        <f>VLOOKUP($G15,[1]Updated!$A$8:$S$51,3,TRUE)</f>
        <v>2.9249999999999998</v>
      </c>
      <c r="I15" s="27">
        <f>VLOOKUP($G15,[1]Updated!$A$8:$S$51,11,TRUE)</f>
        <v>78.19</v>
      </c>
      <c r="J15" s="28">
        <f>VLOOKUP($G15,[1]Updated!$A$8:$S$51,12,TRUE)</f>
        <v>0</v>
      </c>
      <c r="K15" s="29">
        <f>VLOOKUP($G15,[1]Updated!$A$8:$S$51,13,TRUE)</f>
        <v>16.11</v>
      </c>
      <c r="L15" s="30">
        <f>VLOOKUP($G15,[1]Updated!$A$8:$S$51,14,TRUE)</f>
        <v>37.26</v>
      </c>
      <c r="M15" s="27">
        <f t="shared" si="1"/>
        <v>-0.10499999999999998</v>
      </c>
      <c r="N15" s="27">
        <f t="shared" si="0"/>
        <v>26.549999999999997</v>
      </c>
      <c r="O15" s="28">
        <f t="shared" si="0"/>
        <v>0</v>
      </c>
      <c r="P15" s="29">
        <f t="shared" si="0"/>
        <v>12.951271253214481</v>
      </c>
      <c r="Q15" s="30">
        <f t="shared" si="0"/>
        <v>4.8299999999999983</v>
      </c>
    </row>
    <row r="16" spans="1:17" s="33" customFormat="1" x14ac:dyDescent="0.2">
      <c r="A16" s="26" t="s">
        <v>31</v>
      </c>
      <c r="B16" s="27">
        <f>VLOOKUP($A16,[1]Effective!$A$8:$S$39,3,TRUE)</f>
        <v>5.39</v>
      </c>
      <c r="C16" s="27">
        <f>VLOOKUP($A16,[1]Effective!$A$8:$S$39,11,TRUE)</f>
        <v>71.17</v>
      </c>
      <c r="D16" s="28">
        <f>VLOOKUP($A16,[1]Effective!$A$8:$S$39,12,TRUE)</f>
        <v>0</v>
      </c>
      <c r="E16" s="29">
        <f>VLOOKUP($A16,[1]Effective!$A$8:$S$39,13,TRUE)</f>
        <v>22.549084286708872</v>
      </c>
      <c r="F16" s="30">
        <f>VLOOKUP($A16,[1]Effective!$A$8:$S$39,14,TRUE)</f>
        <v>43.12</v>
      </c>
      <c r="G16" s="26" t="str">
        <f>VLOOKUP(A16,[1]Relationship!$A$1:$B$52,2,FALSE)</f>
        <v>U106C</v>
      </c>
      <c r="H16" s="32">
        <f>VLOOKUP($G16,[1]Updated!$A$8:$S$51,3,TRUE)</f>
        <v>5.468</v>
      </c>
      <c r="I16" s="27">
        <f>VLOOKUP($G16,[1]Updated!$A$8:$S$51,11,TRUE)</f>
        <v>87.18</v>
      </c>
      <c r="J16" s="28">
        <f>VLOOKUP($G16,[1]Updated!$A$8:$S$51,12,TRUE)</f>
        <v>0</v>
      </c>
      <c r="K16" s="29">
        <f>VLOOKUP($G16,[1]Updated!$A$8:$S$51,13,TRUE)</f>
        <v>49.4</v>
      </c>
      <c r="L16" s="30">
        <f>VLOOKUP($G16,[1]Updated!$A$8:$S$51,14,TRUE)</f>
        <v>39.57</v>
      </c>
      <c r="M16" s="27">
        <f t="shared" si="1"/>
        <v>7.8000000000000291E-2</v>
      </c>
      <c r="N16" s="27">
        <f t="shared" si="0"/>
        <v>16.010000000000005</v>
      </c>
      <c r="O16" s="28">
        <f t="shared" si="0"/>
        <v>0</v>
      </c>
      <c r="P16" s="29">
        <f t="shared" si="0"/>
        <v>26.850915713291126</v>
      </c>
      <c r="Q16" s="30">
        <f t="shared" si="0"/>
        <v>-3.5499999999999972</v>
      </c>
    </row>
    <row r="17" spans="1:17" s="33" customFormat="1" x14ac:dyDescent="0.2">
      <c r="A17" s="26" t="s">
        <v>32</v>
      </c>
      <c r="B17" s="27">
        <f>VLOOKUP($A17,[1]Effective!$A$8:$S$39,3,TRUE)</f>
        <v>3.65</v>
      </c>
      <c r="C17" s="27">
        <f>VLOOKUP($A17,[1]Effective!$A$8:$S$39,11,TRUE)</f>
        <v>72.61</v>
      </c>
      <c r="D17" s="28">
        <f>VLOOKUP($A17,[1]Effective!$A$8:$S$39,12,TRUE)</f>
        <v>0</v>
      </c>
      <c r="E17" s="29">
        <f>VLOOKUP($A17,[1]Effective!$A$8:$S$39,13,TRUE)</f>
        <v>13.861889362505305</v>
      </c>
      <c r="F17" s="30">
        <f>VLOOKUP($A17,[1]Effective!$A$8:$S$39,14,TRUE)</f>
        <v>44</v>
      </c>
      <c r="G17" s="26" t="str">
        <f>VLOOKUP(A17,[1]Relationship!$A$1:$B$52,2,FALSE)</f>
        <v>U106D</v>
      </c>
      <c r="H17" s="32">
        <f>VLOOKUP($G17,[1]Updated!$A$8:$S$51,3,TRUE)</f>
        <v>3.63</v>
      </c>
      <c r="I17" s="27">
        <f>VLOOKUP($G17,[1]Updated!$A$8:$S$51,11,TRUE)</f>
        <v>88.12</v>
      </c>
      <c r="J17" s="28">
        <f>VLOOKUP($G17,[1]Updated!$A$8:$S$51,12,TRUE)</f>
        <v>0</v>
      </c>
      <c r="K17" s="29">
        <f>VLOOKUP($G17,[1]Updated!$A$8:$S$51,13,TRUE)</f>
        <v>24.83</v>
      </c>
      <c r="L17" s="30">
        <f>VLOOKUP($G17,[1]Updated!$A$8:$S$51,14,TRUE)</f>
        <v>41.81</v>
      </c>
      <c r="M17" s="27">
        <f t="shared" si="1"/>
        <v>-2.0000000000000018E-2</v>
      </c>
      <c r="N17" s="27">
        <f t="shared" si="0"/>
        <v>15.510000000000005</v>
      </c>
      <c r="O17" s="28">
        <f t="shared" si="0"/>
        <v>0</v>
      </c>
      <c r="P17" s="29">
        <f t="shared" si="0"/>
        <v>10.968110637494693</v>
      </c>
      <c r="Q17" s="30">
        <f t="shared" si="0"/>
        <v>-2.1899999999999977</v>
      </c>
    </row>
    <row r="18" spans="1:17" s="14" customFormat="1" x14ac:dyDescent="0.2">
      <c r="A18" s="34" t="s">
        <v>33</v>
      </c>
      <c r="B18" s="27">
        <f>VLOOKUP($A18,[1]Effective!$A$8:$S$39,3,TRUE)</f>
        <v>6.01</v>
      </c>
      <c r="C18" s="27">
        <f>VLOOKUP($A18,[1]Effective!$A$8:$S$39,11,TRUE)</f>
        <v>72.459999999999994</v>
      </c>
      <c r="D18" s="28">
        <f>VLOOKUP($A18,[1]Effective!$A$8:$S$39,12,TRUE)</f>
        <v>0</v>
      </c>
      <c r="E18" s="29">
        <f>VLOOKUP($A18,[1]Effective!$A$8:$S$39,13,TRUE)</f>
        <v>14.786803903216613</v>
      </c>
      <c r="F18" s="30">
        <f>VLOOKUP($A18,[1]Effective!$A$8:$S$39,14,TRUE)</f>
        <v>49.9</v>
      </c>
      <c r="G18" s="35" t="str">
        <f>VLOOKUP(A18,[1]Relationship!$A$1:$B$52,2,FALSE)</f>
        <v>U106E</v>
      </c>
      <c r="H18" s="32">
        <f>VLOOKUP($G18,[1]Updated!$A$8:$S$51,3,TRUE)</f>
        <v>5.04</v>
      </c>
      <c r="I18" s="27">
        <f>VLOOKUP($G18,[1]Updated!$A$8:$S$51,11,TRUE)</f>
        <v>86.39</v>
      </c>
      <c r="J18" s="28">
        <f>VLOOKUP($G18,[1]Updated!$A$8:$S$51,12,TRUE)</f>
        <v>0</v>
      </c>
      <c r="K18" s="29">
        <f>VLOOKUP($G18,[1]Updated!$A$8:$S$51,13,TRUE)</f>
        <v>24.81</v>
      </c>
      <c r="L18" s="30">
        <f>VLOOKUP($G18,[1]Updated!$A$8:$S$51,14,TRUE)</f>
        <v>43.79</v>
      </c>
      <c r="M18" s="27">
        <f t="shared" si="1"/>
        <v>-0.96999999999999975</v>
      </c>
      <c r="N18" s="27">
        <f t="shared" si="0"/>
        <v>13.930000000000007</v>
      </c>
      <c r="O18" s="28">
        <f t="shared" si="0"/>
        <v>0</v>
      </c>
      <c r="P18" s="29">
        <f t="shared" si="0"/>
        <v>10.023196096783385</v>
      </c>
      <c r="Q18" s="30">
        <f t="shared" si="0"/>
        <v>-6.1099999999999994</v>
      </c>
    </row>
    <row r="19" spans="1:17" s="14" customFormat="1" x14ac:dyDescent="0.2">
      <c r="A19" s="35" t="s">
        <v>34</v>
      </c>
      <c r="B19" s="27">
        <f>VLOOKUP($A19,[1]Effective!$A$8:$S$39,3,TRUE)</f>
        <v>6.2</v>
      </c>
      <c r="C19" s="27">
        <f>VLOOKUP($A19,[1]Effective!$A$8:$S$39,11,TRUE)</f>
        <v>13.43</v>
      </c>
      <c r="D19" s="28">
        <f>VLOOKUP($A19,[1]Effective!$A$8:$S$39,12,TRUE)</f>
        <v>0</v>
      </c>
      <c r="E19" s="29">
        <f>VLOOKUP($A19,[1]Effective!$A$8:$S$39,13,TRUE)</f>
        <v>0.58386193077573723</v>
      </c>
      <c r="F19" s="30">
        <f>VLOOKUP($A19,[1]Effective!$A$8:$S$39,14,TRUE)</f>
        <v>9.67</v>
      </c>
      <c r="G19" s="35" t="str">
        <f>VLOOKUP(A19,[1]Relationship!$A$1:$B$52,2,FALSE)</f>
        <v>U120A</v>
      </c>
      <c r="H19" s="32">
        <f>VLOOKUP($G19,[1]Updated!$A$8:$S$51,3,TRUE)</f>
        <v>5.19</v>
      </c>
      <c r="I19" s="27">
        <f>VLOOKUP($G19,[1]Updated!$A$8:$S$51,11,TRUE)</f>
        <v>54.77</v>
      </c>
      <c r="J19" s="28">
        <f>VLOOKUP($G19,[1]Updated!$A$8:$S$51,12,TRUE)</f>
        <v>0</v>
      </c>
      <c r="K19" s="29">
        <f>VLOOKUP($G19,[1]Updated!$A$8:$S$51,13,TRUE)</f>
        <v>28.97</v>
      </c>
      <c r="L19" s="30">
        <f>VLOOKUP($G19,[1]Updated!$A$8:$S$51,14,TRUE)</f>
        <v>30.93</v>
      </c>
      <c r="M19" s="27">
        <f t="shared" si="1"/>
        <v>-1.0099999999999998</v>
      </c>
      <c r="N19" s="27">
        <f t="shared" si="0"/>
        <v>41.34</v>
      </c>
      <c r="O19" s="28">
        <f t="shared" si="0"/>
        <v>0</v>
      </c>
      <c r="P19" s="29">
        <f t="shared" si="0"/>
        <v>28.386138069224263</v>
      </c>
      <c r="Q19" s="30">
        <f t="shared" si="0"/>
        <v>21.259999999999998</v>
      </c>
    </row>
    <row r="20" spans="1:17" s="14" customFormat="1" x14ac:dyDescent="0.2">
      <c r="A20" s="35" t="s">
        <v>35</v>
      </c>
      <c r="B20" s="32">
        <f>VLOOKUP($A20,[1]Effective!$A$8:$S$39,3,TRUE)</f>
        <v>6.96</v>
      </c>
      <c r="C20" s="27">
        <f>VLOOKUP($A20,[1]Effective!$A$8:$S$39,11,TRUE)</f>
        <v>1.0900000000000001</v>
      </c>
      <c r="D20" s="28">
        <f>VLOOKUP($A20,[1]Effective!$A$8:$S$39,12,TRUE)</f>
        <v>0</v>
      </c>
      <c r="E20" s="29">
        <f>VLOOKUP($A20,[1]Effective!$A$8:$S$39,13,TRUE)</f>
        <v>0</v>
      </c>
      <c r="F20" s="30">
        <f>VLOOKUP($A20,[1]Effective!$A$8:$S$39,14,TRUE)</f>
        <v>0.87</v>
      </c>
      <c r="G20" s="35" t="str">
        <f>VLOOKUP(A20,[1]Relationship!$A$1:$B$52,2,FALSE)</f>
        <v>U100A</v>
      </c>
      <c r="H20" s="32">
        <f>VLOOKUP($G20,[1]Updated!$A$8:$S$51,3,TRUE)</f>
        <v>6.3049999999999997</v>
      </c>
      <c r="I20" s="27">
        <f>VLOOKUP($G20,[1]Updated!$A$8:$S$51,11,TRUE)</f>
        <v>1.41</v>
      </c>
      <c r="J20" s="28">
        <f>VLOOKUP($G20,[1]Updated!$A$8:$S$51,12,TRUE)</f>
        <v>0</v>
      </c>
      <c r="K20" s="29">
        <f>VLOOKUP($G20,[1]Updated!$A$8:$S$51,13,TRUE)</f>
        <v>0.05</v>
      </c>
      <c r="L20" s="30">
        <f>VLOOKUP($G20,[1]Updated!$A$8:$S$51,14,TRUE)</f>
        <v>1.23</v>
      </c>
      <c r="M20" s="27">
        <f t="shared" si="1"/>
        <v>-0.65500000000000025</v>
      </c>
      <c r="N20" s="27">
        <f t="shared" si="0"/>
        <v>0.31999999999999984</v>
      </c>
      <c r="O20" s="28">
        <f t="shared" si="0"/>
        <v>0</v>
      </c>
      <c r="P20" s="29">
        <f t="shared" si="0"/>
        <v>0.05</v>
      </c>
      <c r="Q20" s="30">
        <f t="shared" si="0"/>
        <v>0.36</v>
      </c>
    </row>
    <row r="21" spans="1:17" s="14" customFormat="1" x14ac:dyDescent="0.2">
      <c r="A21" s="35" t="s">
        <v>36</v>
      </c>
      <c r="B21" s="32">
        <f>VLOOKUP($A21,[1]Effective!$A$8:$S$39,3,TRUE)</f>
        <v>5.7</v>
      </c>
      <c r="C21" s="27">
        <f>VLOOKUP($A21,[1]Effective!$A$8:$S$39,11,TRUE)</f>
        <v>0</v>
      </c>
      <c r="D21" s="28">
        <f>VLOOKUP($A21,[1]Effective!$A$8:$S$39,12,TRUE)</f>
        <v>0</v>
      </c>
      <c r="E21" s="29">
        <f>VLOOKUP($A21,[1]Effective!$A$8:$S$39,13,TRUE)</f>
        <v>1.5262354851453017</v>
      </c>
      <c r="F21" s="30">
        <f>VLOOKUP($A21,[1]Effective!$A$8:$S$39,14,TRUE)</f>
        <v>0</v>
      </c>
      <c r="G21" s="35" t="str">
        <f>VLOOKUP(A21,[1]Relationship!$A$1:$B$52,2,FALSE)</f>
        <v>U100B</v>
      </c>
      <c r="H21" s="32">
        <f>VLOOKUP($G21,[1]Updated!$A$8:$S$51,3,TRUE)</f>
        <v>5.3609999999999998</v>
      </c>
      <c r="I21" s="27">
        <f>VLOOKUP($G21,[1]Updated!$A$8:$S$51,11,TRUE)</f>
        <v>19.079999999999998</v>
      </c>
      <c r="J21" s="28">
        <f>VLOOKUP($G21,[1]Updated!$A$8:$S$51,12,TRUE)</f>
        <v>0</v>
      </c>
      <c r="K21" s="29">
        <f>VLOOKUP($G21,[1]Updated!$A$8:$S$51,13,TRUE)</f>
        <v>18.239999999999998</v>
      </c>
      <c r="L21" s="30">
        <f>VLOOKUP($G21,[1]Updated!$A$8:$S$51,14,TRUE)</f>
        <v>15.75</v>
      </c>
      <c r="M21" s="27">
        <f t="shared" si="1"/>
        <v>-0.33900000000000041</v>
      </c>
      <c r="N21" s="27">
        <f t="shared" si="0"/>
        <v>19.079999999999998</v>
      </c>
      <c r="O21" s="28">
        <f t="shared" si="0"/>
        <v>0</v>
      </c>
      <c r="P21" s="29">
        <f t="shared" si="0"/>
        <v>16.713764514854695</v>
      </c>
      <c r="Q21" s="30">
        <f t="shared" si="0"/>
        <v>15.75</v>
      </c>
    </row>
    <row r="22" spans="1:17" s="14" customFormat="1" x14ac:dyDescent="0.2">
      <c r="A22" s="35" t="s">
        <v>37</v>
      </c>
      <c r="B22" s="32">
        <f>VLOOKUP($A22,[1]Effective!$A$8:$S$39,3,TRUE)</f>
        <v>2.92</v>
      </c>
      <c r="C22" s="27">
        <f>VLOOKUP($A22,[1]Effective!$A$8:$S$39,11,TRUE)</f>
        <v>41.15</v>
      </c>
      <c r="D22" s="28">
        <f>VLOOKUP($A22,[1]Effective!$A$8:$S$39,12,TRUE)</f>
        <v>0</v>
      </c>
      <c r="E22" s="29">
        <f>VLOOKUP($A22,[1]Effective!$A$8:$S$39,13,TRUE)</f>
        <v>3.9789576444937698</v>
      </c>
      <c r="F22" s="30">
        <f>VLOOKUP($A22,[1]Effective!$A$8:$S$39,14,TRUE)</f>
        <v>30.39</v>
      </c>
      <c r="G22" s="35" t="str">
        <f>VLOOKUP(A22,[1]Relationship!$A$1:$B$52,2,FALSE)</f>
        <v>U100E</v>
      </c>
      <c r="H22" s="32">
        <f>VLOOKUP($G22,[1]Updated!$A$8:$S$51,3,TRUE)</f>
        <v>3.2730000000000001</v>
      </c>
      <c r="I22" s="27">
        <f>VLOOKUP($G22,[1]Updated!$A$8:$S$51,11,TRUE)</f>
        <v>76.61</v>
      </c>
      <c r="J22" s="28">
        <f>VLOOKUP($G22,[1]Updated!$A$8:$S$51,12,TRUE)</f>
        <v>0</v>
      </c>
      <c r="K22" s="29">
        <f>VLOOKUP($G22,[1]Updated!$A$8:$S$51,13,TRUE)</f>
        <v>10.58</v>
      </c>
      <c r="L22" s="30">
        <f>VLOOKUP($G22,[1]Updated!$A$8:$S$51,14,TRUE)</f>
        <v>43.67</v>
      </c>
      <c r="M22" s="32">
        <f t="shared" si="1"/>
        <v>0.3530000000000002</v>
      </c>
      <c r="N22" s="27">
        <f t="shared" si="0"/>
        <v>35.46</v>
      </c>
      <c r="O22" s="28">
        <f t="shared" si="0"/>
        <v>0</v>
      </c>
      <c r="P22" s="29">
        <f t="shared" si="0"/>
        <v>6.6010423555062303</v>
      </c>
      <c r="Q22" s="30">
        <f t="shared" si="0"/>
        <v>13.280000000000001</v>
      </c>
    </row>
    <row r="23" spans="1:17" s="14" customFormat="1" x14ac:dyDescent="0.2">
      <c r="A23" s="35" t="s">
        <v>38</v>
      </c>
      <c r="B23" s="32">
        <f>VLOOKUP($A23,[1]Effective!$A$8:$S$39,3,TRUE)</f>
        <v>2.06</v>
      </c>
      <c r="C23" s="27">
        <f>VLOOKUP($A23,[1]Effective!$A$8:$S$39,11,TRUE)</f>
        <v>51.47</v>
      </c>
      <c r="D23" s="28">
        <f>VLOOKUP($A23,[1]Effective!$A$8:$S$39,12,TRUE)</f>
        <v>0</v>
      </c>
      <c r="E23" s="29">
        <f>VLOOKUP($A23,[1]Effective!$A$8:$S$39,13,TRUE)</f>
        <v>6.1353429516288465</v>
      </c>
      <c r="F23" s="30">
        <f>VLOOKUP($A23,[1]Effective!$A$8:$S$39,14,TRUE)</f>
        <v>30.73</v>
      </c>
      <c r="G23" s="35" t="str">
        <f>VLOOKUP(A23,[1]Relationship!$A$1:$B$52,2,FALSE)</f>
        <v>U100F</v>
      </c>
      <c r="H23" s="32">
        <f>VLOOKUP($G23,[1]Updated!$A$8:$S$51,3,TRUE)</f>
        <v>2.5609999999999999</v>
      </c>
      <c r="I23" s="27">
        <f>VLOOKUP($G23,[1]Updated!$A$8:$S$51,11,TRUE)</f>
        <v>64.94</v>
      </c>
      <c r="J23" s="28">
        <f>VLOOKUP($G23,[1]Updated!$A$8:$S$51,12,TRUE)</f>
        <v>0</v>
      </c>
      <c r="K23" s="29">
        <f>VLOOKUP($G23,[1]Updated!$A$8:$S$51,13,TRUE)</f>
        <v>14</v>
      </c>
      <c r="L23" s="30">
        <f>VLOOKUP($G23,[1]Updated!$A$8:$S$51,14,TRUE)</f>
        <v>30.36</v>
      </c>
      <c r="M23" s="32">
        <f t="shared" si="1"/>
        <v>0.50099999999999989</v>
      </c>
      <c r="N23" s="27">
        <f t="shared" si="0"/>
        <v>13.469999999999999</v>
      </c>
      <c r="O23" s="28">
        <f t="shared" si="0"/>
        <v>0</v>
      </c>
      <c r="P23" s="29">
        <f t="shared" si="0"/>
        <v>7.8646570483711535</v>
      </c>
      <c r="Q23" s="30">
        <f t="shared" si="0"/>
        <v>-0.37000000000000099</v>
      </c>
    </row>
    <row r="24" spans="1:17" s="14" customFormat="1" x14ac:dyDescent="0.2">
      <c r="A24" s="35" t="s">
        <v>39</v>
      </c>
      <c r="B24" s="32">
        <f>VLOOKUP($A24,[1]Effective!$A$8:$S$39,3,TRUE)</f>
        <v>5.48</v>
      </c>
      <c r="C24" s="27">
        <f>VLOOKUP($A24,[1]Effective!$A$8:$S$39,11,TRUE)</f>
        <v>0.01</v>
      </c>
      <c r="D24" s="28">
        <f>VLOOKUP($A24,[1]Effective!$A$8:$S$39,12,TRUE)</f>
        <v>0</v>
      </c>
      <c r="E24" s="29">
        <f>VLOOKUP($A24,[1]Effective!$A$8:$S$39,13,TRUE)</f>
        <v>4.930034260475836E-3</v>
      </c>
      <c r="F24" s="30">
        <f>VLOOKUP($A24,[1]Effective!$A$8:$S$39,14,TRUE)</f>
        <v>0</v>
      </c>
      <c r="G24" s="35" t="str">
        <f>VLOOKUP(A24,[1]Relationship!$A$1:$B$52,2,FALSE)</f>
        <v>W167C</v>
      </c>
      <c r="H24" s="32">
        <f>VLOOKUP($G24,[1]Updated!$A$8:$S$51,3,TRUE)</f>
        <v>5.3070000000000004</v>
      </c>
      <c r="I24" s="27">
        <f>VLOOKUP($G24,[1]Updated!$A$8:$S$51,11,TRUE)</f>
        <v>1.29</v>
      </c>
      <c r="J24" s="28">
        <f>VLOOKUP($G24,[1]Updated!$A$8:$S$51,12,TRUE)</f>
        <v>0</v>
      </c>
      <c r="K24" s="29">
        <f>VLOOKUP($G24,[1]Updated!$A$8:$S$51,13,TRUE)</f>
        <v>0.21</v>
      </c>
      <c r="L24" s="30">
        <f>VLOOKUP($G24,[1]Updated!$A$8:$S$51,14,TRUE)</f>
        <v>8.33</v>
      </c>
      <c r="M24" s="32">
        <f t="shared" si="1"/>
        <v>-0.17300000000000004</v>
      </c>
      <c r="N24" s="27">
        <f t="shared" si="0"/>
        <v>1.28</v>
      </c>
      <c r="O24" s="28">
        <f t="shared" si="0"/>
        <v>0</v>
      </c>
      <c r="P24" s="29">
        <f t="shared" si="0"/>
        <v>0.20506996573952416</v>
      </c>
      <c r="Q24" s="30">
        <f t="shared" si="0"/>
        <v>8.33</v>
      </c>
    </row>
    <row r="25" spans="1:17" s="14" customFormat="1" x14ac:dyDescent="0.2">
      <c r="A25" s="35" t="s">
        <v>40</v>
      </c>
      <c r="B25" s="32">
        <f>VLOOKUP($A25,[1]Effective!$A$8:$S$39,3,TRUE)</f>
        <v>1.57</v>
      </c>
      <c r="C25" s="27">
        <f>VLOOKUP($A25,[1]Effective!$A$8:$S$39,11,TRUE)</f>
        <v>11.94</v>
      </c>
      <c r="D25" s="28">
        <f>VLOOKUP($A25,[1]Effective!$A$8:$S$39,12,TRUE)</f>
        <v>0</v>
      </c>
      <c r="E25" s="29">
        <f>VLOOKUP($A25,[1]Effective!$A$8:$S$39,13,TRUE)</f>
        <v>20.822524144351828</v>
      </c>
      <c r="F25" s="30">
        <f>VLOOKUP($A25,[1]Effective!$A$8:$S$39,14,TRUE)</f>
        <v>4.78</v>
      </c>
      <c r="G25" s="35" t="str">
        <f>VLOOKUP(A25,[1]Relationship!$A$1:$B$52,2,FALSE)</f>
        <v>W167D</v>
      </c>
      <c r="H25" s="32">
        <f>VLOOKUP($G25,[1]Updated!$A$8:$S$51,3,TRUE)</f>
        <v>1.4079999999999999</v>
      </c>
      <c r="I25" s="27">
        <f>VLOOKUP($G25,[1]Updated!$A$8:$S$51,11,TRUE)</f>
        <v>1.51</v>
      </c>
      <c r="J25" s="28">
        <f>VLOOKUP($G25,[1]Updated!$A$8:$S$51,12,TRUE)</f>
        <v>0</v>
      </c>
      <c r="K25" s="29">
        <f>VLOOKUP($G25,[1]Updated!$A$8:$S$51,13,TRUE)</f>
        <v>8.77</v>
      </c>
      <c r="L25" s="30">
        <f>VLOOKUP($G25,[1]Updated!$A$8:$S$51,14,TRUE)</f>
        <v>4.12</v>
      </c>
      <c r="M25" s="32">
        <f t="shared" si="1"/>
        <v>-0.16200000000000014</v>
      </c>
      <c r="N25" s="27">
        <f t="shared" si="0"/>
        <v>-10.43</v>
      </c>
      <c r="O25" s="28">
        <f t="shared" si="0"/>
        <v>0</v>
      </c>
      <c r="P25" s="29">
        <f t="shared" si="0"/>
        <v>-12.052524144351828</v>
      </c>
      <c r="Q25" s="30">
        <f t="shared" si="0"/>
        <v>-0.66000000000000014</v>
      </c>
    </row>
    <row r="26" spans="1:17" s="14" customFormat="1" x14ac:dyDescent="0.2">
      <c r="A26" s="35" t="s">
        <v>41</v>
      </c>
      <c r="B26" s="32">
        <f>VLOOKUP($A26,[1]Effective!$A$8:$S$39,3,TRUE)</f>
        <v>1.71</v>
      </c>
      <c r="C26" s="27">
        <f>VLOOKUP($A26,[1]Effective!$A$8:$S$39,11,TRUE)</f>
        <v>58.51</v>
      </c>
      <c r="D26" s="28">
        <f>VLOOKUP($A26,[1]Effective!$A$8:$S$39,12,TRUE)</f>
        <v>0</v>
      </c>
      <c r="E26" s="29">
        <f>VLOOKUP($A26,[1]Effective!$A$8:$S$39,13,TRUE)</f>
        <v>31.099994323164744</v>
      </c>
      <c r="F26" s="30">
        <f>VLOOKUP($A26,[1]Effective!$A$8:$S$39,14,TRUE)</f>
        <v>32.97</v>
      </c>
      <c r="G26" s="35" t="str">
        <f>VLOOKUP(A26,[1]Relationship!$A$1:$B$52,2,FALSE)</f>
        <v>W167_01A</v>
      </c>
      <c r="H26" s="32">
        <f>VLOOKUP($G26,[1]Updated!$A$8:$S$51,3,TRUE)</f>
        <v>1.7430000000000001</v>
      </c>
      <c r="I26" s="27">
        <f>VLOOKUP($G26,[1]Updated!$A$8:$S$51,11,TRUE)</f>
        <v>81.599999999999994</v>
      </c>
      <c r="J26" s="28">
        <f>VLOOKUP($G26,[1]Updated!$A$8:$S$51,12,TRUE)</f>
        <v>0</v>
      </c>
      <c r="K26" s="29">
        <f>VLOOKUP($G26,[1]Updated!$A$8:$S$51,13,TRUE)</f>
        <v>39.799999999999997</v>
      </c>
      <c r="L26" s="30">
        <f>VLOOKUP($G26,[1]Updated!$A$8:$S$51,14,TRUE)</f>
        <v>55.84</v>
      </c>
      <c r="M26" s="32">
        <f t="shared" si="1"/>
        <v>3.300000000000014E-2</v>
      </c>
      <c r="N26" s="27">
        <f t="shared" si="0"/>
        <v>23.089999999999996</v>
      </c>
      <c r="O26" s="28">
        <f t="shared" si="0"/>
        <v>0</v>
      </c>
      <c r="P26" s="29">
        <f t="shared" si="0"/>
        <v>8.7000056768352536</v>
      </c>
      <c r="Q26" s="30">
        <f t="shared" si="0"/>
        <v>22.870000000000005</v>
      </c>
    </row>
    <row r="27" spans="1:17" s="14" customFormat="1" ht="13.5" thickBot="1" x14ac:dyDescent="0.25">
      <c r="A27" s="35" t="s">
        <v>42</v>
      </c>
      <c r="B27" s="32">
        <f>VLOOKUP($A27,[1]Effective!$A$8:$S$39,3,TRUE)</f>
        <v>2.02</v>
      </c>
      <c r="C27" s="27">
        <f>VLOOKUP($A27,[1]Effective!$A$8:$S$39,11,TRUE)</f>
        <v>55.64</v>
      </c>
      <c r="D27" s="28">
        <f>VLOOKUP($A27,[1]Effective!$A$8:$S$39,12,TRUE)</f>
        <v>0</v>
      </c>
      <c r="E27" s="29">
        <f>VLOOKUP($A27,[1]Effective!$A$8:$S$39,13,TRUE)</f>
        <v>75.904157660479555</v>
      </c>
      <c r="F27" s="30">
        <f>VLOOKUP($A27,[1]Effective!$A$8:$S$39,14,TRUE)</f>
        <v>43.06</v>
      </c>
      <c r="G27" s="35" t="str">
        <f>VLOOKUP(A27,[1]Relationship!$A$1:$B$52,2,FALSE)</f>
        <v>W167_01B</v>
      </c>
      <c r="H27" s="32">
        <f>VLOOKUP($G27,[1]Updated!$A$8:$S$51,3,TRUE)</f>
        <v>2.3210000000000002</v>
      </c>
      <c r="I27" s="27">
        <f>VLOOKUP($G27,[1]Updated!$A$8:$S$51,11,TRUE)</f>
        <v>65.239999999999995</v>
      </c>
      <c r="J27" s="28">
        <f>VLOOKUP($G27,[1]Updated!$A$8:$S$51,12,TRUE)</f>
        <v>0</v>
      </c>
      <c r="K27" s="29">
        <f>VLOOKUP($G27,[1]Updated!$A$8:$S$51,13,TRUE)</f>
        <v>64.59</v>
      </c>
      <c r="L27" s="30">
        <f>VLOOKUP($G27,[1]Updated!$A$8:$S$51,14,TRUE)</f>
        <v>35.76</v>
      </c>
      <c r="M27" s="32">
        <f t="shared" si="1"/>
        <v>0.30100000000000016</v>
      </c>
      <c r="N27" s="27">
        <f t="shared" si="0"/>
        <v>9.5999999999999943</v>
      </c>
      <c r="O27" s="28">
        <f t="shared" si="0"/>
        <v>0</v>
      </c>
      <c r="P27" s="29">
        <f t="shared" si="0"/>
        <v>-11.314157660479552</v>
      </c>
      <c r="Q27" s="30">
        <f t="shared" si="0"/>
        <v>-7.3000000000000043</v>
      </c>
    </row>
    <row r="28" spans="1:17" x14ac:dyDescent="0.2">
      <c r="A28" s="36"/>
      <c r="B28" s="37"/>
      <c r="C28" s="37"/>
      <c r="D28" s="38"/>
      <c r="E28" s="38"/>
      <c r="F28" s="39"/>
      <c r="G28" s="36"/>
      <c r="H28" s="37"/>
      <c r="I28" s="37"/>
      <c r="J28" s="38"/>
      <c r="K28" s="38"/>
      <c r="L28" s="39"/>
      <c r="M28" s="40"/>
      <c r="N28" s="41"/>
      <c r="O28" s="41"/>
      <c r="P28" s="41"/>
      <c r="Q28" s="42"/>
    </row>
    <row r="29" spans="1:17" x14ac:dyDescent="0.2">
      <c r="A29" s="44" t="s">
        <v>43</v>
      </c>
      <c r="B29" s="45">
        <f>SUMIF(B4:B27,"&lt;&gt;#N/A")</f>
        <v>108.11999999999999</v>
      </c>
      <c r="C29" s="45">
        <f>SUMPRODUCT($B$4:$B$27,C4:C27)/$B$29</f>
        <v>25.052135590085093</v>
      </c>
      <c r="D29" s="45">
        <f>SUMPRODUCT($B$4:$B$27,D4:D27)/$B$29</f>
        <v>0</v>
      </c>
      <c r="E29" s="45">
        <f>SUMPRODUCT($B$4:$B$27,E4:E27)/$B$29</f>
        <v>7.1799586420977617</v>
      </c>
      <c r="F29" s="46">
        <f>SUMPRODUCT($B$4:$B$27,F4:F27)/$B$29</f>
        <v>17.009921383647796</v>
      </c>
      <c r="G29" s="44" t="s">
        <v>43</v>
      </c>
      <c r="H29" s="45">
        <f>SUM(H4:H27)</f>
        <v>108.48999999999998</v>
      </c>
      <c r="I29" s="45">
        <f>SUMPRODUCT($H4:$H27,I4:I27)/$H29</f>
        <v>38.367252834362624</v>
      </c>
      <c r="J29" s="45">
        <f>SUMPRODUCT($H4:$H27,J4:J27)/$H29</f>
        <v>0</v>
      </c>
      <c r="K29" s="45">
        <f>SUMPRODUCT($H4:$H27,K4:K27)/$H29</f>
        <v>15.317394322057336</v>
      </c>
      <c r="L29" s="46">
        <f>SUMPRODUCT($H4:$H27,L4:L27)/$H29</f>
        <v>21.079838418287398</v>
      </c>
      <c r="M29" s="47">
        <f>H29-B29</f>
        <v>0.36999999999999034</v>
      </c>
      <c r="N29" s="48">
        <f>I29-C29</f>
        <v>13.315117244277531</v>
      </c>
      <c r="O29" s="48">
        <f>J29-D29</f>
        <v>0</v>
      </c>
      <c r="P29" s="48">
        <f>K29-E29</f>
        <v>8.1374356799595731</v>
      </c>
      <c r="Q29" s="49">
        <f>L29-F29</f>
        <v>4.0699170346396016</v>
      </c>
    </row>
    <row r="30" spans="1:17" ht="13.5" thickBot="1" x14ac:dyDescent="0.25">
      <c r="A30" s="50"/>
      <c r="B30" s="51"/>
      <c r="C30" s="51"/>
      <c r="D30" s="52"/>
      <c r="E30" s="52"/>
      <c r="F30" s="53"/>
      <c r="G30" s="50"/>
      <c r="H30" s="51"/>
      <c r="I30" s="51"/>
      <c r="J30" s="52"/>
      <c r="K30" s="52"/>
      <c r="L30" s="53"/>
      <c r="M30" s="54"/>
      <c r="N30" s="55"/>
      <c r="O30" s="55"/>
      <c r="P30" s="55"/>
      <c r="Q30" s="56"/>
    </row>
  </sheetData>
  <printOptions horizontalCentered="1"/>
  <pageMargins left="0.75" right="0.75" top="1.25" bottom="0.75" header="0.3" footer="0.3"/>
  <pageSetup paperSize="17" scale="96" orientation="landscape" r:id="rId1"/>
  <headerFooter scaleWithDoc="0">
    <oddHeader>&amp;C&amp;"Calibri,Bold"&amp;14TABLE 7
&amp;12Tc &amp;&amp; R Area Comparisons
(Effective vs. Updated)</oddHeader>
    <oddFooter>&amp;L&amp;"Calibri,Regular"&amp;F&amp;C&amp;"Calibri,Regular"Pg. &amp;P of &amp;N&amp;R&amp;"Calibri,Regular"&amp;D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AreaComp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DeLaPena, José</cp:lastModifiedBy>
  <cp:lastPrinted>2012-12-21T16:15:52Z</cp:lastPrinted>
  <dcterms:created xsi:type="dcterms:W3CDTF">2012-08-22T23:29:16Z</dcterms:created>
  <dcterms:modified xsi:type="dcterms:W3CDTF">2013-02-26T23:05:33Z</dcterms:modified>
</cp:coreProperties>
</file>