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75"/>
  </bookViews>
  <sheets>
    <sheet name="Splits" sheetId="1" r:id="rId1"/>
  </sheets>
  <externalReferences>
    <externalReference r:id="rId2"/>
  </externalReferences>
  <definedNames>
    <definedName name="_xlnm.Print_Area" localSheetId="0">Splits!$A$1:$M$14</definedName>
  </definedNames>
  <calcPr calcId="145621"/>
</workbook>
</file>

<file path=xl/calcChain.xml><?xml version="1.0" encoding="utf-8"?>
<calcChain xmlns="http://schemas.openxmlformats.org/spreadsheetml/2006/main">
  <c r="I14" i="1" l="1"/>
  <c r="F14" i="1"/>
  <c r="H4" i="1"/>
  <c r="L4" i="1" s="1"/>
  <c r="I13" i="1" s="1"/>
  <c r="H3" i="1"/>
  <c r="E13" i="1" s="1"/>
  <c r="H5" i="1"/>
  <c r="L5" i="1" s="1"/>
  <c r="L12" i="1" s="1"/>
  <c r="G4" i="1"/>
  <c r="H12" i="1" s="1"/>
  <c r="G3" i="1"/>
  <c r="K3" i="1" s="1"/>
  <c r="F12" i="1" s="1"/>
  <c r="G5" i="1"/>
  <c r="K11" i="1" s="1"/>
  <c r="F4" i="1"/>
  <c r="H11" i="1" s="1"/>
  <c r="F3" i="1"/>
  <c r="E11" i="1" s="1"/>
  <c r="F5" i="1"/>
  <c r="K10" i="1" s="1"/>
  <c r="E4" i="1"/>
  <c r="H10" i="1" s="1"/>
  <c r="E3" i="1"/>
  <c r="I3" i="1" s="1"/>
  <c r="F10" i="1" s="1"/>
  <c r="E5" i="1"/>
  <c r="K9" i="1" s="1"/>
  <c r="E10" i="1" l="1"/>
  <c r="J5" i="1"/>
  <c r="L10" i="1" s="1"/>
  <c r="J4" i="1"/>
  <c r="I11" i="1" s="1"/>
  <c r="I4" i="1"/>
  <c r="I10" i="1" s="1"/>
  <c r="I5" i="1"/>
  <c r="L9" i="1" s="1"/>
  <c r="E12" i="1"/>
  <c r="L3" i="1"/>
  <c r="F13" i="1" s="1"/>
  <c r="J3" i="1"/>
  <c r="F11" i="1" s="1"/>
  <c r="H13" i="1"/>
  <c r="K4" i="1"/>
  <c r="I12" i="1" s="1"/>
  <c r="K12" i="1"/>
  <c r="K5" i="1"/>
  <c r="L11" i="1" s="1"/>
</calcChain>
</file>

<file path=xl/sharedStrings.xml><?xml version="1.0" encoding="utf-8"?>
<sst xmlns="http://schemas.openxmlformats.org/spreadsheetml/2006/main" count="36" uniqueCount="23">
  <si>
    <t>Overflow Name</t>
  </si>
  <si>
    <t>Diversion To:</t>
  </si>
  <si>
    <t>Outflow To:</t>
  </si>
  <si>
    <t>Diversion Split
%</t>
  </si>
  <si>
    <t>Inflow - DI (cfs)</t>
  </si>
  <si>
    <t>Diversion - DQ (cfs)</t>
  </si>
  <si>
    <t>Notes</t>
  </si>
  <si>
    <t>10-Year</t>
  </si>
  <si>
    <t>50-Year</t>
  </si>
  <si>
    <t>100-Year</t>
  </si>
  <si>
    <t>500-Year</t>
  </si>
  <si>
    <t>K1000000_2446_D</t>
  </si>
  <si>
    <t>U101-00-00</t>
  </si>
  <si>
    <t>U102-00-00</t>
  </si>
  <si>
    <t>73% to U102, 27% to U101</t>
  </si>
  <si>
    <t>K1000000_2309_D</t>
  </si>
  <si>
    <t>N/A</t>
  </si>
  <si>
    <t>No Diversion (All to U102)</t>
  </si>
  <si>
    <t>K1000000_2223_D</t>
  </si>
  <si>
    <t>U100-00-00</t>
  </si>
  <si>
    <t>No Diversion (All to U100)</t>
  </si>
  <si>
    <t>DI (cfs)</t>
  </si>
  <si>
    <t>DQ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</si>
</sst>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4" xfId="0" applyFont="1" applyBorder="1" applyAlignment="1">
      <alignment horizontal="centerContinuous" vertic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0" xfId="0" applyFont="1"/>
    <xf numFmtId="0" fontId="0" fillId="2" borderId="9" xfId="0" applyFill="1" applyBorder="1" applyAlignment="1">
      <alignment horizontal="center" vertical="center"/>
    </xf>
    <xf numFmtId="9" fontId="0" fillId="2" borderId="9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9" fontId="0" fillId="3" borderId="13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16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1" fontId="0" fillId="4" borderId="18" xfId="0" applyNumberFormat="1" applyFill="1" applyBorder="1" applyAlignment="1">
      <alignment horizontal="center" vertical="center"/>
    </xf>
    <xf numFmtId="1" fontId="0" fillId="4" borderId="19" xfId="0" applyNumberFormat="1" applyFill="1" applyBorder="1" applyAlignment="1">
      <alignment horizontal="center" vertical="center"/>
    </xf>
    <xf numFmtId="1" fontId="0" fillId="4" borderId="20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Continuous"/>
    </xf>
    <xf numFmtId="0" fontId="1" fillId="2" borderId="4" xfId="0" applyFont="1" applyFill="1" applyBorder="1" applyAlignment="1">
      <alignment horizontal="centerContinuous"/>
    </xf>
    <xf numFmtId="0" fontId="1" fillId="3" borderId="2" xfId="0" applyFont="1" applyFill="1" applyBorder="1" applyAlignment="1">
      <alignment horizontal="centerContinuous"/>
    </xf>
    <xf numFmtId="0" fontId="1" fillId="3" borderId="4" xfId="0" applyFont="1" applyFill="1" applyBorder="1" applyAlignment="1">
      <alignment horizontal="centerContinuous"/>
    </xf>
    <xf numFmtId="0" fontId="1" fillId="4" borderId="2" xfId="0" applyFont="1" applyFill="1" applyBorder="1" applyAlignment="1">
      <alignment horizontal="centerContinuous"/>
    </xf>
    <xf numFmtId="0" fontId="1" fillId="4" borderId="4" xfId="0" applyFont="1" applyFill="1" applyBorder="1" applyAlignment="1">
      <alignment horizontal="centerContinuous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Investigations/Overflow/Cypress_Overflows_PM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K1000000_2446_D"/>
      <sheetName val="K1000000_2309_D"/>
      <sheetName val="K1000000_2223_D"/>
      <sheetName val="Splits"/>
    </sheetNames>
    <sheetDataSet>
      <sheetData sheetId="0">
        <row r="4">
          <cell r="G4">
            <v>3096.7459109902566</v>
          </cell>
          <cell r="H4">
            <v>7344.4334854083654</v>
          </cell>
          <cell r="I4">
            <v>10089.607855217875</v>
          </cell>
          <cell r="J4">
            <v>18771.736746659502</v>
          </cell>
        </row>
        <row r="5">
          <cell r="G5">
            <v>143.77695042814409</v>
          </cell>
          <cell r="H5">
            <v>952.96820753461964</v>
          </cell>
          <cell r="I5">
            <v>1602.8297554422179</v>
          </cell>
          <cell r="J5">
            <v>3828.5536592405629</v>
          </cell>
        </row>
        <row r="6">
          <cell r="G6">
            <v>0</v>
          </cell>
          <cell r="H6">
            <v>159.79530519203908</v>
          </cell>
          <cell r="I6">
            <v>547.8932612211421</v>
          </cell>
          <cell r="J6">
            <v>2555.0435145480014</v>
          </cell>
        </row>
      </sheetData>
      <sheetData sheetId="1">
        <row r="4">
          <cell r="G4">
            <v>3096.7459109902566</v>
          </cell>
        </row>
      </sheetData>
      <sheetData sheetId="2">
        <row r="4">
          <cell r="G4">
            <v>143.77695042814409</v>
          </cell>
        </row>
      </sheetData>
      <sheetData sheetId="3">
        <row r="4">
          <cell r="G4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E7" sqref="E7:F14"/>
    </sheetView>
  </sheetViews>
  <sheetFormatPr defaultRowHeight="15" x14ac:dyDescent="0.25"/>
  <cols>
    <col min="1" max="1" width="20.7109375" customWidth="1"/>
    <col min="2" max="4" width="15.7109375" customWidth="1"/>
    <col min="5" max="12" width="10.7109375" customWidth="1"/>
    <col min="13" max="13" width="30.42578125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5"/>
      <c r="I1" s="3" t="s">
        <v>5</v>
      </c>
      <c r="J1" s="4"/>
      <c r="K1" s="4"/>
      <c r="L1" s="5"/>
      <c r="M1" s="1" t="s">
        <v>6</v>
      </c>
    </row>
    <row r="2" spans="1:13" s="10" customFormat="1" ht="12.75" thickBot="1" x14ac:dyDescent="0.25">
      <c r="A2" s="6"/>
      <c r="B2" s="6"/>
      <c r="C2" s="6"/>
      <c r="D2" s="6"/>
      <c r="E2" s="7" t="s">
        <v>7</v>
      </c>
      <c r="F2" s="8" t="s">
        <v>8</v>
      </c>
      <c r="G2" s="8" t="s">
        <v>9</v>
      </c>
      <c r="H2" s="9" t="s">
        <v>10</v>
      </c>
      <c r="I2" s="7" t="s">
        <v>7</v>
      </c>
      <c r="J2" s="8" t="s">
        <v>8</v>
      </c>
      <c r="K2" s="8" t="s">
        <v>9</v>
      </c>
      <c r="L2" s="9" t="s">
        <v>10</v>
      </c>
      <c r="M2" s="6"/>
    </row>
    <row r="3" spans="1:13" ht="30" customHeight="1" x14ac:dyDescent="0.25">
      <c r="A3" s="11" t="s">
        <v>11</v>
      </c>
      <c r="B3" s="11" t="s">
        <v>12</v>
      </c>
      <c r="C3" s="11" t="s">
        <v>13</v>
      </c>
      <c r="D3" s="12">
        <v>0.27</v>
      </c>
      <c r="E3" s="13">
        <f>ROUND([1]Summary!G4,0)</f>
        <v>3097</v>
      </c>
      <c r="F3" s="14">
        <f>ROUND([1]Summary!H4,0)</f>
        <v>7344</v>
      </c>
      <c r="G3" s="14">
        <f>ROUND([1]Summary!I4,0)</f>
        <v>10090</v>
      </c>
      <c r="H3" s="15">
        <f>ROUND([1]Summary!J4,0)</f>
        <v>18772</v>
      </c>
      <c r="I3" s="13">
        <f>ROUND($D$3*E3,0)</f>
        <v>836</v>
      </c>
      <c r="J3" s="14">
        <f t="shared" ref="J3:L3" si="0">ROUND($D$3*F3,0)</f>
        <v>1983</v>
      </c>
      <c r="K3" s="14">
        <f t="shared" si="0"/>
        <v>2724</v>
      </c>
      <c r="L3" s="15">
        <f t="shared" si="0"/>
        <v>5068</v>
      </c>
      <c r="M3" s="16" t="s">
        <v>14</v>
      </c>
    </row>
    <row r="4" spans="1:13" ht="30" customHeight="1" x14ac:dyDescent="0.25">
      <c r="A4" s="17" t="s">
        <v>15</v>
      </c>
      <c r="B4" s="17" t="s">
        <v>16</v>
      </c>
      <c r="C4" s="17" t="s">
        <v>13</v>
      </c>
      <c r="D4" s="18">
        <v>0</v>
      </c>
      <c r="E4" s="19">
        <f>ROUND([1]Summary!G5,0)</f>
        <v>144</v>
      </c>
      <c r="F4" s="20">
        <f>ROUND([1]Summary!H5,0)</f>
        <v>953</v>
      </c>
      <c r="G4" s="20">
        <f>ROUND([1]Summary!I5,0)</f>
        <v>1603</v>
      </c>
      <c r="H4" s="21">
        <f>ROUND([1]Summary!J5,0)</f>
        <v>3829</v>
      </c>
      <c r="I4" s="19">
        <f>ROUND($D$4*E4,0)</f>
        <v>0</v>
      </c>
      <c r="J4" s="20">
        <f t="shared" ref="J4:L4" si="1">ROUND($D$4*F4,0)</f>
        <v>0</v>
      </c>
      <c r="K4" s="20">
        <f t="shared" si="1"/>
        <v>0</v>
      </c>
      <c r="L4" s="21">
        <f t="shared" si="1"/>
        <v>0</v>
      </c>
      <c r="M4" s="22" t="s">
        <v>17</v>
      </c>
    </row>
    <row r="5" spans="1:13" ht="30" customHeight="1" thickBot="1" x14ac:dyDescent="0.3">
      <c r="A5" s="23" t="s">
        <v>18</v>
      </c>
      <c r="B5" s="23" t="s">
        <v>16</v>
      </c>
      <c r="C5" s="23" t="s">
        <v>19</v>
      </c>
      <c r="D5" s="24">
        <v>0</v>
      </c>
      <c r="E5" s="25">
        <f>ROUND([1]Summary!G6,0)</f>
        <v>0</v>
      </c>
      <c r="F5" s="26">
        <f>ROUND([1]Summary!H6,0)</f>
        <v>160</v>
      </c>
      <c r="G5" s="26">
        <f>ROUND([1]Summary!I6,0)</f>
        <v>548</v>
      </c>
      <c r="H5" s="27">
        <f>ROUND([1]Summary!J6,0)</f>
        <v>2555</v>
      </c>
      <c r="I5" s="25">
        <f>ROUND($D$5*E5,0)</f>
        <v>0</v>
      </c>
      <c r="J5" s="26">
        <f t="shared" ref="J5:L5" si="2">ROUND($D$5*F5,0)</f>
        <v>0</v>
      </c>
      <c r="K5" s="26">
        <f t="shared" si="2"/>
        <v>0</v>
      </c>
      <c r="L5" s="27">
        <f t="shared" si="2"/>
        <v>0</v>
      </c>
      <c r="M5" s="28" t="s">
        <v>20</v>
      </c>
    </row>
    <row r="6" spans="1:13" ht="15.75" thickBot="1" x14ac:dyDescent="0.3"/>
    <row r="7" spans="1:13" x14ac:dyDescent="0.25">
      <c r="E7" s="29" t="s">
        <v>11</v>
      </c>
      <c r="F7" s="30"/>
      <c r="H7" s="31" t="s">
        <v>15</v>
      </c>
      <c r="I7" s="32"/>
      <c r="K7" s="33" t="s">
        <v>18</v>
      </c>
      <c r="L7" s="34"/>
    </row>
    <row r="8" spans="1:13" ht="15.75" thickBot="1" x14ac:dyDescent="0.3">
      <c r="E8" s="35" t="s">
        <v>21</v>
      </c>
      <c r="F8" s="36" t="s">
        <v>22</v>
      </c>
      <c r="H8" s="37" t="s">
        <v>21</v>
      </c>
      <c r="I8" s="38" t="s">
        <v>22</v>
      </c>
      <c r="K8" s="39" t="s">
        <v>21</v>
      </c>
      <c r="L8" s="40" t="s">
        <v>22</v>
      </c>
    </row>
    <row r="9" spans="1:13" x14ac:dyDescent="0.25">
      <c r="E9" s="41">
        <v>0</v>
      </c>
      <c r="F9" s="42">
        <v>0</v>
      </c>
      <c r="H9" s="41">
        <v>0</v>
      </c>
      <c r="I9" s="42">
        <v>0</v>
      </c>
      <c r="K9" s="41">
        <f>E5</f>
        <v>0</v>
      </c>
      <c r="L9" s="41">
        <f>I5</f>
        <v>0</v>
      </c>
    </row>
    <row r="10" spans="1:13" x14ac:dyDescent="0.25">
      <c r="E10" s="43">
        <f>E3</f>
        <v>3097</v>
      </c>
      <c r="F10" s="43">
        <f>I3</f>
        <v>836</v>
      </c>
      <c r="H10" s="43">
        <f>E4</f>
        <v>144</v>
      </c>
      <c r="I10" s="43">
        <f>I4</f>
        <v>0</v>
      </c>
      <c r="K10" s="43">
        <f>F5</f>
        <v>160</v>
      </c>
      <c r="L10" s="43">
        <f>J5</f>
        <v>0</v>
      </c>
    </row>
    <row r="11" spans="1:13" x14ac:dyDescent="0.25">
      <c r="E11" s="43">
        <f>F3</f>
        <v>7344</v>
      </c>
      <c r="F11" s="43">
        <f>J3</f>
        <v>1983</v>
      </c>
      <c r="H11" s="43">
        <f>F4</f>
        <v>953</v>
      </c>
      <c r="I11" s="43">
        <f>J4</f>
        <v>0</v>
      </c>
      <c r="K11" s="43">
        <f>G5</f>
        <v>548</v>
      </c>
      <c r="L11" s="43">
        <f>K5</f>
        <v>0</v>
      </c>
    </row>
    <row r="12" spans="1:13" x14ac:dyDescent="0.25">
      <c r="E12" s="43">
        <f>G3</f>
        <v>10090</v>
      </c>
      <c r="F12" s="43">
        <f>K3</f>
        <v>2724</v>
      </c>
      <c r="H12" s="43">
        <f>G4</f>
        <v>1603</v>
      </c>
      <c r="I12" s="43">
        <f>K4</f>
        <v>0</v>
      </c>
      <c r="K12" s="43">
        <f>H5</f>
        <v>2555</v>
      </c>
      <c r="L12" s="43">
        <f>L5</f>
        <v>0</v>
      </c>
    </row>
    <row r="13" spans="1:13" x14ac:dyDescent="0.25">
      <c r="E13" s="43">
        <f>H3</f>
        <v>18772</v>
      </c>
      <c r="F13" s="43">
        <f>L3</f>
        <v>5068</v>
      </c>
      <c r="H13" s="43">
        <f>H4</f>
        <v>3829</v>
      </c>
      <c r="I13" s="43">
        <f>L4</f>
        <v>0</v>
      </c>
      <c r="K13" s="43">
        <v>3000</v>
      </c>
      <c r="L13" s="43">
        <v>0</v>
      </c>
    </row>
    <row r="14" spans="1:13" x14ac:dyDescent="0.25">
      <c r="E14" s="44">
        <v>20000</v>
      </c>
      <c r="F14" s="44">
        <f>ROUND(D3*E14,0)</f>
        <v>5400</v>
      </c>
      <c r="H14" s="44">
        <v>4500</v>
      </c>
      <c r="I14" s="44">
        <f>ROUND(D4*H14,0)</f>
        <v>0</v>
      </c>
      <c r="K14" s="45"/>
      <c r="L14" s="45"/>
    </row>
  </sheetData>
  <printOptions horizontalCentered="1"/>
  <pageMargins left="0.7" right="0.7" top="1.25" bottom="0.75" header="0.3" footer="0.3"/>
  <pageSetup paperSize="3" orientation="landscape" r:id="rId1"/>
  <headerFooter scaleWithDoc="0">
    <oddHeader>&amp;C&amp;"-,Bold"&amp;12TABLE 12
Diversion (DI-DQ) Curves for Cypress Creek Overflows</oddHeader>
    <oddFooter>&amp;L&amp;10&amp;G&amp;C&amp;10Pg. &amp;P of &amp;N&amp;R&amp;10April 2013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Splits</vt:lpstr>
      <vt:lpstr>Splits!Print_Area</vt:lpstr>
    </vt:vector>
  </TitlesOfParts>
  <Company>Leo A Daly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DeLaPena, José</dc:creator>
  <cp:lastModifiedBy>José De La Pena</cp:lastModifiedBy>
  <cp:lastPrinted>2012-12-21T16:15:47Z</cp:lastPrinted>
  <dcterms:created xsi:type="dcterms:W3CDTF">2012-08-23T13:38:51Z</dcterms:created>
  <dcterms:modified xsi:type="dcterms:W3CDTF">2013-05-31T17:46:40Z</dcterms:modified>
</cp:coreProperties>
</file>