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205" yWindow="-315" windowWidth="25440" windowHeight="1441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D64" i="1"/>
  <c r="D63" i="1"/>
  <c r="H58" i="1"/>
  <c r="D59" i="1"/>
  <c r="H53" i="1"/>
  <c r="H50" i="1"/>
  <c r="D50" i="1"/>
  <c r="G3" i="1"/>
  <c r="D4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D21" i="1"/>
  <c r="G21" i="1"/>
  <c r="G22" i="1"/>
  <c r="G23" i="1"/>
  <c r="G24" i="1"/>
  <c r="G25" i="1"/>
  <c r="G26" i="1"/>
  <c r="G27" i="1"/>
  <c r="G28" i="1"/>
  <c r="D29" i="1"/>
  <c r="G29" i="1"/>
  <c r="G30" i="1"/>
  <c r="D31" i="1"/>
  <c r="G31" i="1"/>
  <c r="D32" i="1"/>
  <c r="G32" i="1"/>
  <c r="G33" i="1"/>
  <c r="H31" i="1"/>
  <c r="H29" i="1"/>
  <c r="H25" i="1"/>
  <c r="H21" i="1"/>
  <c r="B5" i="1"/>
  <c r="B4" i="1"/>
</calcChain>
</file>

<file path=xl/sharedStrings.xml><?xml version="1.0" encoding="utf-8"?>
<sst xmlns="http://schemas.openxmlformats.org/spreadsheetml/2006/main" count="133" uniqueCount="112">
  <si>
    <t>Date</t>
  </si>
  <si>
    <t>Start</t>
  </si>
  <si>
    <t>Stop</t>
  </si>
  <si>
    <t>miles</t>
  </si>
  <si>
    <t>Santa Monica</t>
  </si>
  <si>
    <t>LA City Hall</t>
  </si>
  <si>
    <t>total miles</t>
  </si>
  <si>
    <t>day</t>
  </si>
  <si>
    <t>elevation</t>
  </si>
  <si>
    <t>moving pace</t>
  </si>
  <si>
    <t>Riverside CA</t>
  </si>
  <si>
    <t>Beaumont CA</t>
  </si>
  <si>
    <t>missing 1st 10mi</t>
  </si>
  <si>
    <t>avg temp</t>
  </si>
  <si>
    <t>joshua tree CA</t>
  </si>
  <si>
    <t>plus 50 miles</t>
  </si>
  <si>
    <t>twentynine palms</t>
  </si>
  <si>
    <t>parker AZ</t>
  </si>
  <si>
    <t>Salome AZ</t>
  </si>
  <si>
    <t>salome AZ</t>
  </si>
  <si>
    <t>wickenburg AZ</t>
  </si>
  <si>
    <t>wickenburg</t>
  </si>
  <si>
    <t>Fountain Hills AZ</t>
  </si>
  <si>
    <t>fountain hills</t>
  </si>
  <si>
    <t>peyson AZ -X</t>
  </si>
  <si>
    <t>anthem</t>
  </si>
  <si>
    <t>payson</t>
  </si>
  <si>
    <t>Heber AZ</t>
  </si>
  <si>
    <t>heber, AZ</t>
  </si>
  <si>
    <t>Show Low, AZ</t>
  </si>
  <si>
    <t>show low</t>
  </si>
  <si>
    <t>springerville, AZ</t>
  </si>
  <si>
    <t>springerville</t>
  </si>
  <si>
    <t>Quemado, NM</t>
  </si>
  <si>
    <t>quemado</t>
  </si>
  <si>
    <t>magdalena</t>
  </si>
  <si>
    <t>magdalena NM</t>
  </si>
  <si>
    <t>mountainair NM</t>
  </si>
  <si>
    <t>first 29 mi lost</t>
  </si>
  <si>
    <t>Socorro NM</t>
  </si>
  <si>
    <t>socorro</t>
  </si>
  <si>
    <t>mountainair</t>
  </si>
  <si>
    <t>Encino</t>
  </si>
  <si>
    <t>Santa Rosa</t>
  </si>
  <si>
    <t>Santa Rosa NM</t>
  </si>
  <si>
    <t>Tucumcari NM</t>
  </si>
  <si>
    <t>tucumcari</t>
  </si>
  <si>
    <t>logan, nm</t>
  </si>
  <si>
    <t>logan NM</t>
  </si>
  <si>
    <t>Dalhart TX</t>
  </si>
  <si>
    <t>Dalhart</t>
  </si>
  <si>
    <t>Stratford</t>
  </si>
  <si>
    <t>stratford</t>
  </si>
  <si>
    <t>guymon OK</t>
  </si>
  <si>
    <t>Guymon OK</t>
  </si>
  <si>
    <t>Liberal KS</t>
  </si>
  <si>
    <t>projectedamount</t>
  </si>
  <si>
    <t>minneola</t>
  </si>
  <si>
    <t>minneola KS</t>
  </si>
  <si>
    <t>haviland</t>
  </si>
  <si>
    <t>Kingman</t>
  </si>
  <si>
    <t>greensburg</t>
  </si>
  <si>
    <t>kingman</t>
  </si>
  <si>
    <t>wichita</t>
  </si>
  <si>
    <t>moving time</t>
  </si>
  <si>
    <t>Wichita</t>
  </si>
  <si>
    <t>Rosalia</t>
  </si>
  <si>
    <t>Yates Center</t>
  </si>
  <si>
    <t>Fort Scott</t>
  </si>
  <si>
    <t>Fort Scott KS</t>
  </si>
  <si>
    <t>El Dorado, MO</t>
  </si>
  <si>
    <t>El dorado, MO</t>
  </si>
  <si>
    <t>Preston</t>
  </si>
  <si>
    <t>Preston, MO</t>
  </si>
  <si>
    <t>Osage Beach</t>
  </si>
  <si>
    <t>osage beach</t>
  </si>
  <si>
    <t>fulton MO</t>
  </si>
  <si>
    <t>Fulton</t>
  </si>
  <si>
    <t>Laddonia</t>
  </si>
  <si>
    <t>Pittsfield, IL</t>
  </si>
  <si>
    <t>Virginia, IL</t>
  </si>
  <si>
    <t>Virginia</t>
  </si>
  <si>
    <t>Springfield, IL</t>
  </si>
  <si>
    <t>Farmer City, IL</t>
  </si>
  <si>
    <t>Farmer City</t>
  </si>
  <si>
    <t>Henning, IL</t>
  </si>
  <si>
    <t>Henning IL</t>
  </si>
  <si>
    <t>Lafayette IN</t>
  </si>
  <si>
    <t>Elwood IN</t>
  </si>
  <si>
    <t>Union City IN</t>
  </si>
  <si>
    <t>UnionCity IN</t>
  </si>
  <si>
    <t>Sidney OH</t>
  </si>
  <si>
    <t>Marion OH</t>
  </si>
  <si>
    <t xml:space="preserve">Marion </t>
  </si>
  <si>
    <t>Mt Vernon OH</t>
  </si>
  <si>
    <t>Sugarcreek OH</t>
  </si>
  <si>
    <t>Salineville OH</t>
  </si>
  <si>
    <t>CranberryTwp, PA</t>
  </si>
  <si>
    <t>Cranberry PA</t>
  </si>
  <si>
    <t>Indiana PA</t>
  </si>
  <si>
    <t>Strongstown PA</t>
  </si>
  <si>
    <t>watch has no data</t>
  </si>
  <si>
    <t>Creasson PA</t>
  </si>
  <si>
    <t>Mt Union PA</t>
  </si>
  <si>
    <t>thompsonton PA</t>
  </si>
  <si>
    <t>Tower City PA</t>
  </si>
  <si>
    <t>mt union</t>
  </si>
  <si>
    <t>thompsontown PA</t>
  </si>
  <si>
    <t>TowerCity</t>
  </si>
  <si>
    <t>Andreas PA</t>
  </si>
  <si>
    <t>Hackettstown NJ</t>
  </si>
  <si>
    <t>City Hall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</si>
</sst>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1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6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21" fontId="3" fillId="0" borderId="0" xfId="0" applyNumberFormat="1" applyFont="1" applyBorder="1" applyAlignment="1">
      <alignment horizontal="left"/>
    </xf>
    <xf numFmtId="20" fontId="3" fillId="0" borderId="0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B25" zoomScale="80" zoomScaleNormal="80" workbookViewId="0">
      <selection activeCell="G65" sqref="G65"/>
    </sheetView>
  </sheetViews>
  <sheetFormatPr defaultColWidth="8.85546875" defaultRowHeight="15" x14ac:dyDescent="0.25"/>
  <cols>
    <col min="2" max="3" width="18.42578125" customWidth="1"/>
    <col min="4" max="4" width="10.42578125" style="1" customWidth="1"/>
    <col min="5" max="5" width="10.85546875" style="1" customWidth="1"/>
    <col min="6" max="6" width="11.140625" style="2" customWidth="1"/>
    <col min="7" max="7" width="13.85546875" style="1" customWidth="1"/>
    <col min="8" max="8" width="12.42578125" style="1" customWidth="1"/>
    <col min="9" max="9" width="8.85546875" style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5" t="s">
        <v>64</v>
      </c>
      <c r="G1" s="4" t="s">
        <v>6</v>
      </c>
      <c r="H1" s="4" t="s">
        <v>8</v>
      </c>
      <c r="I1" s="4" t="s">
        <v>13</v>
      </c>
      <c r="J1" s="4" t="s">
        <v>7</v>
      </c>
      <c r="K1" s="4" t="s">
        <v>56</v>
      </c>
      <c r="L1" s="4"/>
    </row>
    <row r="2" spans="1:12" x14ac:dyDescent="0.25">
      <c r="A2" s="9">
        <v>42453</v>
      </c>
      <c r="B2" s="4" t="s">
        <v>4</v>
      </c>
      <c r="C2" s="4" t="s">
        <v>5</v>
      </c>
      <c r="D2" s="4">
        <v>17</v>
      </c>
      <c r="E2" s="6">
        <v>0.51458333333333328</v>
      </c>
      <c r="F2" s="5">
        <v>0.18680555555555556</v>
      </c>
      <c r="G2" s="4">
        <v>17</v>
      </c>
      <c r="H2" s="4">
        <v>817</v>
      </c>
      <c r="I2" s="4">
        <v>85.9</v>
      </c>
      <c r="J2" s="4">
        <v>0</v>
      </c>
      <c r="K2" s="4">
        <v>17</v>
      </c>
      <c r="L2" s="4"/>
    </row>
    <row r="3" spans="1:12" x14ac:dyDescent="0.25">
      <c r="A3" s="9">
        <v>42454</v>
      </c>
      <c r="B3" s="4" t="s">
        <v>5</v>
      </c>
      <c r="C3" s="4" t="s">
        <v>10</v>
      </c>
      <c r="D3" s="4">
        <v>50</v>
      </c>
      <c r="E3" s="6">
        <v>0.52847222222222223</v>
      </c>
      <c r="F3" s="5">
        <v>0.43424768518518514</v>
      </c>
      <c r="G3" s="4">
        <f>D3</f>
        <v>50</v>
      </c>
      <c r="H3" s="4">
        <v>1942</v>
      </c>
      <c r="I3" s="4">
        <v>80.400000000000006</v>
      </c>
      <c r="J3" s="4">
        <v>1</v>
      </c>
      <c r="K3" s="4">
        <v>67</v>
      </c>
      <c r="L3" s="4" t="s">
        <v>12</v>
      </c>
    </row>
    <row r="4" spans="1:12" x14ac:dyDescent="0.25">
      <c r="A4" s="9">
        <v>42455</v>
      </c>
      <c r="B4" s="4" t="str">
        <f>C3</f>
        <v>Riverside CA</v>
      </c>
      <c r="C4" s="4" t="s">
        <v>11</v>
      </c>
      <c r="D4" s="4">
        <v>50</v>
      </c>
      <c r="E4" s="6">
        <v>0.54513888888888895</v>
      </c>
      <c r="F4" s="5">
        <v>0.55625000000000002</v>
      </c>
      <c r="G4" s="4">
        <f>G3+D4</f>
        <v>100</v>
      </c>
      <c r="H4" s="4">
        <v>3130</v>
      </c>
      <c r="I4" s="4">
        <v>74.8</v>
      </c>
      <c r="J4" s="4">
        <v>2</v>
      </c>
      <c r="K4" s="4">
        <v>117</v>
      </c>
      <c r="L4" s="4"/>
    </row>
    <row r="5" spans="1:12" x14ac:dyDescent="0.25">
      <c r="A5" s="9">
        <v>42456</v>
      </c>
      <c r="B5" s="4" t="str">
        <f>C4</f>
        <v>Beaumont CA</v>
      </c>
      <c r="C5" s="4" t="s">
        <v>14</v>
      </c>
      <c r="D5" s="4">
        <v>50.01</v>
      </c>
      <c r="E5" s="6">
        <v>0.4826388888888889</v>
      </c>
      <c r="F5" s="5">
        <v>0.5226736111111111</v>
      </c>
      <c r="G5" s="4">
        <f>SUM(G4,D5)</f>
        <v>150.01</v>
      </c>
      <c r="H5" s="4">
        <v>3054</v>
      </c>
      <c r="I5" s="4">
        <v>75.599999999999994</v>
      </c>
      <c r="J5" s="4">
        <v>3</v>
      </c>
      <c r="K5" s="4">
        <v>167</v>
      </c>
      <c r="L5" s="4"/>
    </row>
    <row r="6" spans="1:12" x14ac:dyDescent="0.25">
      <c r="A6" s="9">
        <v>42457</v>
      </c>
      <c r="B6" s="4" t="s">
        <v>14</v>
      </c>
      <c r="C6" s="4" t="s">
        <v>15</v>
      </c>
      <c r="D6" s="4">
        <v>50</v>
      </c>
      <c r="E6" s="6">
        <v>0.50972222222222219</v>
      </c>
      <c r="F6" s="5">
        <v>0.45481481481481478</v>
      </c>
      <c r="G6" s="4">
        <f t="shared" ref="G6:G62" si="0">SUM(G5,D6)</f>
        <v>200.01</v>
      </c>
      <c r="H6" s="4">
        <v>1621</v>
      </c>
      <c r="I6" s="4">
        <v>74.8</v>
      </c>
      <c r="J6" s="4">
        <v>4</v>
      </c>
      <c r="K6" s="4">
        <v>217</v>
      </c>
      <c r="L6" s="4"/>
    </row>
    <row r="7" spans="1:12" x14ac:dyDescent="0.25">
      <c r="A7" s="9">
        <v>42458</v>
      </c>
      <c r="B7" s="4" t="s">
        <v>16</v>
      </c>
      <c r="C7" s="4"/>
      <c r="D7" s="4">
        <v>16.82</v>
      </c>
      <c r="E7" s="6">
        <v>0.47222222222222227</v>
      </c>
      <c r="F7" s="5">
        <v>0.12938657407407408</v>
      </c>
      <c r="G7" s="4">
        <f t="shared" si="0"/>
        <v>216.82999999999998</v>
      </c>
      <c r="H7" s="4">
        <v>610</v>
      </c>
      <c r="I7" s="4">
        <v>77</v>
      </c>
      <c r="J7" s="4">
        <v>5</v>
      </c>
      <c r="K7" s="4">
        <v>267</v>
      </c>
      <c r="L7" s="4"/>
    </row>
    <row r="8" spans="1:12" x14ac:dyDescent="0.25">
      <c r="A8" s="9">
        <v>42459</v>
      </c>
      <c r="B8" s="4" t="s">
        <v>16</v>
      </c>
      <c r="C8" s="4" t="s">
        <v>17</v>
      </c>
      <c r="D8" s="4">
        <v>55.01</v>
      </c>
      <c r="E8" s="4">
        <v>13.51</v>
      </c>
      <c r="F8" s="5">
        <v>0.58460648148148142</v>
      </c>
      <c r="G8" s="4">
        <f t="shared" si="0"/>
        <v>271.83999999999997</v>
      </c>
      <c r="H8" s="4">
        <v>735</v>
      </c>
      <c r="I8" s="4">
        <v>69.7</v>
      </c>
      <c r="J8" s="4">
        <v>6</v>
      </c>
      <c r="K8" s="4">
        <v>317</v>
      </c>
      <c r="L8" s="4"/>
    </row>
    <row r="9" spans="1:12" x14ac:dyDescent="0.25">
      <c r="A9" s="9">
        <v>42460</v>
      </c>
      <c r="B9" s="4" t="s">
        <v>17</v>
      </c>
      <c r="C9" s="4" t="s">
        <v>18</v>
      </c>
      <c r="D9" s="4">
        <v>50.1</v>
      </c>
      <c r="E9" s="6">
        <v>0.53402777777777777</v>
      </c>
      <c r="F9" s="5">
        <v>0.4458449074074074</v>
      </c>
      <c r="G9" s="4">
        <f t="shared" si="0"/>
        <v>321.94</v>
      </c>
      <c r="H9" s="4">
        <v>1598</v>
      </c>
      <c r="I9" s="4">
        <v>76.900000000000006</v>
      </c>
      <c r="J9" s="4">
        <v>7</v>
      </c>
      <c r="K9" s="4">
        <v>367</v>
      </c>
      <c r="L9" s="4"/>
    </row>
    <row r="10" spans="1:12" x14ac:dyDescent="0.25">
      <c r="A10" s="9">
        <v>42461</v>
      </c>
      <c r="B10" s="4" t="s">
        <v>19</v>
      </c>
      <c r="C10" s="4" t="s">
        <v>20</v>
      </c>
      <c r="D10" s="4">
        <v>50.03</v>
      </c>
      <c r="E10" s="6">
        <v>0.53055555555555556</v>
      </c>
      <c r="F10" s="5">
        <v>0.44210648148148146</v>
      </c>
      <c r="G10" s="4">
        <f t="shared" si="0"/>
        <v>371.97</v>
      </c>
      <c r="H10" s="4">
        <v>1266</v>
      </c>
      <c r="I10" s="4">
        <v>78.099999999999994</v>
      </c>
      <c r="J10" s="4">
        <v>8</v>
      </c>
      <c r="K10" s="4">
        <v>417</v>
      </c>
      <c r="L10" s="4"/>
    </row>
    <row r="11" spans="1:12" x14ac:dyDescent="0.25">
      <c r="A11" s="9">
        <v>42462</v>
      </c>
      <c r="B11" s="4" t="s">
        <v>21</v>
      </c>
      <c r="C11" s="4" t="s">
        <v>22</v>
      </c>
      <c r="D11" s="4">
        <v>51.3</v>
      </c>
      <c r="E11" s="6">
        <v>0.6333333333333333</v>
      </c>
      <c r="F11" s="5">
        <v>0.45503472222222219</v>
      </c>
      <c r="G11" s="4">
        <f t="shared" si="0"/>
        <v>423.27000000000004</v>
      </c>
      <c r="H11" s="4">
        <v>1444</v>
      </c>
      <c r="I11" s="4">
        <v>79.2</v>
      </c>
      <c r="J11" s="4">
        <v>9</v>
      </c>
      <c r="K11" s="4">
        <v>467</v>
      </c>
      <c r="L11" s="4"/>
    </row>
    <row r="12" spans="1:12" x14ac:dyDescent="0.25">
      <c r="A12" s="9">
        <v>42463</v>
      </c>
      <c r="B12" s="4" t="s">
        <v>25</v>
      </c>
      <c r="C12" s="4" t="s">
        <v>22</v>
      </c>
      <c r="D12" s="4">
        <v>51.31</v>
      </c>
      <c r="E12" s="6">
        <v>0.50416666666666665</v>
      </c>
      <c r="F12" s="7">
        <v>0.43094907407407407</v>
      </c>
      <c r="G12" s="4">
        <f t="shared" si="0"/>
        <v>474.58000000000004</v>
      </c>
      <c r="H12" s="4">
        <v>1988</v>
      </c>
      <c r="I12" s="4">
        <v>84.8</v>
      </c>
      <c r="J12" s="4">
        <v>10</v>
      </c>
      <c r="K12" s="4">
        <v>517</v>
      </c>
      <c r="L12" s="4"/>
    </row>
    <row r="13" spans="1:12" x14ac:dyDescent="0.25">
      <c r="A13" s="9">
        <v>42464</v>
      </c>
      <c r="B13" s="4" t="s">
        <v>23</v>
      </c>
      <c r="C13" s="4" t="s">
        <v>24</v>
      </c>
      <c r="D13" s="4">
        <v>51.2</v>
      </c>
      <c r="E13" s="6">
        <v>0.51736111111111105</v>
      </c>
      <c r="F13" s="5">
        <v>0.44145833333333334</v>
      </c>
      <c r="G13" s="4">
        <f t="shared" si="0"/>
        <v>525.78000000000009</v>
      </c>
      <c r="H13" s="4">
        <v>5633</v>
      </c>
      <c r="I13" s="4">
        <v>84.1</v>
      </c>
      <c r="J13" s="4">
        <v>11</v>
      </c>
      <c r="K13" s="4">
        <v>567</v>
      </c>
      <c r="L13" s="4"/>
    </row>
    <row r="14" spans="1:12" x14ac:dyDescent="0.25">
      <c r="A14" s="9">
        <v>42465</v>
      </c>
      <c r="B14" s="4" t="s">
        <v>26</v>
      </c>
      <c r="C14" s="4" t="s">
        <v>27</v>
      </c>
      <c r="D14" s="4">
        <v>50.01</v>
      </c>
      <c r="E14" s="6">
        <v>0.53194444444444444</v>
      </c>
      <c r="F14" s="5">
        <v>0.44343749999999998</v>
      </c>
      <c r="G14" s="4">
        <f t="shared" si="0"/>
        <v>575.79000000000008</v>
      </c>
      <c r="H14" s="4">
        <v>4911</v>
      </c>
      <c r="I14" s="4">
        <v>74.099999999999994</v>
      </c>
      <c r="J14" s="4">
        <v>12</v>
      </c>
      <c r="K14" s="4">
        <v>617</v>
      </c>
      <c r="L14" s="4"/>
    </row>
    <row r="15" spans="1:12" x14ac:dyDescent="0.25">
      <c r="A15" s="9">
        <v>42466</v>
      </c>
      <c r="B15" s="4" t="s">
        <v>28</v>
      </c>
      <c r="C15" s="4" t="s">
        <v>29</v>
      </c>
      <c r="D15" s="4">
        <v>51.1</v>
      </c>
      <c r="E15" s="6">
        <v>0.5083333333333333</v>
      </c>
      <c r="F15" s="5">
        <v>0.43291666666666667</v>
      </c>
      <c r="G15" s="4">
        <f t="shared" si="0"/>
        <v>626.8900000000001</v>
      </c>
      <c r="H15" s="4">
        <v>2329</v>
      </c>
      <c r="I15" s="4">
        <v>71.099999999999994</v>
      </c>
      <c r="J15" s="4">
        <v>13</v>
      </c>
      <c r="K15" s="4">
        <v>667</v>
      </c>
      <c r="L15" s="4"/>
    </row>
    <row r="16" spans="1:12" x14ac:dyDescent="0.25">
      <c r="A16" s="9">
        <v>42467</v>
      </c>
      <c r="B16" s="4" t="s">
        <v>30</v>
      </c>
      <c r="C16" s="4" t="s">
        <v>31</v>
      </c>
      <c r="D16" s="4">
        <v>51.01</v>
      </c>
      <c r="E16" s="6">
        <v>0.54652777777777783</v>
      </c>
      <c r="F16" s="5">
        <v>0.43057870370370371</v>
      </c>
      <c r="G16" s="4">
        <f t="shared" si="0"/>
        <v>677.90000000000009</v>
      </c>
      <c r="H16" s="4">
        <v>3219</v>
      </c>
      <c r="I16" s="4">
        <v>71.599999999999994</v>
      </c>
      <c r="J16" s="4">
        <v>14</v>
      </c>
      <c r="K16" s="4">
        <v>717</v>
      </c>
      <c r="L16" s="4"/>
    </row>
    <row r="17" spans="1:12" x14ac:dyDescent="0.25">
      <c r="A17" s="9">
        <v>42468</v>
      </c>
      <c r="B17" s="4" t="s">
        <v>32</v>
      </c>
      <c r="C17" s="4" t="s">
        <v>33</v>
      </c>
      <c r="D17" s="4">
        <v>50.02</v>
      </c>
      <c r="E17" s="6">
        <v>0.46736111111111112</v>
      </c>
      <c r="F17" s="5">
        <v>0.38937500000000003</v>
      </c>
      <c r="G17" s="4">
        <f t="shared" si="0"/>
        <v>727.92000000000007</v>
      </c>
      <c r="H17" s="4">
        <v>2093</v>
      </c>
      <c r="I17" s="4">
        <v>66</v>
      </c>
      <c r="J17" s="4">
        <v>15</v>
      </c>
      <c r="K17" s="4">
        <v>767</v>
      </c>
      <c r="L17" s="4"/>
    </row>
    <row r="18" spans="1:12" x14ac:dyDescent="0.25">
      <c r="A18" s="9">
        <v>42469</v>
      </c>
      <c r="B18" s="4" t="s">
        <v>34</v>
      </c>
      <c r="C18" s="4" t="s">
        <v>35</v>
      </c>
      <c r="D18" s="4">
        <v>51.01</v>
      </c>
      <c r="E18" s="6">
        <v>0.47430555555555554</v>
      </c>
      <c r="F18" s="5">
        <v>0.4029861111111111</v>
      </c>
      <c r="G18" s="4">
        <f t="shared" si="0"/>
        <v>778.93000000000006</v>
      </c>
      <c r="H18" s="4">
        <v>1909</v>
      </c>
      <c r="I18" s="4">
        <v>68.099999999999994</v>
      </c>
      <c r="J18" s="4">
        <v>16</v>
      </c>
      <c r="K18" s="4">
        <v>817</v>
      </c>
      <c r="L18" s="4"/>
    </row>
    <row r="19" spans="1:12" x14ac:dyDescent="0.25">
      <c r="A19" s="9">
        <v>42470</v>
      </c>
      <c r="B19" s="4" t="s">
        <v>36</v>
      </c>
      <c r="C19" s="4" t="s">
        <v>39</v>
      </c>
      <c r="D19" s="4">
        <v>50.01</v>
      </c>
      <c r="E19" s="6">
        <v>0.4909722222222222</v>
      </c>
      <c r="F19" s="5">
        <v>0.40902777777777777</v>
      </c>
      <c r="G19" s="4">
        <f t="shared" si="0"/>
        <v>828.94</v>
      </c>
      <c r="H19" s="4">
        <v>1280</v>
      </c>
      <c r="I19" s="4">
        <v>69.8</v>
      </c>
      <c r="J19" s="4">
        <v>17</v>
      </c>
      <c r="K19" s="4">
        <v>867</v>
      </c>
      <c r="L19" s="4"/>
    </row>
    <row r="20" spans="1:12" x14ac:dyDescent="0.25">
      <c r="A20" s="9">
        <v>42471</v>
      </c>
      <c r="B20" s="4" t="s">
        <v>40</v>
      </c>
      <c r="C20" s="4" t="s">
        <v>37</v>
      </c>
      <c r="D20" s="4">
        <v>52</v>
      </c>
      <c r="E20" s="6">
        <v>0.47916666666666669</v>
      </c>
      <c r="F20" s="5">
        <v>0.38809027777777777</v>
      </c>
      <c r="G20" s="4">
        <f t="shared" si="0"/>
        <v>880.94</v>
      </c>
      <c r="H20" s="4">
        <v>2211</v>
      </c>
      <c r="I20" s="4">
        <v>65</v>
      </c>
      <c r="J20" s="4">
        <v>18</v>
      </c>
      <c r="K20" s="4">
        <v>917</v>
      </c>
      <c r="L20" s="4" t="s">
        <v>38</v>
      </c>
    </row>
    <row r="21" spans="1:12" x14ac:dyDescent="0.25">
      <c r="A21" s="9">
        <v>42472</v>
      </c>
      <c r="B21" s="4" t="s">
        <v>41</v>
      </c>
      <c r="C21" s="4" t="s">
        <v>42</v>
      </c>
      <c r="D21" s="4">
        <f>36.36 + 14.65</f>
        <v>51.01</v>
      </c>
      <c r="E21" s="6">
        <v>0.4861111111111111</v>
      </c>
      <c r="F21" s="5">
        <v>0.40401620370370367</v>
      </c>
      <c r="G21" s="4">
        <f t="shared" si="0"/>
        <v>931.95</v>
      </c>
      <c r="H21" s="4">
        <f>751+863</f>
        <v>1614</v>
      </c>
      <c r="I21" s="4">
        <v>63.4</v>
      </c>
      <c r="J21" s="4">
        <v>19</v>
      </c>
      <c r="K21" s="4">
        <v>967</v>
      </c>
      <c r="L21" s="4"/>
    </row>
    <row r="22" spans="1:12" x14ac:dyDescent="0.25">
      <c r="A22" s="9">
        <v>42473</v>
      </c>
      <c r="B22" s="4" t="s">
        <v>42</v>
      </c>
      <c r="C22" s="4" t="s">
        <v>43</v>
      </c>
      <c r="D22" s="4">
        <v>51.18</v>
      </c>
      <c r="E22" s="6">
        <v>0.46597222222222223</v>
      </c>
      <c r="F22" s="5">
        <v>0.3972222222222222</v>
      </c>
      <c r="G22" s="4">
        <f t="shared" si="0"/>
        <v>983.13</v>
      </c>
      <c r="H22" s="4">
        <v>1470</v>
      </c>
      <c r="I22" s="4">
        <v>77.5</v>
      </c>
      <c r="J22" s="4">
        <v>20</v>
      </c>
      <c r="K22" s="4">
        <v>1017</v>
      </c>
      <c r="L22" s="4"/>
    </row>
    <row r="23" spans="1:12" x14ac:dyDescent="0.25">
      <c r="A23" s="9">
        <v>42474</v>
      </c>
      <c r="B23" s="4" t="s">
        <v>44</v>
      </c>
      <c r="C23" s="4" t="s">
        <v>45</v>
      </c>
      <c r="D23" s="4">
        <v>51</v>
      </c>
      <c r="E23" s="6">
        <v>0.45416666666666666</v>
      </c>
      <c r="F23" s="5">
        <v>0.38541666666666669</v>
      </c>
      <c r="G23" s="4">
        <f t="shared" si="0"/>
        <v>1034.1300000000001</v>
      </c>
      <c r="H23" s="4">
        <v>1578</v>
      </c>
      <c r="I23" s="4">
        <v>75.900000000000006</v>
      </c>
      <c r="J23" s="4">
        <v>21</v>
      </c>
      <c r="K23" s="4">
        <v>1067</v>
      </c>
      <c r="L23" s="4"/>
    </row>
    <row r="24" spans="1:12" x14ac:dyDescent="0.25">
      <c r="A24" s="9">
        <v>42475</v>
      </c>
      <c r="B24" s="4" t="s">
        <v>46</v>
      </c>
      <c r="C24" s="4" t="s">
        <v>47</v>
      </c>
      <c r="D24" s="4">
        <v>51.04</v>
      </c>
      <c r="E24" s="6">
        <v>0.44791666666666669</v>
      </c>
      <c r="F24" s="5">
        <v>0.38055555555555554</v>
      </c>
      <c r="G24" s="4">
        <f t="shared" si="0"/>
        <v>1085.17</v>
      </c>
      <c r="H24" s="4">
        <v>1165</v>
      </c>
      <c r="I24" s="4">
        <v>81.400000000000006</v>
      </c>
      <c r="J24" s="4">
        <v>22</v>
      </c>
      <c r="K24" s="4">
        <v>1117</v>
      </c>
      <c r="L24" s="4"/>
    </row>
    <row r="25" spans="1:12" x14ac:dyDescent="0.25">
      <c r="A25" s="9">
        <v>42476</v>
      </c>
      <c r="B25" s="4" t="s">
        <v>48</v>
      </c>
      <c r="C25" s="4" t="s">
        <v>49</v>
      </c>
      <c r="D25" s="4">
        <v>51.01</v>
      </c>
      <c r="E25" s="6">
        <v>0.5</v>
      </c>
      <c r="F25" s="5">
        <v>0.42083333333333334</v>
      </c>
      <c r="G25" s="4">
        <f t="shared" si="0"/>
        <v>1136.18</v>
      </c>
      <c r="H25" s="4">
        <f>636+958</f>
        <v>1594</v>
      </c>
      <c r="I25" s="4">
        <v>63.5</v>
      </c>
      <c r="J25" s="4">
        <v>23</v>
      </c>
      <c r="K25" s="4">
        <v>1167</v>
      </c>
      <c r="L25" s="4"/>
    </row>
    <row r="26" spans="1:12" x14ac:dyDescent="0.25">
      <c r="A26" s="9">
        <v>42477</v>
      </c>
      <c r="B26" s="4" t="s">
        <v>50</v>
      </c>
      <c r="C26" s="4" t="s">
        <v>51</v>
      </c>
      <c r="D26" s="4">
        <v>51.07</v>
      </c>
      <c r="E26" s="6">
        <v>0.5541666666666667</v>
      </c>
      <c r="F26" s="5">
        <v>0.47190972222222222</v>
      </c>
      <c r="G26" s="4">
        <f t="shared" si="0"/>
        <v>1187.25</v>
      </c>
      <c r="H26" s="4">
        <v>1401</v>
      </c>
      <c r="I26" s="4">
        <v>57.9</v>
      </c>
      <c r="J26" s="4">
        <v>24</v>
      </c>
      <c r="K26" s="4">
        <v>1217</v>
      </c>
      <c r="L26" s="4"/>
    </row>
    <row r="27" spans="1:12" x14ac:dyDescent="0.25">
      <c r="A27" s="9">
        <v>42478</v>
      </c>
      <c r="B27" s="4" t="s">
        <v>52</v>
      </c>
      <c r="C27" s="4" t="s">
        <v>53</v>
      </c>
      <c r="D27" s="4">
        <v>51.19</v>
      </c>
      <c r="E27" s="6">
        <v>0.51736111111111105</v>
      </c>
      <c r="F27" s="5">
        <v>0.4412152777777778</v>
      </c>
      <c r="G27" s="4">
        <f t="shared" si="0"/>
        <v>1238.44</v>
      </c>
      <c r="H27" s="4">
        <v>873</v>
      </c>
      <c r="I27" s="4">
        <v>60.2</v>
      </c>
      <c r="J27" s="4">
        <v>25</v>
      </c>
      <c r="K27" s="4">
        <v>1267</v>
      </c>
      <c r="L27" s="4"/>
    </row>
    <row r="28" spans="1:12" x14ac:dyDescent="0.25">
      <c r="A28" s="9">
        <v>42479</v>
      </c>
      <c r="B28" s="4" t="s">
        <v>54</v>
      </c>
      <c r="C28" s="4" t="s">
        <v>55</v>
      </c>
      <c r="D28" s="4">
        <v>48.01</v>
      </c>
      <c r="E28" s="6">
        <v>0.50555555555555554</v>
      </c>
      <c r="F28" s="5">
        <v>0.40416666666666662</v>
      </c>
      <c r="G28" s="4">
        <f t="shared" si="0"/>
        <v>1286.45</v>
      </c>
      <c r="H28" s="4">
        <v>463</v>
      </c>
      <c r="I28" s="4">
        <v>64.400000000000006</v>
      </c>
      <c r="J28" s="4">
        <v>26</v>
      </c>
      <c r="K28" s="4">
        <v>1317</v>
      </c>
      <c r="L28" s="4"/>
    </row>
    <row r="29" spans="1:12" x14ac:dyDescent="0.25">
      <c r="A29" s="9">
        <v>42480</v>
      </c>
      <c r="B29" s="4" t="s">
        <v>55</v>
      </c>
      <c r="C29" s="4" t="s">
        <v>57</v>
      </c>
      <c r="D29" s="4">
        <f>23.29+27.8</f>
        <v>51.09</v>
      </c>
      <c r="E29" s="6">
        <v>0.53472222222222221</v>
      </c>
      <c r="F29" s="5">
        <v>0.4201388888888889</v>
      </c>
      <c r="G29" s="4">
        <f t="shared" si="0"/>
        <v>1337.54</v>
      </c>
      <c r="H29" s="4">
        <f>384+449</f>
        <v>833</v>
      </c>
      <c r="I29" s="4">
        <v>70</v>
      </c>
      <c r="J29" s="4">
        <v>27</v>
      </c>
      <c r="K29" s="4">
        <v>1367</v>
      </c>
      <c r="L29" s="4"/>
    </row>
    <row r="30" spans="1:12" x14ac:dyDescent="0.25">
      <c r="A30" s="9">
        <v>42481</v>
      </c>
      <c r="B30" s="4" t="s">
        <v>58</v>
      </c>
      <c r="C30" s="4" t="s">
        <v>61</v>
      </c>
      <c r="D30" s="4">
        <v>51.01</v>
      </c>
      <c r="E30" s="6">
        <v>0.51041666666666663</v>
      </c>
      <c r="F30" s="5">
        <v>0.41180555555555554</v>
      </c>
      <c r="G30" s="4">
        <f t="shared" si="0"/>
        <v>1388.55</v>
      </c>
      <c r="H30" s="4">
        <v>640</v>
      </c>
      <c r="I30" s="4">
        <v>70</v>
      </c>
      <c r="J30" s="4">
        <v>28</v>
      </c>
      <c r="K30" s="4">
        <v>1417</v>
      </c>
      <c r="L30" s="4"/>
    </row>
    <row r="31" spans="1:12" x14ac:dyDescent="0.25">
      <c r="A31" s="9">
        <v>42482</v>
      </c>
      <c r="B31" s="4" t="s">
        <v>59</v>
      </c>
      <c r="C31" s="4" t="s">
        <v>60</v>
      </c>
      <c r="D31" s="4">
        <f>20.92+31.23</f>
        <v>52.150000000000006</v>
      </c>
      <c r="E31" s="6">
        <v>0.47916666666666669</v>
      </c>
      <c r="F31" s="5">
        <v>0.41447916666666668</v>
      </c>
      <c r="G31" s="4">
        <f t="shared" si="0"/>
        <v>1440.7</v>
      </c>
      <c r="H31" s="4">
        <f>312+338</f>
        <v>650</v>
      </c>
      <c r="I31" s="4">
        <v>75</v>
      </c>
      <c r="J31" s="4">
        <v>29</v>
      </c>
      <c r="K31" s="4">
        <v>1467</v>
      </c>
      <c r="L31" s="4"/>
    </row>
    <row r="32" spans="1:12" x14ac:dyDescent="0.25">
      <c r="A32" s="9">
        <v>42483</v>
      </c>
      <c r="B32" s="4" t="s">
        <v>62</v>
      </c>
      <c r="C32" s="4" t="s">
        <v>63</v>
      </c>
      <c r="D32" s="4">
        <f>34.77+15.23</f>
        <v>50</v>
      </c>
      <c r="E32" s="6">
        <v>0.48958333333333331</v>
      </c>
      <c r="F32" s="5">
        <v>0.40557870370370369</v>
      </c>
      <c r="G32" s="4">
        <f t="shared" si="0"/>
        <v>1490.7</v>
      </c>
      <c r="H32" s="4">
        <v>1394</v>
      </c>
      <c r="I32" s="4">
        <v>81</v>
      </c>
      <c r="J32" s="4">
        <v>30</v>
      </c>
      <c r="K32" s="4">
        <v>1517</v>
      </c>
      <c r="L32" s="4"/>
    </row>
    <row r="33" spans="1:12" x14ac:dyDescent="0.25">
      <c r="A33" s="9">
        <v>42484</v>
      </c>
      <c r="B33" s="4" t="s">
        <v>65</v>
      </c>
      <c r="C33" s="4" t="s">
        <v>66</v>
      </c>
      <c r="D33" s="8">
        <v>51.32</v>
      </c>
      <c r="E33" s="6">
        <v>0.48055555555555557</v>
      </c>
      <c r="F33" s="5">
        <v>0.41041666666666665</v>
      </c>
      <c r="G33" s="4">
        <f t="shared" si="0"/>
        <v>1542.02</v>
      </c>
      <c r="H33" s="4">
        <v>2293</v>
      </c>
      <c r="I33" s="4">
        <v>85.1</v>
      </c>
      <c r="J33" s="4">
        <v>31</v>
      </c>
      <c r="K33" s="4">
        <v>1567</v>
      </c>
      <c r="L33" s="4"/>
    </row>
    <row r="34" spans="1:12" x14ac:dyDescent="0.25">
      <c r="A34" s="9">
        <v>42485</v>
      </c>
      <c r="B34" s="10" t="s">
        <v>66</v>
      </c>
      <c r="C34" s="10" t="s">
        <v>67</v>
      </c>
      <c r="D34" s="10">
        <v>53.5</v>
      </c>
      <c r="E34" s="11">
        <v>0.5083333333333333</v>
      </c>
      <c r="F34" s="11">
        <v>0.45325231481481482</v>
      </c>
      <c r="G34" s="4">
        <f>SUM(G33,D34)</f>
        <v>1595.52</v>
      </c>
      <c r="H34" s="10">
        <v>1014</v>
      </c>
      <c r="I34" s="10">
        <v>77.900000000000006</v>
      </c>
      <c r="J34" s="4">
        <v>32</v>
      </c>
      <c r="K34" s="10">
        <v>1617</v>
      </c>
      <c r="L34" s="4"/>
    </row>
    <row r="35" spans="1:12" x14ac:dyDescent="0.25">
      <c r="A35" s="9">
        <v>42486</v>
      </c>
      <c r="B35" s="10" t="s">
        <v>67</v>
      </c>
      <c r="C35" s="10" t="s">
        <v>68</v>
      </c>
      <c r="D35" s="10">
        <v>51.04</v>
      </c>
      <c r="E35" s="12">
        <v>0.50486111111111109</v>
      </c>
      <c r="F35" s="11">
        <v>0.42716435185185181</v>
      </c>
      <c r="G35" s="4">
        <f t="shared" si="0"/>
        <v>1646.56</v>
      </c>
      <c r="H35" s="10">
        <v>1542</v>
      </c>
      <c r="I35" s="10">
        <v>76.8</v>
      </c>
      <c r="J35" s="4">
        <v>33</v>
      </c>
      <c r="K35" s="10">
        <v>1667</v>
      </c>
      <c r="L35" s="4"/>
    </row>
    <row r="36" spans="1:12" x14ac:dyDescent="0.25">
      <c r="A36" s="9">
        <v>42487</v>
      </c>
      <c r="B36" s="10" t="s">
        <v>69</v>
      </c>
      <c r="C36" s="10" t="s">
        <v>70</v>
      </c>
      <c r="D36" s="10">
        <v>51.11</v>
      </c>
      <c r="E36" s="12">
        <v>0.4861111111111111</v>
      </c>
      <c r="F36" s="11">
        <v>0.41391203703703705</v>
      </c>
      <c r="G36" s="4">
        <f t="shared" si="0"/>
        <v>1697.6699999999998</v>
      </c>
      <c r="H36" s="10">
        <v>2120</v>
      </c>
      <c r="I36" s="10">
        <v>79</v>
      </c>
      <c r="J36" s="4">
        <v>34</v>
      </c>
      <c r="K36" s="10">
        <v>1717</v>
      </c>
      <c r="L36" s="4"/>
    </row>
    <row r="37" spans="1:12" x14ac:dyDescent="0.25">
      <c r="A37" s="9">
        <v>42488</v>
      </c>
      <c r="B37" s="10" t="s">
        <v>71</v>
      </c>
      <c r="C37" s="10" t="s">
        <v>72</v>
      </c>
      <c r="D37" s="10">
        <v>51</v>
      </c>
      <c r="E37" s="12">
        <v>0.54166666666666663</v>
      </c>
      <c r="F37" s="11">
        <v>0.43486111111111114</v>
      </c>
      <c r="G37" s="4">
        <f t="shared" si="0"/>
        <v>1748.6699999999998</v>
      </c>
      <c r="H37" s="10">
        <v>2890</v>
      </c>
      <c r="I37" s="10">
        <v>75</v>
      </c>
      <c r="J37" s="4">
        <v>35</v>
      </c>
      <c r="K37" s="10">
        <v>1767</v>
      </c>
      <c r="L37" s="4"/>
    </row>
    <row r="38" spans="1:12" x14ac:dyDescent="0.25">
      <c r="A38" s="9">
        <v>42489</v>
      </c>
      <c r="B38" s="10" t="s">
        <v>73</v>
      </c>
      <c r="C38" s="10" t="s">
        <v>74</v>
      </c>
      <c r="D38" s="10">
        <v>51.02</v>
      </c>
      <c r="E38" s="12">
        <v>0.54166666666666663</v>
      </c>
      <c r="F38" s="11">
        <v>0.41371527777777778</v>
      </c>
      <c r="G38" s="4">
        <f t="shared" si="0"/>
        <v>1799.6899999999998</v>
      </c>
      <c r="H38" s="10">
        <v>2801</v>
      </c>
      <c r="I38" s="10">
        <v>67</v>
      </c>
      <c r="J38" s="4">
        <v>36</v>
      </c>
      <c r="K38" s="10">
        <v>1817</v>
      </c>
      <c r="L38" s="4"/>
    </row>
    <row r="39" spans="1:12" x14ac:dyDescent="0.25">
      <c r="A39" s="9">
        <v>42490</v>
      </c>
      <c r="B39" s="10" t="s">
        <v>75</v>
      </c>
      <c r="C39" s="10" t="s">
        <v>76</v>
      </c>
      <c r="D39" s="10">
        <v>50.45</v>
      </c>
      <c r="E39" s="12">
        <v>0.51527777777777783</v>
      </c>
      <c r="F39" s="11">
        <v>0.42340277777777779</v>
      </c>
      <c r="G39" s="4">
        <f t="shared" si="0"/>
        <v>1850.1399999999999</v>
      </c>
      <c r="H39" s="10">
        <v>2025</v>
      </c>
      <c r="I39" s="10">
        <v>80</v>
      </c>
      <c r="J39" s="4">
        <v>37</v>
      </c>
      <c r="K39" s="10">
        <v>1867</v>
      </c>
      <c r="L39" s="4"/>
    </row>
    <row r="40" spans="1:12" x14ac:dyDescent="0.25">
      <c r="A40" s="9">
        <v>42491</v>
      </c>
      <c r="B40" s="10" t="s">
        <v>77</v>
      </c>
      <c r="C40" s="10" t="s">
        <v>78</v>
      </c>
      <c r="D40" s="10">
        <v>51.26</v>
      </c>
      <c r="E40" s="12">
        <v>0.48333333333333334</v>
      </c>
      <c r="F40" s="11">
        <v>0.41263888888888894</v>
      </c>
      <c r="G40" s="4">
        <f t="shared" si="0"/>
        <v>1901.3999999999999</v>
      </c>
      <c r="H40" s="10">
        <v>1236</v>
      </c>
      <c r="I40" s="10">
        <v>71</v>
      </c>
      <c r="J40" s="4">
        <v>38</v>
      </c>
      <c r="K40" s="10">
        <v>1917</v>
      </c>
      <c r="L40" s="4"/>
    </row>
    <row r="41" spans="1:12" x14ac:dyDescent="0.25">
      <c r="A41" s="9">
        <v>42492</v>
      </c>
      <c r="B41" s="10" t="s">
        <v>78</v>
      </c>
      <c r="C41" s="10" t="s">
        <v>79</v>
      </c>
      <c r="D41" s="10">
        <v>51.28</v>
      </c>
      <c r="E41" s="12">
        <v>0.47013888888888888</v>
      </c>
      <c r="F41" s="11">
        <v>0.40725694444444444</v>
      </c>
      <c r="G41" s="4">
        <f t="shared" si="0"/>
        <v>1952.6799999999998</v>
      </c>
      <c r="H41" s="10">
        <v>1060</v>
      </c>
      <c r="I41" s="10">
        <v>60</v>
      </c>
      <c r="J41" s="4">
        <v>39</v>
      </c>
      <c r="K41" s="10">
        <v>1967</v>
      </c>
      <c r="L41" s="4"/>
    </row>
    <row r="42" spans="1:12" x14ac:dyDescent="0.25">
      <c r="A42" s="9">
        <v>42493</v>
      </c>
      <c r="B42" s="10" t="s">
        <v>79</v>
      </c>
      <c r="C42" s="10" t="s">
        <v>80</v>
      </c>
      <c r="D42" s="10">
        <v>51.07</v>
      </c>
      <c r="E42" s="12">
        <v>0.4826388888888889</v>
      </c>
      <c r="F42" s="11">
        <v>0.41402777777777783</v>
      </c>
      <c r="G42" s="4">
        <f t="shared" si="0"/>
        <v>2003.7499999999998</v>
      </c>
      <c r="H42" s="10">
        <v>1335</v>
      </c>
      <c r="I42" s="10">
        <v>73</v>
      </c>
      <c r="J42" s="4">
        <v>40</v>
      </c>
      <c r="K42" s="10">
        <v>2017</v>
      </c>
      <c r="L42" s="4"/>
    </row>
    <row r="43" spans="1:12" x14ac:dyDescent="0.25">
      <c r="A43" s="9">
        <v>42494</v>
      </c>
      <c r="B43" s="10" t="s">
        <v>81</v>
      </c>
      <c r="C43" s="10" t="s">
        <v>82</v>
      </c>
      <c r="D43" s="10">
        <v>51.02</v>
      </c>
      <c r="E43" s="12">
        <v>0.50555555555555554</v>
      </c>
      <c r="F43" s="11">
        <v>0.43069444444444444</v>
      </c>
      <c r="G43" s="4">
        <f t="shared" si="0"/>
        <v>2054.77</v>
      </c>
      <c r="H43" s="10">
        <v>1614</v>
      </c>
      <c r="I43" s="10">
        <v>68.5</v>
      </c>
      <c r="J43" s="4">
        <v>41</v>
      </c>
      <c r="K43" s="10">
        <v>2067</v>
      </c>
      <c r="L43" s="4"/>
    </row>
    <row r="44" spans="1:12" x14ac:dyDescent="0.25">
      <c r="A44" s="9">
        <v>42495</v>
      </c>
      <c r="B44" s="10" t="s">
        <v>82</v>
      </c>
      <c r="C44" s="10" t="s">
        <v>83</v>
      </c>
      <c r="D44" s="10">
        <v>53.99</v>
      </c>
      <c r="E44" s="12">
        <v>0.48958333333333331</v>
      </c>
      <c r="F44" s="11">
        <v>0.45199074074074069</v>
      </c>
      <c r="G44" s="4">
        <f t="shared" si="0"/>
        <v>2108.7599999999998</v>
      </c>
      <c r="H44" s="10">
        <v>1047</v>
      </c>
      <c r="I44" s="10">
        <v>65</v>
      </c>
      <c r="J44" s="4">
        <v>42</v>
      </c>
      <c r="K44" s="10">
        <v>2117</v>
      </c>
      <c r="L44" s="4"/>
    </row>
    <row r="45" spans="1:12" x14ac:dyDescent="0.25">
      <c r="A45" s="9">
        <v>42496</v>
      </c>
      <c r="B45" s="10" t="s">
        <v>84</v>
      </c>
      <c r="C45" s="10" t="s">
        <v>85</v>
      </c>
      <c r="D45" s="10">
        <v>55.21</v>
      </c>
      <c r="E45" s="12">
        <v>0.49652777777777773</v>
      </c>
      <c r="F45" s="11">
        <v>0.45354166666666668</v>
      </c>
      <c r="G45" s="4">
        <f t="shared" si="0"/>
        <v>2163.9699999999998</v>
      </c>
      <c r="H45" s="10">
        <v>659</v>
      </c>
      <c r="I45" s="10">
        <v>76</v>
      </c>
      <c r="J45" s="4">
        <v>43</v>
      </c>
      <c r="K45" s="10">
        <v>2167</v>
      </c>
      <c r="L45" s="4"/>
    </row>
    <row r="46" spans="1:12" x14ac:dyDescent="0.25">
      <c r="A46" s="9">
        <v>42497</v>
      </c>
      <c r="B46" s="4" t="s">
        <v>86</v>
      </c>
      <c r="C46" s="4" t="s">
        <v>87</v>
      </c>
      <c r="D46" s="8">
        <v>51.11</v>
      </c>
      <c r="E46" s="6">
        <v>0.50347222222222221</v>
      </c>
      <c r="F46" s="5">
        <v>0.50841435185185191</v>
      </c>
      <c r="G46" s="4">
        <f t="shared" si="0"/>
        <v>2215.08</v>
      </c>
      <c r="H46" s="4">
        <v>1201</v>
      </c>
      <c r="I46" s="4">
        <v>71</v>
      </c>
      <c r="J46" s="4">
        <v>44</v>
      </c>
      <c r="K46" s="4">
        <v>2217</v>
      </c>
      <c r="L46" s="4"/>
    </row>
    <row r="47" spans="1:12" x14ac:dyDescent="0.25">
      <c r="A47" s="9">
        <v>42498</v>
      </c>
      <c r="B47" s="4" t="s">
        <v>87</v>
      </c>
      <c r="C47" s="4" t="s">
        <v>88</v>
      </c>
      <c r="D47" s="8">
        <f>29.81+20.4</f>
        <v>50.209999999999994</v>
      </c>
      <c r="E47" s="6">
        <v>0.51458333333333328</v>
      </c>
      <c r="F47" s="5">
        <v>0.41472222222222221</v>
      </c>
      <c r="G47" s="4">
        <f t="shared" si="0"/>
        <v>2265.29</v>
      </c>
      <c r="H47" s="4">
        <v>684</v>
      </c>
      <c r="I47" s="4">
        <v>66.5</v>
      </c>
      <c r="J47" s="4">
        <v>45</v>
      </c>
      <c r="K47" s="4">
        <v>2267</v>
      </c>
      <c r="L47" s="4"/>
    </row>
    <row r="48" spans="1:12" x14ac:dyDescent="0.25">
      <c r="A48" s="9">
        <v>42499</v>
      </c>
      <c r="B48" s="4" t="s">
        <v>88</v>
      </c>
      <c r="C48" s="4" t="s">
        <v>89</v>
      </c>
      <c r="D48" s="8">
        <v>50.18</v>
      </c>
      <c r="E48" s="6">
        <v>0.53819444444444442</v>
      </c>
      <c r="F48" s="5">
        <v>0.45020833333333332</v>
      </c>
      <c r="G48" s="4">
        <f t="shared" si="0"/>
        <v>2315.4699999999998</v>
      </c>
      <c r="H48" s="4">
        <v>955</v>
      </c>
      <c r="I48" s="4">
        <v>66.099999999999994</v>
      </c>
      <c r="J48" s="4">
        <v>46</v>
      </c>
      <c r="K48" s="4">
        <v>2317</v>
      </c>
      <c r="L48" s="4"/>
    </row>
    <row r="49" spans="1:12" x14ac:dyDescent="0.25">
      <c r="A49" s="9">
        <v>42500</v>
      </c>
      <c r="B49" s="4" t="s">
        <v>90</v>
      </c>
      <c r="C49" s="4" t="s">
        <v>91</v>
      </c>
      <c r="D49" s="8">
        <v>52.48</v>
      </c>
      <c r="E49" s="7">
        <v>0.52638888888888891</v>
      </c>
      <c r="F49" s="5">
        <v>0.46023148148148146</v>
      </c>
      <c r="G49" s="4">
        <f t="shared" si="0"/>
        <v>2367.9499999999998</v>
      </c>
      <c r="H49" s="4">
        <v>1142</v>
      </c>
      <c r="I49" s="4">
        <v>70.5</v>
      </c>
      <c r="J49" s="4">
        <v>47</v>
      </c>
      <c r="K49" s="4">
        <v>2367</v>
      </c>
      <c r="L49" s="4"/>
    </row>
    <row r="50" spans="1:12" x14ac:dyDescent="0.25">
      <c r="A50" s="9">
        <v>42501</v>
      </c>
      <c r="B50" s="4" t="s">
        <v>91</v>
      </c>
      <c r="C50" s="4" t="s">
        <v>92</v>
      </c>
      <c r="D50" s="8">
        <f>30.61+21.38</f>
        <v>51.989999999999995</v>
      </c>
      <c r="E50" s="7">
        <v>0.5</v>
      </c>
      <c r="F50" s="5">
        <v>0.43260416666666668</v>
      </c>
      <c r="G50" s="4">
        <f t="shared" si="0"/>
        <v>2419.9399999999996</v>
      </c>
      <c r="H50" s="4">
        <f>1073+246</f>
        <v>1319</v>
      </c>
      <c r="I50" s="4">
        <v>74</v>
      </c>
      <c r="J50" s="4">
        <v>48</v>
      </c>
      <c r="K50" s="4">
        <v>2417</v>
      </c>
      <c r="L50" s="4"/>
    </row>
    <row r="51" spans="1:12" x14ac:dyDescent="0.25">
      <c r="A51" s="9">
        <v>42502</v>
      </c>
      <c r="B51" s="4" t="s">
        <v>93</v>
      </c>
      <c r="C51" s="4" t="s">
        <v>94</v>
      </c>
      <c r="D51" s="8">
        <v>51.22</v>
      </c>
      <c r="E51" s="6">
        <v>0.53819444444444442</v>
      </c>
      <c r="F51" s="5">
        <v>0.45932870370370371</v>
      </c>
      <c r="G51" s="4">
        <f t="shared" si="0"/>
        <v>2471.1599999999994</v>
      </c>
      <c r="H51" s="4">
        <v>1512</v>
      </c>
      <c r="I51" s="4">
        <v>81.2</v>
      </c>
      <c r="J51" s="4">
        <v>49</v>
      </c>
      <c r="K51" s="4">
        <v>2467</v>
      </c>
      <c r="L51" s="4"/>
    </row>
    <row r="52" spans="1:12" x14ac:dyDescent="0.25">
      <c r="A52" s="9">
        <v>42503</v>
      </c>
      <c r="B52" s="4" t="s">
        <v>94</v>
      </c>
      <c r="C52" s="4" t="s">
        <v>95</v>
      </c>
      <c r="D52" s="8">
        <v>54.12</v>
      </c>
      <c r="E52" s="6">
        <v>0.4993055555555555</v>
      </c>
      <c r="F52" s="5">
        <v>0.45026620370370374</v>
      </c>
      <c r="G52" s="4">
        <f t="shared" si="0"/>
        <v>2525.2799999999993</v>
      </c>
      <c r="H52" s="4">
        <v>3064</v>
      </c>
      <c r="I52" s="4">
        <v>74.599999999999994</v>
      </c>
      <c r="J52" s="4">
        <v>50</v>
      </c>
      <c r="K52" s="4">
        <v>2517</v>
      </c>
      <c r="L52" s="4"/>
    </row>
    <row r="53" spans="1:12" x14ac:dyDescent="0.25">
      <c r="A53" s="9">
        <v>42504</v>
      </c>
      <c r="B53" s="4" t="s">
        <v>95</v>
      </c>
      <c r="C53" s="4" t="s">
        <v>96</v>
      </c>
      <c r="D53" s="8">
        <v>50.4</v>
      </c>
      <c r="E53" s="6">
        <v>0.53125</v>
      </c>
      <c r="F53" s="5">
        <v>0.44241898148148145</v>
      </c>
      <c r="G53" s="4">
        <f t="shared" si="0"/>
        <v>2575.6799999999994</v>
      </c>
      <c r="H53" s="4">
        <f>1280+1053</f>
        <v>2333</v>
      </c>
      <c r="I53" s="4">
        <v>67.5</v>
      </c>
      <c r="J53" s="4">
        <v>51</v>
      </c>
      <c r="K53" s="4">
        <v>2567</v>
      </c>
      <c r="L53" s="4"/>
    </row>
    <row r="54" spans="1:12" x14ac:dyDescent="0.25">
      <c r="A54" s="9">
        <v>42505</v>
      </c>
      <c r="B54" s="4" t="s">
        <v>96</v>
      </c>
      <c r="C54" s="4" t="s">
        <v>97</v>
      </c>
      <c r="D54" s="8">
        <v>51.13</v>
      </c>
      <c r="E54" s="6">
        <v>0.5395833333333333</v>
      </c>
      <c r="F54" s="5">
        <v>0.45965277777777774</v>
      </c>
      <c r="G54" s="4">
        <f t="shared" si="0"/>
        <v>2626.8099999999995</v>
      </c>
      <c r="H54" s="4">
        <v>3159</v>
      </c>
      <c r="I54" s="4">
        <v>60.6</v>
      </c>
      <c r="J54" s="4">
        <v>52</v>
      </c>
      <c r="K54" s="4">
        <v>2617</v>
      </c>
      <c r="L54" s="4"/>
    </row>
    <row r="55" spans="1:12" x14ac:dyDescent="0.25">
      <c r="A55" s="9">
        <v>42506</v>
      </c>
      <c r="B55" s="4" t="s">
        <v>98</v>
      </c>
      <c r="C55" s="4" t="s">
        <v>99</v>
      </c>
      <c r="D55" s="8">
        <v>51.07</v>
      </c>
      <c r="E55" s="6">
        <v>0.53125</v>
      </c>
      <c r="F55" s="5">
        <v>0.45239583333333333</v>
      </c>
      <c r="G55" s="4">
        <f t="shared" si="0"/>
        <v>2677.8799999999997</v>
      </c>
      <c r="H55" s="4">
        <v>4252</v>
      </c>
      <c r="I55" s="4">
        <v>71</v>
      </c>
      <c r="J55" s="4">
        <v>53</v>
      </c>
      <c r="K55" s="4">
        <v>2667</v>
      </c>
      <c r="L55" s="4"/>
    </row>
    <row r="56" spans="1:12" x14ac:dyDescent="0.25">
      <c r="A56" s="9">
        <v>42507</v>
      </c>
      <c r="B56" s="4" t="s">
        <v>99</v>
      </c>
      <c r="C56" s="4" t="s">
        <v>100</v>
      </c>
      <c r="D56" s="8">
        <v>51</v>
      </c>
      <c r="E56" s="6">
        <v>0.52708333333333335</v>
      </c>
      <c r="F56" s="5">
        <v>0.44785879629629632</v>
      </c>
      <c r="G56" s="4">
        <f t="shared" si="0"/>
        <v>2728.8799999999997</v>
      </c>
      <c r="H56" s="4">
        <v>4751</v>
      </c>
      <c r="I56" s="4">
        <v>69.2</v>
      </c>
      <c r="J56" s="4">
        <v>54</v>
      </c>
      <c r="K56" s="4">
        <v>2717</v>
      </c>
      <c r="L56" s="4"/>
    </row>
    <row r="57" spans="1:12" x14ac:dyDescent="0.25">
      <c r="A57" s="9">
        <v>42508</v>
      </c>
      <c r="B57" s="4" t="s">
        <v>102</v>
      </c>
      <c r="C57" s="4" t="s">
        <v>103</v>
      </c>
      <c r="D57" s="8">
        <v>50.8</v>
      </c>
      <c r="E57" s="6">
        <v>0.59791666666666665</v>
      </c>
      <c r="F57" s="5">
        <v>0.44542824074074078</v>
      </c>
      <c r="G57" s="4">
        <f t="shared" si="0"/>
        <v>2779.68</v>
      </c>
      <c r="H57" s="4">
        <v>2451</v>
      </c>
      <c r="I57" s="4">
        <v>68</v>
      </c>
      <c r="J57" s="4">
        <v>55</v>
      </c>
      <c r="K57" s="4">
        <v>2767</v>
      </c>
      <c r="L57" s="4" t="s">
        <v>101</v>
      </c>
    </row>
    <row r="58" spans="1:12" x14ac:dyDescent="0.25">
      <c r="A58" s="9">
        <v>42509</v>
      </c>
      <c r="B58" s="4" t="s">
        <v>106</v>
      </c>
      <c r="C58" s="4" t="s">
        <v>107</v>
      </c>
      <c r="D58" s="8">
        <v>50.01</v>
      </c>
      <c r="E58" s="6">
        <v>0.53125</v>
      </c>
      <c r="F58" s="5">
        <v>0.42021990740740739</v>
      </c>
      <c r="G58" s="4">
        <f t="shared" si="0"/>
        <v>2829.69</v>
      </c>
      <c r="H58" s="4">
        <f>1257+919</f>
        <v>2176</v>
      </c>
      <c r="I58" s="4">
        <v>76</v>
      </c>
      <c r="J58" s="4">
        <v>56</v>
      </c>
      <c r="K58" s="4">
        <v>2817</v>
      </c>
      <c r="L58" s="4"/>
    </row>
    <row r="59" spans="1:12" x14ac:dyDescent="0.25">
      <c r="A59" s="9">
        <v>42510</v>
      </c>
      <c r="B59" s="4" t="s">
        <v>104</v>
      </c>
      <c r="C59" s="4" t="s">
        <v>105</v>
      </c>
      <c r="D59" s="8">
        <f>3.55+48.67</f>
        <v>52.22</v>
      </c>
      <c r="E59" s="6">
        <v>0.57986111111111105</v>
      </c>
      <c r="F59" s="5">
        <v>0.45422453703703702</v>
      </c>
      <c r="G59" s="4">
        <f t="shared" si="0"/>
        <v>2881.91</v>
      </c>
      <c r="H59" s="4">
        <v>3284</v>
      </c>
      <c r="I59" s="4">
        <v>78</v>
      </c>
      <c r="J59" s="4">
        <v>57</v>
      </c>
      <c r="K59" s="4">
        <v>2867</v>
      </c>
      <c r="L59" s="4"/>
    </row>
    <row r="60" spans="1:12" x14ac:dyDescent="0.25">
      <c r="A60" s="9">
        <v>42511</v>
      </c>
      <c r="B60" s="4" t="s">
        <v>108</v>
      </c>
      <c r="C60" s="4" t="s">
        <v>109</v>
      </c>
      <c r="D60" s="8">
        <v>50.09</v>
      </c>
      <c r="E60" s="6">
        <v>0.58402777777777781</v>
      </c>
      <c r="F60" s="5">
        <v>0.44568287037037035</v>
      </c>
      <c r="G60" s="4">
        <f t="shared" si="0"/>
        <v>2932</v>
      </c>
      <c r="H60" s="4">
        <v>3238</v>
      </c>
      <c r="I60" s="4">
        <v>67.900000000000006</v>
      </c>
      <c r="J60" s="4">
        <v>58</v>
      </c>
      <c r="K60" s="4">
        <v>2917</v>
      </c>
      <c r="L60" s="4"/>
    </row>
    <row r="61" spans="1:12" x14ac:dyDescent="0.25">
      <c r="A61" s="9">
        <v>42512</v>
      </c>
      <c r="B61" s="4" t="s">
        <v>109</v>
      </c>
      <c r="C61" s="4" t="s">
        <v>110</v>
      </c>
      <c r="D61" s="8">
        <v>60.76</v>
      </c>
      <c r="E61" s="6">
        <v>0.48055555555555557</v>
      </c>
      <c r="F61" s="5">
        <v>0.4863425925925926</v>
      </c>
      <c r="G61" s="4">
        <f t="shared" si="0"/>
        <v>2992.76</v>
      </c>
      <c r="H61" s="4">
        <v>3123</v>
      </c>
      <c r="I61" s="4">
        <v>71.099999999999994</v>
      </c>
      <c r="J61" s="4">
        <v>59</v>
      </c>
      <c r="K61" s="4">
        <v>2967</v>
      </c>
      <c r="L61" s="4"/>
    </row>
    <row r="62" spans="1:12" x14ac:dyDescent="0.25">
      <c r="A62" s="9">
        <v>42513</v>
      </c>
      <c r="B62" s="4" t="s">
        <v>110</v>
      </c>
      <c r="C62" s="4" t="s">
        <v>111</v>
      </c>
      <c r="D62" s="8">
        <v>70.569999999999993</v>
      </c>
      <c r="E62" s="6">
        <v>0.51388888888888895</v>
      </c>
      <c r="F62" s="5">
        <v>0.60414351851851855</v>
      </c>
      <c r="G62" s="4">
        <f t="shared" si="0"/>
        <v>3063.3300000000004</v>
      </c>
      <c r="H62" s="4">
        <v>3550</v>
      </c>
      <c r="I62" s="4">
        <v>73.400000000000006</v>
      </c>
      <c r="J62" s="4">
        <v>60</v>
      </c>
      <c r="K62" s="4">
        <v>3017</v>
      </c>
      <c r="L62" s="4"/>
    </row>
    <row r="63" spans="1:12" x14ac:dyDescent="0.25">
      <c r="A63" s="9">
        <v>42514</v>
      </c>
      <c r="B63" s="4"/>
      <c r="C63" s="4"/>
      <c r="D63" s="8">
        <f>SUM(D2:D62)</f>
        <v>3080.3300000000004</v>
      </c>
      <c r="E63" s="4"/>
      <c r="F63" s="5"/>
      <c r="G63" s="4"/>
      <c r="H63"/>
      <c r="I63"/>
    </row>
    <row r="64" spans="1:12" x14ac:dyDescent="0.25">
      <c r="A64" s="9">
        <v>42515</v>
      </c>
      <c r="B64" s="4"/>
      <c r="C64" s="4"/>
      <c r="D64" s="8">
        <f>AVERAGE(D3:D62)</f>
        <v>51.055500000000009</v>
      </c>
      <c r="E64" s="4"/>
      <c r="F64" s="5"/>
      <c r="G64" s="4"/>
      <c r="H64"/>
      <c r="I64"/>
    </row>
    <row r="65" spans="1:9" x14ac:dyDescent="0.25">
      <c r="A65" s="9">
        <v>42516</v>
      </c>
      <c r="B65" s="4"/>
      <c r="C65" s="4"/>
      <c r="D65" s="8"/>
      <c r="E65" s="4"/>
      <c r="F65" s="5"/>
      <c r="G65" s="4"/>
      <c r="H65"/>
      <c r="I65"/>
    </row>
    <row r="66" spans="1:9" x14ac:dyDescent="0.25">
      <c r="D66" s="3"/>
    </row>
    <row r="67" spans="1:9" x14ac:dyDescent="0.25">
      <c r="D67" s="3"/>
    </row>
    <row r="68" spans="1:9" x14ac:dyDescent="0.25">
      <c r="D68" s="3"/>
    </row>
    <row r="69" spans="1:9" x14ac:dyDescent="0.25">
      <c r="D69" s="3"/>
    </row>
    <row r="70" spans="1:9" x14ac:dyDescent="0.25">
      <c r="D70" s="3"/>
    </row>
    <row r="71" spans="1:9" x14ac:dyDescent="0.25">
      <c r="D71" s="3"/>
    </row>
    <row r="72" spans="1:9" x14ac:dyDescent="0.25">
      <c r="D72" s="3"/>
    </row>
    <row r="73" spans="1:9" x14ac:dyDescent="0.25">
      <c r="D73" s="3"/>
    </row>
    <row r="74" spans="1:9" x14ac:dyDescent="0.25">
      <c r="D74" s="3"/>
    </row>
    <row r="75" spans="1:9" x14ac:dyDescent="0.25">
      <c r="D75" s="3"/>
    </row>
    <row r="76" spans="1:9" x14ac:dyDescent="0.25">
      <c r="D76" s="3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</cp:lastModifiedBy>
  <dcterms:created xsi:type="dcterms:W3CDTF">2016-03-25T02:52:53Z</dcterms:created>
  <dcterms:modified xsi:type="dcterms:W3CDTF">2016-05-27T03:41:24Z</dcterms:modified>
</cp:coreProperties>
</file>