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 Current info\scritti\Politecnico\LESSONS\"/>
    </mc:Choice>
  </mc:AlternateContent>
  <xr:revisionPtr revIDLastSave="0" documentId="13_ncr:1_{057B201D-9B18-482A-AAF3-8E6D95C36786}" xr6:coauthVersionLast="47" xr6:coauthVersionMax="47" xr10:uidLastSave="{00000000-0000-0000-0000-000000000000}"/>
  <bookViews>
    <workbookView xWindow="-110" yWindow="-110" windowWidth="19420" windowHeight="10420" activeTab="2" xr2:uid="{155F5147-9F5D-485A-BF3D-9C8FA48D0B18}"/>
  </bookViews>
  <sheets>
    <sheet name="case A 2 PC" sheetId="8" r:id="rId1"/>
    <sheet name="JV case B" sheetId="12" r:id="rId2"/>
    <sheet name="Result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1" l="1"/>
  <c r="G11" i="11"/>
  <c r="H11" i="11"/>
  <c r="I11" i="11"/>
  <c r="J11" i="11"/>
  <c r="K11" i="11"/>
  <c r="F11" i="11"/>
  <c r="L11" i="11" s="1"/>
  <c r="L36" i="12"/>
  <c r="H7" i="11"/>
  <c r="I7" i="11"/>
  <c r="J7" i="11"/>
  <c r="K36" i="12"/>
  <c r="K7" i="11" s="1"/>
  <c r="H36" i="12"/>
  <c r="I36" i="12"/>
  <c r="J36" i="12"/>
  <c r="G36" i="12"/>
  <c r="F36" i="12"/>
  <c r="L35" i="8"/>
  <c r="L34" i="8"/>
  <c r="K36" i="8"/>
  <c r="K6" i="11" s="1"/>
  <c r="K9" i="11" s="1"/>
  <c r="H36" i="8"/>
  <c r="I36" i="8"/>
  <c r="J36" i="8"/>
  <c r="G36" i="8"/>
  <c r="F36" i="8"/>
  <c r="F6" i="11" s="1"/>
  <c r="K35" i="8"/>
  <c r="H35" i="8"/>
  <c r="G6" i="11"/>
  <c r="G7" i="11"/>
  <c r="H6" i="11"/>
  <c r="I6" i="11"/>
  <c r="J6" i="11"/>
  <c r="L35" i="12"/>
  <c r="K35" i="12"/>
  <c r="J35" i="12"/>
  <c r="I35" i="12"/>
  <c r="H35" i="12"/>
  <c r="G35" i="12"/>
  <c r="F35" i="12"/>
  <c r="L34" i="12"/>
  <c r="K34" i="12"/>
  <c r="J34" i="12"/>
  <c r="I34" i="12"/>
  <c r="H34" i="12"/>
  <c r="G34" i="12"/>
  <c r="F34" i="12"/>
  <c r="L30" i="12"/>
  <c r="K30" i="12"/>
  <c r="F30" i="12"/>
  <c r="J30" i="12"/>
  <c r="I30" i="12"/>
  <c r="H30" i="12"/>
  <c r="G30" i="12"/>
  <c r="K21" i="12"/>
  <c r="J21" i="12"/>
  <c r="I21" i="12"/>
  <c r="H21" i="12"/>
  <c r="G21" i="12"/>
  <c r="F21" i="12"/>
  <c r="L20" i="12"/>
  <c r="L19" i="12"/>
  <c r="L18" i="12"/>
  <c r="L17" i="12"/>
  <c r="L16" i="12"/>
  <c r="L15" i="12"/>
  <c r="L14" i="12"/>
  <c r="L13" i="12"/>
  <c r="H33" i="8"/>
  <c r="I33" i="8" s="1"/>
  <c r="J33" i="8" s="1"/>
  <c r="J34" i="8" s="1"/>
  <c r="K21" i="8"/>
  <c r="J21" i="8"/>
  <c r="I21" i="8"/>
  <c r="H21" i="8"/>
  <c r="G21" i="8"/>
  <c r="F21" i="8"/>
  <c r="F34" i="8" s="1"/>
  <c r="L20" i="8"/>
  <c r="L19" i="8"/>
  <c r="L18" i="8"/>
  <c r="L17" i="8"/>
  <c r="L16" i="8"/>
  <c r="L15" i="8"/>
  <c r="L14" i="8"/>
  <c r="L13" i="8"/>
  <c r="K30" i="8"/>
  <c r="H30" i="8"/>
  <c r="I30" i="8"/>
  <c r="J30" i="8"/>
  <c r="G30" i="8"/>
  <c r="F30" i="8"/>
  <c r="F35" i="8" s="1"/>
  <c r="G33" i="12"/>
  <c r="H33" i="12" s="1"/>
  <c r="I33" i="12" s="1"/>
  <c r="L29" i="12"/>
  <c r="L28" i="12"/>
  <c r="L27" i="12"/>
  <c r="L26" i="12"/>
  <c r="L25" i="12"/>
  <c r="L24" i="12"/>
  <c r="L23" i="12"/>
  <c r="L22" i="12"/>
  <c r="K12" i="12"/>
  <c r="J12" i="12"/>
  <c r="I12" i="12"/>
  <c r="H12" i="12"/>
  <c r="G12" i="12"/>
  <c r="F12" i="12"/>
  <c r="L11" i="12"/>
  <c r="L10" i="12"/>
  <c r="L9" i="12"/>
  <c r="L8" i="12"/>
  <c r="L7" i="12"/>
  <c r="L6" i="12"/>
  <c r="L5" i="12"/>
  <c r="L4" i="12"/>
  <c r="L29" i="8"/>
  <c r="G12" i="8"/>
  <c r="H12" i="8"/>
  <c r="I12" i="8"/>
  <c r="J12" i="8"/>
  <c r="K12" i="8"/>
  <c r="F12" i="8"/>
  <c r="G33" i="8"/>
  <c r="L28" i="8"/>
  <c r="L27" i="8"/>
  <c r="L26" i="8"/>
  <c r="L25" i="8"/>
  <c r="L24" i="8"/>
  <c r="L23" i="8"/>
  <c r="L22" i="8"/>
  <c r="L5" i="8"/>
  <c r="L6" i="8"/>
  <c r="L7" i="8"/>
  <c r="L8" i="8"/>
  <c r="L9" i="8"/>
  <c r="L10" i="8"/>
  <c r="L11" i="8"/>
  <c r="L4" i="8"/>
  <c r="G9" i="11" l="1"/>
  <c r="J9" i="11"/>
  <c r="I9" i="11"/>
  <c r="H9" i="11"/>
  <c r="L6" i="11"/>
  <c r="L21" i="12"/>
  <c r="G34" i="8"/>
  <c r="K33" i="8"/>
  <c r="I34" i="8"/>
  <c r="H34" i="8"/>
  <c r="L21" i="8"/>
  <c r="L30" i="8"/>
  <c r="G35" i="8"/>
  <c r="L12" i="12"/>
  <c r="J33" i="12"/>
  <c r="L12" i="8"/>
  <c r="K34" i="8" l="1"/>
  <c r="K33" i="12"/>
  <c r="L33" i="12"/>
  <c r="I35" i="8" l="1"/>
  <c r="J35" i="8" l="1"/>
  <c r="L33" i="8"/>
  <c r="L36" i="8" l="1"/>
  <c r="F7" i="11" l="1"/>
  <c r="L7" i="11" l="1"/>
  <c r="F9" i="11"/>
  <c r="F10" i="11" l="1"/>
  <c r="G10" i="11" s="1"/>
  <c r="H10" i="11" s="1"/>
  <c r="I10" i="11" s="1"/>
  <c r="J10" i="11" s="1"/>
  <c r="K10" i="11" s="1"/>
  <c r="L9" i="11"/>
</calcChain>
</file>

<file path=xl/sharedStrings.xml><?xml version="1.0" encoding="utf-8"?>
<sst xmlns="http://schemas.openxmlformats.org/spreadsheetml/2006/main" count="105" uniqueCount="40">
  <si>
    <t>Investment</t>
  </si>
  <si>
    <t>Volumes</t>
  </si>
  <si>
    <t>NPV</t>
  </si>
  <si>
    <t>Total</t>
  </si>
  <si>
    <t>total</t>
  </si>
  <si>
    <t>M€</t>
  </si>
  <si>
    <t>kupy</t>
  </si>
  <si>
    <t>WACC</t>
  </si>
  <si>
    <t>Actualized investment</t>
  </si>
  <si>
    <t>Actualization at 2024</t>
  </si>
  <si>
    <t>Formulas</t>
  </si>
  <si>
    <t>INPUT</t>
  </si>
  <si>
    <t>OUTPUT</t>
  </si>
  <si>
    <t>=(1-WACC)**(n-1)</t>
  </si>
  <si>
    <t>=ACT*Make Inv</t>
  </si>
  <si>
    <t>=Cost*Vol*ACT</t>
  </si>
  <si>
    <t>=Cumulated DCF</t>
  </si>
  <si>
    <t>=Cum DCF/Cum Inv</t>
  </si>
  <si>
    <t>Delta Discounted cash flow</t>
  </si>
  <si>
    <t>Case A: 2 separated companies</t>
  </si>
  <si>
    <t>Products</t>
  </si>
  <si>
    <t>PA1</t>
  </si>
  <si>
    <t>PA2</t>
  </si>
  <si>
    <t>PA3</t>
  </si>
  <si>
    <t>PA4</t>
  </si>
  <si>
    <t>PB1</t>
  </si>
  <si>
    <t>PB2</t>
  </si>
  <si>
    <t>PB3</t>
  </si>
  <si>
    <t>PB4</t>
  </si>
  <si>
    <t>Running cost</t>
  </si>
  <si>
    <t>Actualized running costs</t>
  </si>
  <si>
    <t>TOTAL case A</t>
  </si>
  <si>
    <t>Case B: JV</t>
  </si>
  <si>
    <t>=ACT*Inv</t>
  </si>
  <si>
    <t>=Running cost*ACT</t>
  </si>
  <si>
    <t>Total case B</t>
  </si>
  <si>
    <t>Total case A</t>
  </si>
  <si>
    <t>Total actualized investment  B</t>
  </si>
  <si>
    <t>Profitability case B</t>
  </si>
  <si>
    <t>=ACT( Case A-Case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</si>
</sst>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5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3" borderId="0" xfId="0" quotePrefix="1" applyFill="1" applyBorder="1" applyAlignment="1">
      <alignment horizontal="left"/>
    </xf>
    <xf numFmtId="2" fontId="0" fillId="3" borderId="6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8" xfId="0" quotePrefix="1" applyFill="1" applyBorder="1" applyAlignment="1">
      <alignment horizontal="left"/>
    </xf>
    <xf numFmtId="1" fontId="0" fillId="3" borderId="1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9" fontId="1" fillId="4" borderId="1" xfId="0" applyNumberFormat="1" applyFont="1" applyFill="1" applyBorder="1" applyAlignment="1">
      <alignment horizontal="center"/>
    </xf>
    <xf numFmtId="9" fontId="1" fillId="4" borderId="1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1" fillId="0" borderId="11" xfId="0" applyFont="1" applyBorder="1"/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3" xfId="0" applyFill="1" applyBorder="1"/>
    <xf numFmtId="0" fontId="0" fillId="0" borderId="0" xfId="0" quotePrefix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9" fontId="1" fillId="0" borderId="1" xfId="1" applyFont="1" applyFill="1" applyBorder="1"/>
    <xf numFmtId="9" fontId="2" fillId="0" borderId="12" xfId="1" quotePrefix="1" applyFont="1" applyFill="1" applyBorder="1"/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6B4C-3C0F-4A46-BB83-9CD49D50DB71}">
  <dimension ref="C1:L36"/>
  <sheetViews>
    <sheetView topLeftCell="A19" workbookViewId="0">
      <selection activeCell="L36" sqref="L36"/>
    </sheetView>
  </sheetViews>
  <sheetFormatPr defaultRowHeight="14.5" x14ac:dyDescent="0.35"/>
  <cols>
    <col min="3" max="3" width="24.26953125" style="3" bestFit="1" customWidth="1"/>
    <col min="4" max="4" width="5.26953125" bestFit="1" customWidth="1"/>
    <col min="5" max="5" width="22.08984375" customWidth="1"/>
    <col min="6" max="11" width="8.7265625" style="1"/>
    <col min="12" max="12" width="9.54296875" customWidth="1"/>
  </cols>
  <sheetData>
    <row r="1" spans="3:12" ht="15" thickBot="1" x14ac:dyDescent="0.4">
      <c r="C1" s="3" t="s">
        <v>19</v>
      </c>
    </row>
    <row r="2" spans="3:12" s="2" customFormat="1" ht="15" thickBot="1" x14ac:dyDescent="0.4">
      <c r="C2" s="17"/>
      <c r="D2" s="19"/>
      <c r="E2" s="18" t="s">
        <v>20</v>
      </c>
      <c r="F2" s="24">
        <v>2024</v>
      </c>
      <c r="G2" s="18">
        <v>2025</v>
      </c>
      <c r="H2" s="18">
        <v>2026</v>
      </c>
      <c r="I2" s="18">
        <v>2027</v>
      </c>
      <c r="J2" s="18">
        <v>2028</v>
      </c>
      <c r="K2" s="18">
        <v>2029</v>
      </c>
      <c r="L2" s="19" t="s">
        <v>4</v>
      </c>
    </row>
    <row r="3" spans="3:12" s="2" customFormat="1" ht="15" thickBot="1" x14ac:dyDescent="0.4">
      <c r="C3" s="5" t="s">
        <v>11</v>
      </c>
      <c r="D3" s="46"/>
      <c r="E3" s="47"/>
      <c r="F3" s="48"/>
      <c r="G3" s="47"/>
      <c r="H3" s="47"/>
      <c r="I3" s="47"/>
      <c r="J3" s="47"/>
      <c r="K3" s="47"/>
      <c r="L3" s="46"/>
    </row>
    <row r="4" spans="3:12" x14ac:dyDescent="0.35">
      <c r="C4" s="36" t="s">
        <v>1</v>
      </c>
      <c r="D4" s="37" t="s">
        <v>6</v>
      </c>
      <c r="E4" s="38" t="s">
        <v>21</v>
      </c>
      <c r="F4" s="43">
        <v>100</v>
      </c>
      <c r="G4" s="39">
        <v>50</v>
      </c>
      <c r="H4" s="39">
        <v>20</v>
      </c>
      <c r="I4" s="39"/>
      <c r="J4" s="39"/>
      <c r="K4" s="40"/>
      <c r="L4" s="40">
        <f>SUM(F4:K4)</f>
        <v>170</v>
      </c>
    </row>
    <row r="5" spans="3:12" x14ac:dyDescent="0.35">
      <c r="C5" s="7"/>
      <c r="D5" s="21"/>
      <c r="E5" s="8" t="s">
        <v>22</v>
      </c>
      <c r="F5" s="25"/>
      <c r="G5" s="9"/>
      <c r="H5" s="9">
        <v>50</v>
      </c>
      <c r="I5" s="9">
        <v>100</v>
      </c>
      <c r="J5" s="9">
        <v>100</v>
      </c>
      <c r="K5" s="10">
        <v>100</v>
      </c>
      <c r="L5" s="10">
        <f t="shared" ref="L5:L28" si="0">SUM(F5:K5)</f>
        <v>350</v>
      </c>
    </row>
    <row r="6" spans="3:12" x14ac:dyDescent="0.35">
      <c r="C6" s="7"/>
      <c r="D6" s="21"/>
      <c r="E6" s="8" t="s">
        <v>23</v>
      </c>
      <c r="F6" s="25">
        <v>150</v>
      </c>
      <c r="G6" s="9">
        <v>150</v>
      </c>
      <c r="H6" s="9">
        <v>150</v>
      </c>
      <c r="I6" s="9">
        <v>150</v>
      </c>
      <c r="J6" s="9">
        <v>150</v>
      </c>
      <c r="K6" s="10">
        <v>150</v>
      </c>
      <c r="L6" s="10">
        <f t="shared" si="0"/>
        <v>900</v>
      </c>
    </row>
    <row r="7" spans="3:12" x14ac:dyDescent="0.35">
      <c r="C7" s="7"/>
      <c r="D7" s="21"/>
      <c r="E7" s="8" t="s">
        <v>24</v>
      </c>
      <c r="F7" s="25">
        <v>100</v>
      </c>
      <c r="G7" s="9">
        <v>100</v>
      </c>
      <c r="H7" s="9">
        <v>100</v>
      </c>
      <c r="I7" s="9">
        <v>100</v>
      </c>
      <c r="J7" s="9">
        <v>100</v>
      </c>
      <c r="K7" s="10">
        <v>100</v>
      </c>
      <c r="L7" s="10">
        <f t="shared" si="0"/>
        <v>600</v>
      </c>
    </row>
    <row r="8" spans="3:12" x14ac:dyDescent="0.35">
      <c r="C8" s="7"/>
      <c r="D8" s="21"/>
      <c r="E8" s="8" t="s">
        <v>25</v>
      </c>
      <c r="F8" s="25">
        <v>150</v>
      </c>
      <c r="G8" s="9">
        <v>150</v>
      </c>
      <c r="H8" s="9">
        <v>150</v>
      </c>
      <c r="I8" s="9">
        <v>150</v>
      </c>
      <c r="J8" s="9">
        <v>150</v>
      </c>
      <c r="K8" s="10">
        <v>150</v>
      </c>
      <c r="L8" s="10">
        <f t="shared" si="0"/>
        <v>900</v>
      </c>
    </row>
    <row r="9" spans="3:12" x14ac:dyDescent="0.35">
      <c r="C9" s="7"/>
      <c r="D9" s="21"/>
      <c r="E9" s="8" t="s">
        <v>26</v>
      </c>
      <c r="F9" s="25">
        <v>150</v>
      </c>
      <c r="G9" s="9">
        <v>150</v>
      </c>
      <c r="H9" s="9">
        <v>150</v>
      </c>
      <c r="I9" s="9">
        <v>150</v>
      </c>
      <c r="J9" s="9">
        <v>150</v>
      </c>
      <c r="K9" s="10">
        <v>150</v>
      </c>
      <c r="L9" s="10">
        <f t="shared" si="0"/>
        <v>900</v>
      </c>
    </row>
    <row r="10" spans="3:12" x14ac:dyDescent="0.35">
      <c r="C10" s="7"/>
      <c r="D10" s="21"/>
      <c r="E10" s="8" t="s">
        <v>27</v>
      </c>
      <c r="F10" s="25">
        <v>100</v>
      </c>
      <c r="G10" s="9">
        <v>70</v>
      </c>
      <c r="H10" s="9">
        <v>50</v>
      </c>
      <c r="I10" s="9">
        <v>20</v>
      </c>
      <c r="J10" s="9"/>
      <c r="K10" s="10"/>
      <c r="L10" s="10">
        <f t="shared" si="0"/>
        <v>240</v>
      </c>
    </row>
    <row r="11" spans="3:12" ht="15" thickBot="1" x14ac:dyDescent="0.4">
      <c r="C11" s="30"/>
      <c r="D11" s="31"/>
      <c r="E11" s="32" t="s">
        <v>28</v>
      </c>
      <c r="F11" s="25"/>
      <c r="G11" s="9"/>
      <c r="H11" s="9"/>
      <c r="I11" s="9">
        <v>50</v>
      </c>
      <c r="J11" s="9">
        <v>100</v>
      </c>
      <c r="K11" s="10">
        <v>100</v>
      </c>
      <c r="L11" s="41">
        <f t="shared" si="0"/>
        <v>250</v>
      </c>
    </row>
    <row r="12" spans="3:12" ht="15" thickBot="1" x14ac:dyDescent="0.4">
      <c r="C12" s="7"/>
      <c r="D12" s="21"/>
      <c r="E12" s="6" t="s">
        <v>3</v>
      </c>
      <c r="F12" s="50">
        <f>SUM(F4:F11)</f>
        <v>750</v>
      </c>
      <c r="G12" s="51">
        <f t="shared" ref="G12:K12" si="1">SUM(G4:G11)</f>
        <v>670</v>
      </c>
      <c r="H12" s="51">
        <f t="shared" si="1"/>
        <v>670</v>
      </c>
      <c r="I12" s="51">
        <f t="shared" si="1"/>
        <v>720</v>
      </c>
      <c r="J12" s="51">
        <f t="shared" si="1"/>
        <v>750</v>
      </c>
      <c r="K12" s="52">
        <f t="shared" si="1"/>
        <v>750</v>
      </c>
      <c r="L12" s="49">
        <f>SUM(L4:L11)</f>
        <v>4310</v>
      </c>
    </row>
    <row r="13" spans="3:12" x14ac:dyDescent="0.35">
      <c r="C13" s="36" t="s">
        <v>0</v>
      </c>
      <c r="D13" s="37" t="s">
        <v>5</v>
      </c>
      <c r="E13" s="38" t="s">
        <v>21</v>
      </c>
      <c r="F13" s="43"/>
      <c r="G13" s="39"/>
      <c r="H13" s="39"/>
      <c r="I13" s="39"/>
      <c r="J13" s="39"/>
      <c r="K13" s="40"/>
      <c r="L13" s="40">
        <f>SUM(F13:K13)</f>
        <v>0</v>
      </c>
    </row>
    <row r="14" spans="3:12" x14ac:dyDescent="0.35">
      <c r="C14" s="7"/>
      <c r="D14" s="21"/>
      <c r="E14" s="8" t="s">
        <v>22</v>
      </c>
      <c r="F14" s="25"/>
      <c r="G14" s="9"/>
      <c r="H14" s="9">
        <v>200</v>
      </c>
      <c r="I14" s="9"/>
      <c r="J14" s="9"/>
      <c r="K14" s="10"/>
      <c r="L14" s="10">
        <f t="shared" ref="L14:L20" si="2">SUM(F14:K14)</f>
        <v>200</v>
      </c>
    </row>
    <row r="15" spans="3:12" x14ac:dyDescent="0.35">
      <c r="C15" s="7"/>
      <c r="D15" s="21"/>
      <c r="E15" s="8" t="s">
        <v>23</v>
      </c>
      <c r="F15" s="25"/>
      <c r="G15" s="9"/>
      <c r="H15" s="9"/>
      <c r="I15" s="9"/>
      <c r="J15" s="9">
        <v>100</v>
      </c>
      <c r="K15" s="10"/>
      <c r="L15" s="10">
        <f t="shared" si="2"/>
        <v>100</v>
      </c>
    </row>
    <row r="16" spans="3:12" x14ac:dyDescent="0.35">
      <c r="C16" s="7"/>
      <c r="D16" s="21"/>
      <c r="E16" s="8" t="s">
        <v>24</v>
      </c>
      <c r="F16" s="25"/>
      <c r="G16" s="9"/>
      <c r="H16" s="9"/>
      <c r="I16" s="9"/>
      <c r="J16" s="9"/>
      <c r="K16" s="10"/>
      <c r="L16" s="10">
        <f t="shared" si="2"/>
        <v>0</v>
      </c>
    </row>
    <row r="17" spans="3:12" x14ac:dyDescent="0.35">
      <c r="C17" s="7"/>
      <c r="D17" s="21"/>
      <c r="E17" s="8" t="s">
        <v>25</v>
      </c>
      <c r="F17" s="25"/>
      <c r="G17" s="9"/>
      <c r="H17" s="9"/>
      <c r="I17" s="9"/>
      <c r="J17" s="9"/>
      <c r="K17" s="10"/>
      <c r="L17" s="10">
        <f t="shared" si="2"/>
        <v>0</v>
      </c>
    </row>
    <row r="18" spans="3:12" x14ac:dyDescent="0.35">
      <c r="C18" s="7"/>
      <c r="D18" s="21"/>
      <c r="E18" s="8" t="s">
        <v>26</v>
      </c>
      <c r="F18" s="25"/>
      <c r="G18" s="9"/>
      <c r="H18" s="9"/>
      <c r="I18" s="9"/>
      <c r="J18" s="9">
        <v>100</v>
      </c>
      <c r="K18" s="10"/>
      <c r="L18" s="10">
        <f t="shared" si="2"/>
        <v>100</v>
      </c>
    </row>
    <row r="19" spans="3:12" x14ac:dyDescent="0.35">
      <c r="C19" s="7"/>
      <c r="D19" s="21"/>
      <c r="E19" s="8" t="s">
        <v>27</v>
      </c>
      <c r="F19" s="25"/>
      <c r="G19" s="9"/>
      <c r="H19" s="9"/>
      <c r="I19" s="9"/>
      <c r="J19" s="9"/>
      <c r="K19" s="10"/>
      <c r="L19" s="10">
        <f t="shared" si="2"/>
        <v>0</v>
      </c>
    </row>
    <row r="20" spans="3:12" ht="15" thickBot="1" x14ac:dyDescent="0.4">
      <c r="C20" s="30"/>
      <c r="D20" s="31"/>
      <c r="E20" s="32" t="s">
        <v>28</v>
      </c>
      <c r="F20" s="25"/>
      <c r="G20" s="9"/>
      <c r="H20" s="9"/>
      <c r="I20" s="9">
        <v>200</v>
      </c>
      <c r="J20" s="9"/>
      <c r="K20" s="10"/>
      <c r="L20" s="41">
        <f t="shared" si="2"/>
        <v>200</v>
      </c>
    </row>
    <row r="21" spans="3:12" ht="15" thickBot="1" x14ac:dyDescent="0.4">
      <c r="C21" s="7"/>
      <c r="D21" s="21"/>
      <c r="E21" s="6" t="s">
        <v>3</v>
      </c>
      <c r="F21" s="50">
        <f>SUM(F13:F20)</f>
        <v>0</v>
      </c>
      <c r="G21" s="51">
        <f t="shared" ref="G21" si="3">SUM(G13:G20)</f>
        <v>0</v>
      </c>
      <c r="H21" s="51">
        <f t="shared" ref="H21" si="4">SUM(H13:H20)</f>
        <v>200</v>
      </c>
      <c r="I21" s="51">
        <f t="shared" ref="I21" si="5">SUM(I13:I20)</f>
        <v>200</v>
      </c>
      <c r="J21" s="51">
        <f t="shared" ref="J21" si="6">SUM(J13:J20)</f>
        <v>200</v>
      </c>
      <c r="K21" s="52">
        <f t="shared" ref="K21" si="7">SUM(K13:K20)</f>
        <v>0</v>
      </c>
      <c r="L21" s="49">
        <f>SUM(L13:L20)</f>
        <v>600</v>
      </c>
    </row>
    <row r="22" spans="3:12" x14ac:dyDescent="0.35">
      <c r="C22" s="36" t="s">
        <v>29</v>
      </c>
      <c r="D22" s="37" t="s">
        <v>5</v>
      </c>
      <c r="E22" s="38" t="s">
        <v>21</v>
      </c>
      <c r="F22" s="44">
        <v>10</v>
      </c>
      <c r="G22" s="42">
        <v>10</v>
      </c>
      <c r="H22" s="42">
        <v>2</v>
      </c>
      <c r="I22" s="42"/>
      <c r="J22" s="42"/>
      <c r="K22" s="45"/>
      <c r="L22" s="40">
        <f>SUM(F22:K22)</f>
        <v>22</v>
      </c>
    </row>
    <row r="23" spans="3:12" x14ac:dyDescent="0.35">
      <c r="C23" s="7"/>
      <c r="D23" s="21"/>
      <c r="E23" s="8" t="s">
        <v>22</v>
      </c>
      <c r="F23" s="26"/>
      <c r="G23" s="11"/>
      <c r="H23" s="11">
        <v>15</v>
      </c>
      <c r="I23" s="11">
        <v>7</v>
      </c>
      <c r="J23" s="11">
        <v>8</v>
      </c>
      <c r="K23" s="12">
        <v>9</v>
      </c>
      <c r="L23" s="10">
        <f t="shared" si="0"/>
        <v>39</v>
      </c>
    </row>
    <row r="24" spans="3:12" x14ac:dyDescent="0.35">
      <c r="C24" s="7"/>
      <c r="D24" s="21"/>
      <c r="E24" s="8" t="s">
        <v>23</v>
      </c>
      <c r="F24" s="26">
        <v>10</v>
      </c>
      <c r="G24" s="11">
        <v>10</v>
      </c>
      <c r="H24" s="11">
        <v>10</v>
      </c>
      <c r="I24" s="11">
        <v>10</v>
      </c>
      <c r="J24" s="11">
        <v>10</v>
      </c>
      <c r="K24" s="12">
        <v>10</v>
      </c>
      <c r="L24" s="10">
        <f t="shared" si="0"/>
        <v>60</v>
      </c>
    </row>
    <row r="25" spans="3:12" x14ac:dyDescent="0.35">
      <c r="C25" s="7"/>
      <c r="D25" s="21"/>
      <c r="E25" s="8" t="s">
        <v>24</v>
      </c>
      <c r="F25" s="26">
        <v>10</v>
      </c>
      <c r="G25" s="11">
        <v>10</v>
      </c>
      <c r="H25" s="11">
        <v>10</v>
      </c>
      <c r="I25" s="11">
        <v>10</v>
      </c>
      <c r="J25" s="11">
        <v>10</v>
      </c>
      <c r="K25" s="12">
        <v>10</v>
      </c>
      <c r="L25" s="10">
        <f t="shared" si="0"/>
        <v>60</v>
      </c>
    </row>
    <row r="26" spans="3:12" x14ac:dyDescent="0.35">
      <c r="C26" s="7"/>
      <c r="D26" s="21"/>
      <c r="E26" s="8" t="s">
        <v>25</v>
      </c>
      <c r="F26" s="26">
        <v>8</v>
      </c>
      <c r="G26" s="11">
        <v>8</v>
      </c>
      <c r="H26" s="11">
        <v>8</v>
      </c>
      <c r="I26" s="11">
        <v>8</v>
      </c>
      <c r="J26" s="11">
        <v>8</v>
      </c>
      <c r="K26" s="12">
        <v>8</v>
      </c>
      <c r="L26" s="10">
        <f t="shared" si="0"/>
        <v>48</v>
      </c>
    </row>
    <row r="27" spans="3:12" x14ac:dyDescent="0.35">
      <c r="C27" s="7"/>
      <c r="D27" s="21"/>
      <c r="E27" s="8" t="s">
        <v>26</v>
      </c>
      <c r="F27" s="26">
        <v>12</v>
      </c>
      <c r="G27" s="11">
        <v>12</v>
      </c>
      <c r="H27" s="11">
        <v>12</v>
      </c>
      <c r="I27" s="11">
        <v>12</v>
      </c>
      <c r="J27" s="11">
        <v>12</v>
      </c>
      <c r="K27" s="12">
        <v>12</v>
      </c>
      <c r="L27" s="10">
        <f t="shared" si="0"/>
        <v>72</v>
      </c>
    </row>
    <row r="28" spans="3:12" x14ac:dyDescent="0.35">
      <c r="C28" s="7"/>
      <c r="D28" s="21"/>
      <c r="E28" s="8" t="s">
        <v>27</v>
      </c>
      <c r="F28" s="26">
        <v>10</v>
      </c>
      <c r="G28" s="11">
        <v>10</v>
      </c>
      <c r="H28" s="11">
        <v>15</v>
      </c>
      <c r="I28" s="11">
        <v>15</v>
      </c>
      <c r="J28" s="11"/>
      <c r="K28" s="12"/>
      <c r="L28" s="10">
        <f t="shared" si="0"/>
        <v>50</v>
      </c>
    </row>
    <row r="29" spans="3:12" ht="15" thickBot="1" x14ac:dyDescent="0.4">
      <c r="C29" s="30"/>
      <c r="D29" s="31"/>
      <c r="E29" s="32" t="s">
        <v>28</v>
      </c>
      <c r="F29" s="33"/>
      <c r="G29" s="34"/>
      <c r="H29" s="34"/>
      <c r="I29" s="34">
        <v>15</v>
      </c>
      <c r="J29" s="34">
        <v>10</v>
      </c>
      <c r="K29" s="35">
        <v>10</v>
      </c>
      <c r="L29" s="41">
        <f>SUM(F29:K29)</f>
        <v>35</v>
      </c>
    </row>
    <row r="30" spans="3:12" ht="15" thickBot="1" x14ac:dyDescent="0.4">
      <c r="C30" s="30"/>
      <c r="D30" s="31"/>
      <c r="E30" s="57" t="s">
        <v>3</v>
      </c>
      <c r="F30" s="83">
        <f>SUM(F22:F29)</f>
        <v>60</v>
      </c>
      <c r="G30" s="84">
        <f>SUM(G22:G29)</f>
        <v>60</v>
      </c>
      <c r="H30" s="84">
        <f t="shared" ref="H30:J30" si="8">SUM(H22:H29)</f>
        <v>72</v>
      </c>
      <c r="I30" s="84">
        <f t="shared" si="8"/>
        <v>77</v>
      </c>
      <c r="J30" s="84">
        <f t="shared" si="8"/>
        <v>58</v>
      </c>
      <c r="K30" s="58">
        <f>SUM(K22:K29)</f>
        <v>59</v>
      </c>
      <c r="L30" s="58">
        <f>SUM(L22:L29)</f>
        <v>386</v>
      </c>
    </row>
    <row r="31" spans="3:12" ht="15" thickBot="1" x14ac:dyDescent="0.4">
      <c r="C31" s="7" t="s">
        <v>7</v>
      </c>
      <c r="D31" s="22">
        <v>0.1</v>
      </c>
      <c r="E31" s="53"/>
      <c r="F31" s="54"/>
      <c r="G31" s="55"/>
      <c r="H31" s="55"/>
      <c r="I31" s="55"/>
      <c r="J31" s="55"/>
      <c r="K31" s="56"/>
      <c r="L31" s="56"/>
    </row>
    <row r="32" spans="3:12" ht="15" thickBot="1" x14ac:dyDescent="0.4">
      <c r="C32" s="63" t="s">
        <v>12</v>
      </c>
      <c r="D32" s="64"/>
      <c r="E32" s="65"/>
      <c r="F32" s="71"/>
      <c r="G32" s="72"/>
      <c r="H32" s="72"/>
      <c r="I32" s="72"/>
      <c r="J32" s="72"/>
      <c r="K32" s="72"/>
      <c r="L32" s="66"/>
    </row>
    <row r="33" spans="3:12" x14ac:dyDescent="0.35">
      <c r="C33" s="7" t="s">
        <v>9</v>
      </c>
      <c r="D33" s="23"/>
      <c r="E33" s="13" t="s">
        <v>13</v>
      </c>
      <c r="F33" s="74">
        <v>1</v>
      </c>
      <c r="G33" s="75">
        <f>F33*(1-$D$31)</f>
        <v>0.9</v>
      </c>
      <c r="H33" s="75">
        <f t="shared" ref="H33:K33" si="9">G33*(1-$D$31)</f>
        <v>0.81</v>
      </c>
      <c r="I33" s="75">
        <f t="shared" si="9"/>
        <v>0.72900000000000009</v>
      </c>
      <c r="J33" s="75">
        <f t="shared" si="9"/>
        <v>0.65610000000000013</v>
      </c>
      <c r="K33" s="75">
        <f t="shared" si="9"/>
        <v>0.59049000000000018</v>
      </c>
      <c r="L33" s="85">
        <f>SUM(F33:K33)</f>
        <v>4.6855900000000004</v>
      </c>
    </row>
    <row r="34" spans="3:12" x14ac:dyDescent="0.35">
      <c r="C34" s="7" t="s">
        <v>8</v>
      </c>
      <c r="D34" s="23"/>
      <c r="E34" s="13" t="s">
        <v>33</v>
      </c>
      <c r="F34" s="62">
        <f>F33*F21</f>
        <v>0</v>
      </c>
      <c r="G34" s="73">
        <f>G33*G21</f>
        <v>0</v>
      </c>
      <c r="H34" s="73">
        <f t="shared" ref="H34:J34" si="10">H33*H21</f>
        <v>162</v>
      </c>
      <c r="I34" s="73">
        <f t="shared" si="10"/>
        <v>145.80000000000001</v>
      </c>
      <c r="J34" s="73">
        <f t="shared" si="10"/>
        <v>131.22000000000003</v>
      </c>
      <c r="K34" s="73">
        <f>K33*K21</f>
        <v>0</v>
      </c>
      <c r="L34" s="61">
        <f>SUM(F34:K34)</f>
        <v>439.02000000000004</v>
      </c>
    </row>
    <row r="35" spans="3:12" ht="15" thickBot="1" x14ac:dyDescent="0.4">
      <c r="C35" s="30" t="s">
        <v>30</v>
      </c>
      <c r="D35" s="59"/>
      <c r="E35" s="60" t="s">
        <v>34</v>
      </c>
      <c r="F35" s="67">
        <f>F33*F30</f>
        <v>60</v>
      </c>
      <c r="G35" s="77">
        <f t="shared" ref="G35:J35" si="11">G33*G30</f>
        <v>54</v>
      </c>
      <c r="H35" s="77">
        <f>H33*H30</f>
        <v>58.320000000000007</v>
      </c>
      <c r="I35" s="77">
        <f t="shared" si="11"/>
        <v>56.13300000000001</v>
      </c>
      <c r="J35" s="77">
        <f t="shared" si="11"/>
        <v>38.05380000000001</v>
      </c>
      <c r="K35" s="77">
        <f>K33*K30</f>
        <v>34.838910000000013</v>
      </c>
      <c r="L35" s="68">
        <f>SUM(F35:K35)</f>
        <v>301.34571</v>
      </c>
    </row>
    <row r="36" spans="3:12" s="2" customFormat="1" ht="15" thickBot="1" x14ac:dyDescent="0.4">
      <c r="C36" s="63" t="s">
        <v>31</v>
      </c>
      <c r="D36" s="78"/>
      <c r="E36" s="78"/>
      <c r="F36" s="79">
        <f>SUM(F34:F35)</f>
        <v>60</v>
      </c>
      <c r="G36" s="80">
        <f>SUM(G34:G35)</f>
        <v>54</v>
      </c>
      <c r="H36" s="80">
        <f t="shared" ref="H36:J36" si="12">SUM(H34:H35)</f>
        <v>220.32</v>
      </c>
      <c r="I36" s="80">
        <f t="shared" si="12"/>
        <v>201.93300000000002</v>
      </c>
      <c r="J36" s="80">
        <f t="shared" si="12"/>
        <v>169.27380000000005</v>
      </c>
      <c r="K36" s="80">
        <f>SUM(K34:K35)</f>
        <v>34.838910000000013</v>
      </c>
      <c r="L36" s="82">
        <f>SUM(L34:L35)</f>
        <v>740.36571000000004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58D2-CD10-492B-ACD2-592033EA40AF}">
  <dimension ref="C1:L36"/>
  <sheetViews>
    <sheetView topLeftCell="A22" workbookViewId="0">
      <selection activeCell="E42" sqref="E42"/>
    </sheetView>
  </sheetViews>
  <sheetFormatPr defaultRowHeight="14.5" x14ac:dyDescent="0.35"/>
  <cols>
    <col min="3" max="3" width="24.26953125" style="3" bestFit="1" customWidth="1"/>
    <col min="4" max="4" width="5.26953125" bestFit="1" customWidth="1"/>
    <col min="5" max="5" width="22.08984375" customWidth="1"/>
    <col min="6" max="11" width="8.7265625" style="29"/>
    <col min="12" max="12" width="9.54296875" customWidth="1"/>
  </cols>
  <sheetData>
    <row r="1" spans="3:12" ht="15" thickBot="1" x14ac:dyDescent="0.4">
      <c r="C1" s="3" t="s">
        <v>32</v>
      </c>
    </row>
    <row r="2" spans="3:12" s="2" customFormat="1" ht="15" thickBot="1" x14ac:dyDescent="0.4">
      <c r="C2" s="17"/>
      <c r="D2" s="19"/>
      <c r="E2" s="18" t="s">
        <v>20</v>
      </c>
      <c r="F2" s="24">
        <v>2024</v>
      </c>
      <c r="G2" s="18">
        <v>2025</v>
      </c>
      <c r="H2" s="18">
        <v>2026</v>
      </c>
      <c r="I2" s="18">
        <v>2027</v>
      </c>
      <c r="J2" s="18">
        <v>2028</v>
      </c>
      <c r="K2" s="18">
        <v>2029</v>
      </c>
      <c r="L2" s="19" t="s">
        <v>4</v>
      </c>
    </row>
    <row r="3" spans="3:12" s="2" customFormat="1" ht="15" thickBot="1" x14ac:dyDescent="0.4">
      <c r="C3" s="5" t="s">
        <v>11</v>
      </c>
      <c r="D3" s="46"/>
      <c r="E3" s="47"/>
      <c r="F3" s="48"/>
      <c r="G3" s="47"/>
      <c r="H3" s="47"/>
      <c r="I3" s="47"/>
      <c r="J3" s="47"/>
      <c r="K3" s="47"/>
      <c r="L3" s="46"/>
    </row>
    <row r="4" spans="3:12" x14ac:dyDescent="0.35">
      <c r="C4" s="36" t="s">
        <v>1</v>
      </c>
      <c r="D4" s="37" t="s">
        <v>6</v>
      </c>
      <c r="E4" s="38" t="s">
        <v>21</v>
      </c>
      <c r="F4" s="43">
        <v>100</v>
      </c>
      <c r="G4" s="39">
        <v>50</v>
      </c>
      <c r="H4" s="39">
        <v>20</v>
      </c>
      <c r="I4" s="39"/>
      <c r="J4" s="39"/>
      <c r="K4" s="40"/>
      <c r="L4" s="40">
        <f>SUM(F4:K4)</f>
        <v>170</v>
      </c>
    </row>
    <row r="5" spans="3:12" x14ac:dyDescent="0.35">
      <c r="C5" s="7"/>
      <c r="D5" s="21"/>
      <c r="E5" s="8" t="s">
        <v>22</v>
      </c>
      <c r="F5" s="25"/>
      <c r="G5" s="9"/>
      <c r="H5" s="9"/>
      <c r="I5" s="9"/>
      <c r="J5" s="9"/>
      <c r="K5" s="10"/>
      <c r="L5" s="10">
        <f t="shared" ref="L5:L28" si="0">SUM(F5:K5)</f>
        <v>0</v>
      </c>
    </row>
    <row r="6" spans="3:12" x14ac:dyDescent="0.35">
      <c r="C6" s="7"/>
      <c r="D6" s="21"/>
      <c r="E6" s="8" t="s">
        <v>23</v>
      </c>
      <c r="F6" s="25">
        <v>150</v>
      </c>
      <c r="G6" s="9">
        <v>150</v>
      </c>
      <c r="H6" s="9">
        <v>150</v>
      </c>
      <c r="I6" s="9">
        <v>150</v>
      </c>
      <c r="J6" s="9">
        <v>300</v>
      </c>
      <c r="K6" s="10">
        <v>300</v>
      </c>
      <c r="L6" s="10">
        <f t="shared" si="0"/>
        <v>1200</v>
      </c>
    </row>
    <row r="7" spans="3:12" x14ac:dyDescent="0.35">
      <c r="C7" s="7"/>
      <c r="D7" s="21"/>
      <c r="E7" s="8" t="s">
        <v>24</v>
      </c>
      <c r="F7" s="25">
        <v>100</v>
      </c>
      <c r="G7" s="9">
        <v>100</v>
      </c>
      <c r="H7" s="9">
        <v>100</v>
      </c>
      <c r="I7" s="9">
        <v>150</v>
      </c>
      <c r="J7" s="9">
        <v>200</v>
      </c>
      <c r="K7" s="10">
        <v>200</v>
      </c>
      <c r="L7" s="10">
        <f t="shared" si="0"/>
        <v>850</v>
      </c>
    </row>
    <row r="8" spans="3:12" x14ac:dyDescent="0.35">
      <c r="C8" s="7"/>
      <c r="D8" s="21"/>
      <c r="E8" s="8" t="s">
        <v>25</v>
      </c>
      <c r="F8" s="25">
        <v>150</v>
      </c>
      <c r="G8" s="9">
        <v>150</v>
      </c>
      <c r="H8" s="9">
        <v>200</v>
      </c>
      <c r="I8" s="9">
        <v>250</v>
      </c>
      <c r="J8" s="9">
        <v>250</v>
      </c>
      <c r="K8" s="10">
        <v>250</v>
      </c>
      <c r="L8" s="10">
        <f t="shared" si="0"/>
        <v>1250</v>
      </c>
    </row>
    <row r="9" spans="3:12" x14ac:dyDescent="0.35">
      <c r="C9" s="7"/>
      <c r="D9" s="21"/>
      <c r="E9" s="8" t="s">
        <v>26</v>
      </c>
      <c r="F9" s="25">
        <v>150</v>
      </c>
      <c r="G9" s="9">
        <v>150</v>
      </c>
      <c r="H9" s="9">
        <v>150</v>
      </c>
      <c r="I9" s="9">
        <v>150</v>
      </c>
      <c r="J9" s="9"/>
      <c r="K9" s="10"/>
      <c r="L9" s="10">
        <f t="shared" si="0"/>
        <v>600</v>
      </c>
    </row>
    <row r="10" spans="3:12" x14ac:dyDescent="0.35">
      <c r="C10" s="7"/>
      <c r="D10" s="21"/>
      <c r="E10" s="8" t="s">
        <v>27</v>
      </c>
      <c r="F10" s="25">
        <v>100</v>
      </c>
      <c r="G10" s="9">
        <v>70</v>
      </c>
      <c r="H10" s="9">
        <v>50</v>
      </c>
      <c r="I10" s="9">
        <v>20</v>
      </c>
      <c r="J10" s="9"/>
      <c r="K10" s="10"/>
      <c r="L10" s="10">
        <f t="shared" si="0"/>
        <v>240</v>
      </c>
    </row>
    <row r="11" spans="3:12" ht="15" thickBot="1" x14ac:dyDescent="0.4">
      <c r="C11" s="30"/>
      <c r="D11" s="31"/>
      <c r="E11" s="32" t="s">
        <v>28</v>
      </c>
      <c r="F11" s="25"/>
      <c r="G11" s="9"/>
      <c r="H11" s="9"/>
      <c r="I11" s="9"/>
      <c r="J11" s="9"/>
      <c r="K11" s="10"/>
      <c r="L11" s="41">
        <f t="shared" si="0"/>
        <v>0</v>
      </c>
    </row>
    <row r="12" spans="3:12" ht="15" thickBot="1" x14ac:dyDescent="0.4">
      <c r="C12" s="7"/>
      <c r="D12" s="21"/>
      <c r="E12" s="6" t="s">
        <v>3</v>
      </c>
      <c r="F12" s="50">
        <f>SUM(F4:F11)</f>
        <v>750</v>
      </c>
      <c r="G12" s="51">
        <f t="shared" ref="G12:K12" si="1">SUM(G4:G11)</f>
        <v>670</v>
      </c>
      <c r="H12" s="51">
        <f t="shared" si="1"/>
        <v>670</v>
      </c>
      <c r="I12" s="51">
        <f t="shared" si="1"/>
        <v>720</v>
      </c>
      <c r="J12" s="51">
        <f t="shared" si="1"/>
        <v>750</v>
      </c>
      <c r="K12" s="52">
        <f t="shared" si="1"/>
        <v>750</v>
      </c>
      <c r="L12" s="49">
        <f>SUM(L4:L11)</f>
        <v>4310</v>
      </c>
    </row>
    <row r="13" spans="3:12" x14ac:dyDescent="0.35">
      <c r="C13" s="36" t="s">
        <v>0</v>
      </c>
      <c r="D13" s="37" t="s">
        <v>6</v>
      </c>
      <c r="E13" s="38" t="s">
        <v>21</v>
      </c>
      <c r="F13" s="43"/>
      <c r="G13" s="39"/>
      <c r="H13" s="39"/>
      <c r="I13" s="39"/>
      <c r="J13" s="39"/>
      <c r="K13" s="40"/>
      <c r="L13" s="40">
        <f>SUM(F13:K13)</f>
        <v>0</v>
      </c>
    </row>
    <row r="14" spans="3:12" x14ac:dyDescent="0.35">
      <c r="C14" s="7"/>
      <c r="D14" s="21"/>
      <c r="E14" s="8" t="s">
        <v>22</v>
      </c>
      <c r="F14" s="25"/>
      <c r="G14" s="9"/>
      <c r="H14" s="9"/>
      <c r="I14" s="9"/>
      <c r="J14" s="9"/>
      <c r="K14" s="10"/>
      <c r="L14" s="10">
        <f t="shared" ref="L14:L20" si="2">SUM(F14:K14)</f>
        <v>0</v>
      </c>
    </row>
    <row r="15" spans="3:12" x14ac:dyDescent="0.35">
      <c r="C15" s="7"/>
      <c r="D15" s="21"/>
      <c r="E15" s="8" t="s">
        <v>23</v>
      </c>
      <c r="F15" s="25"/>
      <c r="G15" s="9"/>
      <c r="H15" s="9"/>
      <c r="I15" s="9"/>
      <c r="J15" s="9">
        <v>100</v>
      </c>
      <c r="K15" s="10"/>
      <c r="L15" s="10">
        <f t="shared" si="2"/>
        <v>100</v>
      </c>
    </row>
    <row r="16" spans="3:12" x14ac:dyDescent="0.35">
      <c r="C16" s="7"/>
      <c r="D16" s="21"/>
      <c r="E16" s="8" t="s">
        <v>24</v>
      </c>
      <c r="F16" s="25"/>
      <c r="G16" s="9"/>
      <c r="H16" s="9"/>
      <c r="I16" s="9"/>
      <c r="J16" s="9"/>
      <c r="K16" s="10"/>
      <c r="L16" s="10">
        <f t="shared" si="2"/>
        <v>0</v>
      </c>
    </row>
    <row r="17" spans="3:12" x14ac:dyDescent="0.35">
      <c r="C17" s="7"/>
      <c r="D17" s="21"/>
      <c r="E17" s="8" t="s">
        <v>25</v>
      </c>
      <c r="F17" s="25"/>
      <c r="G17" s="9"/>
      <c r="H17" s="9"/>
      <c r="I17" s="9"/>
      <c r="J17" s="9"/>
      <c r="K17" s="10"/>
      <c r="L17" s="10">
        <f t="shared" si="2"/>
        <v>0</v>
      </c>
    </row>
    <row r="18" spans="3:12" x14ac:dyDescent="0.35">
      <c r="C18" s="7"/>
      <c r="D18" s="21"/>
      <c r="E18" s="8" t="s">
        <v>26</v>
      </c>
      <c r="F18" s="25"/>
      <c r="G18" s="9"/>
      <c r="H18" s="9"/>
      <c r="I18" s="9"/>
      <c r="J18" s="9"/>
      <c r="K18" s="10"/>
      <c r="L18" s="10">
        <f t="shared" si="2"/>
        <v>0</v>
      </c>
    </row>
    <row r="19" spans="3:12" x14ac:dyDescent="0.35">
      <c r="C19" s="7"/>
      <c r="D19" s="21"/>
      <c r="E19" s="8" t="s">
        <v>27</v>
      </c>
      <c r="F19" s="25"/>
      <c r="G19" s="9"/>
      <c r="H19" s="9"/>
      <c r="I19" s="9"/>
      <c r="J19" s="9"/>
      <c r="K19" s="10"/>
      <c r="L19" s="10">
        <f t="shared" si="2"/>
        <v>0</v>
      </c>
    </row>
    <row r="20" spans="3:12" ht="15" thickBot="1" x14ac:dyDescent="0.4">
      <c r="C20" s="30"/>
      <c r="D20" s="31"/>
      <c r="E20" s="32" t="s">
        <v>28</v>
      </c>
      <c r="F20" s="25"/>
      <c r="G20" s="9"/>
      <c r="H20" s="9"/>
      <c r="I20" s="9"/>
      <c r="J20" s="9"/>
      <c r="K20" s="10"/>
      <c r="L20" s="41">
        <f t="shared" si="2"/>
        <v>0</v>
      </c>
    </row>
    <row r="21" spans="3:12" ht="15" thickBot="1" x14ac:dyDescent="0.4">
      <c r="C21" s="7"/>
      <c r="D21" s="21"/>
      <c r="E21" s="6" t="s">
        <v>3</v>
      </c>
      <c r="F21" s="50">
        <f>SUM(F13:F20)</f>
        <v>0</v>
      </c>
      <c r="G21" s="51">
        <f t="shared" ref="G21" si="3">SUM(G13:G20)</f>
        <v>0</v>
      </c>
      <c r="H21" s="51">
        <f t="shared" ref="H21" si="4">SUM(H13:H20)</f>
        <v>0</v>
      </c>
      <c r="I21" s="51">
        <f t="shared" ref="I21" si="5">SUM(I13:I20)</f>
        <v>0</v>
      </c>
      <c r="J21" s="51">
        <f t="shared" ref="J21" si="6">SUM(J13:J20)</f>
        <v>100</v>
      </c>
      <c r="K21" s="52">
        <f t="shared" ref="K21" si="7">SUM(K13:K20)</f>
        <v>0</v>
      </c>
      <c r="L21" s="49">
        <f>SUM(L13:L20)</f>
        <v>100</v>
      </c>
    </row>
    <row r="22" spans="3:12" x14ac:dyDescent="0.35">
      <c r="C22" s="36" t="s">
        <v>29</v>
      </c>
      <c r="D22" s="37" t="s">
        <v>5</v>
      </c>
      <c r="E22" s="38" t="s">
        <v>21</v>
      </c>
      <c r="F22" s="44">
        <v>10</v>
      </c>
      <c r="G22" s="42">
        <v>10</v>
      </c>
      <c r="H22" s="42">
        <v>2</v>
      </c>
      <c r="I22" s="42"/>
      <c r="J22" s="42"/>
      <c r="K22" s="45"/>
      <c r="L22" s="40">
        <f>SUM(F22:K22)</f>
        <v>22</v>
      </c>
    </row>
    <row r="23" spans="3:12" x14ac:dyDescent="0.35">
      <c r="C23" s="7"/>
      <c r="D23" s="21"/>
      <c r="E23" s="8" t="s">
        <v>22</v>
      </c>
      <c r="F23" s="26"/>
      <c r="G23" s="11"/>
      <c r="H23" s="11"/>
      <c r="I23" s="11"/>
      <c r="J23" s="11"/>
      <c r="K23" s="12"/>
      <c r="L23" s="10">
        <f t="shared" si="0"/>
        <v>0</v>
      </c>
    </row>
    <row r="24" spans="3:12" x14ac:dyDescent="0.35">
      <c r="C24" s="7"/>
      <c r="D24" s="21"/>
      <c r="E24" s="8" t="s">
        <v>23</v>
      </c>
      <c r="F24" s="26">
        <v>10</v>
      </c>
      <c r="G24" s="11">
        <v>10</v>
      </c>
      <c r="H24" s="11">
        <v>10</v>
      </c>
      <c r="I24" s="11">
        <v>10</v>
      </c>
      <c r="J24" s="11">
        <v>8</v>
      </c>
      <c r="K24" s="12">
        <v>8</v>
      </c>
      <c r="L24" s="10">
        <f t="shared" si="0"/>
        <v>56</v>
      </c>
    </row>
    <row r="25" spans="3:12" x14ac:dyDescent="0.35">
      <c r="C25" s="7"/>
      <c r="D25" s="21"/>
      <c r="E25" s="8" t="s">
        <v>24</v>
      </c>
      <c r="F25" s="26">
        <v>10</v>
      </c>
      <c r="G25" s="11">
        <v>10</v>
      </c>
      <c r="H25" s="11">
        <v>10</v>
      </c>
      <c r="I25" s="11">
        <v>9</v>
      </c>
      <c r="J25" s="11">
        <v>8</v>
      </c>
      <c r="K25" s="12">
        <v>8</v>
      </c>
      <c r="L25" s="10">
        <f t="shared" si="0"/>
        <v>55</v>
      </c>
    </row>
    <row r="26" spans="3:12" x14ac:dyDescent="0.35">
      <c r="C26" s="7"/>
      <c r="D26" s="21"/>
      <c r="E26" s="8" t="s">
        <v>25</v>
      </c>
      <c r="F26" s="26">
        <v>8</v>
      </c>
      <c r="G26" s="11">
        <v>8</v>
      </c>
      <c r="H26" s="11">
        <v>6</v>
      </c>
      <c r="I26" s="11">
        <v>6</v>
      </c>
      <c r="J26" s="11">
        <v>6</v>
      </c>
      <c r="K26" s="12">
        <v>6</v>
      </c>
      <c r="L26" s="10">
        <f t="shared" si="0"/>
        <v>40</v>
      </c>
    </row>
    <row r="27" spans="3:12" x14ac:dyDescent="0.35">
      <c r="C27" s="7"/>
      <c r="D27" s="21"/>
      <c r="E27" s="8" t="s">
        <v>26</v>
      </c>
      <c r="F27" s="26">
        <v>12</v>
      </c>
      <c r="G27" s="11">
        <v>12</v>
      </c>
      <c r="H27" s="11">
        <v>12</v>
      </c>
      <c r="I27" s="11">
        <v>12</v>
      </c>
      <c r="J27" s="11"/>
      <c r="K27" s="12"/>
      <c r="L27" s="10">
        <f t="shared" si="0"/>
        <v>48</v>
      </c>
    </row>
    <row r="28" spans="3:12" x14ac:dyDescent="0.35">
      <c r="C28" s="7"/>
      <c r="D28" s="21"/>
      <c r="E28" s="8" t="s">
        <v>27</v>
      </c>
      <c r="F28" s="26">
        <v>10</v>
      </c>
      <c r="G28" s="11">
        <v>10</v>
      </c>
      <c r="H28" s="11">
        <v>15</v>
      </c>
      <c r="I28" s="11">
        <v>15</v>
      </c>
      <c r="J28" s="11"/>
      <c r="K28" s="12"/>
      <c r="L28" s="10">
        <f t="shared" si="0"/>
        <v>50</v>
      </c>
    </row>
    <row r="29" spans="3:12" ht="15" thickBot="1" x14ac:dyDescent="0.4">
      <c r="C29" s="30"/>
      <c r="D29" s="31"/>
      <c r="E29" s="32" t="s">
        <v>28</v>
      </c>
      <c r="F29" s="33"/>
      <c r="G29" s="34"/>
      <c r="H29" s="34"/>
      <c r="I29" s="34"/>
      <c r="J29" s="34"/>
      <c r="K29" s="35"/>
      <c r="L29" s="41">
        <f>SUM(F29:K29)</f>
        <v>0</v>
      </c>
    </row>
    <row r="30" spans="3:12" ht="15" thickBot="1" x14ac:dyDescent="0.4">
      <c r="C30" s="30"/>
      <c r="D30" s="31"/>
      <c r="E30" s="57" t="s">
        <v>3</v>
      </c>
      <c r="F30" s="83">
        <f>SUM(F22:F29)</f>
        <v>60</v>
      </c>
      <c r="G30" s="84">
        <f>SUM(G22:G29)</f>
        <v>60</v>
      </c>
      <c r="H30" s="84">
        <f t="shared" ref="H30:J30" si="8">SUM(H22:H29)</f>
        <v>55</v>
      </c>
      <c r="I30" s="84">
        <f t="shared" si="8"/>
        <v>52</v>
      </c>
      <c r="J30" s="84">
        <f t="shared" si="8"/>
        <v>22</v>
      </c>
      <c r="K30" s="58">
        <f>SUM(K22:K29)</f>
        <v>22</v>
      </c>
      <c r="L30" s="58">
        <f>SUM(L22:L29)</f>
        <v>271</v>
      </c>
    </row>
    <row r="31" spans="3:12" ht="15" thickBot="1" x14ac:dyDescent="0.4">
      <c r="C31" s="7" t="s">
        <v>7</v>
      </c>
      <c r="D31" s="22">
        <v>0.1</v>
      </c>
      <c r="E31" s="53"/>
      <c r="F31" s="54"/>
      <c r="G31" s="55"/>
      <c r="H31" s="55"/>
      <c r="I31" s="55"/>
      <c r="J31" s="55"/>
      <c r="K31" s="56"/>
      <c r="L31" s="56"/>
    </row>
    <row r="32" spans="3:12" ht="15" thickBot="1" x14ac:dyDescent="0.4">
      <c r="C32" s="63" t="s">
        <v>12</v>
      </c>
      <c r="D32" s="64"/>
      <c r="E32" s="65"/>
      <c r="F32" s="71"/>
      <c r="G32" s="72"/>
      <c r="H32" s="72"/>
      <c r="I32" s="72"/>
      <c r="J32" s="72"/>
      <c r="K32" s="72"/>
      <c r="L32" s="66"/>
    </row>
    <row r="33" spans="3:12" x14ac:dyDescent="0.35">
      <c r="C33" s="7" t="s">
        <v>9</v>
      </c>
      <c r="D33" s="23"/>
      <c r="E33" s="13" t="s">
        <v>13</v>
      </c>
      <c r="F33" s="74">
        <v>1</v>
      </c>
      <c r="G33" s="75">
        <f>F33*(1-$D$31)</f>
        <v>0.9</v>
      </c>
      <c r="H33" s="75">
        <f t="shared" ref="H33:K33" si="9">G33*(1-$D$31)</f>
        <v>0.81</v>
      </c>
      <c r="I33" s="75">
        <f t="shared" si="9"/>
        <v>0.72900000000000009</v>
      </c>
      <c r="J33" s="75">
        <f t="shared" si="9"/>
        <v>0.65610000000000013</v>
      </c>
      <c r="K33" s="76">
        <f t="shared" si="9"/>
        <v>0.59049000000000018</v>
      </c>
      <c r="L33" s="14">
        <f>SUM(F33:K33)</f>
        <v>4.6855900000000004</v>
      </c>
    </row>
    <row r="34" spans="3:12" x14ac:dyDescent="0.35">
      <c r="C34" s="7" t="s">
        <v>8</v>
      </c>
      <c r="D34" s="23"/>
      <c r="E34" s="13" t="s">
        <v>14</v>
      </c>
      <c r="F34" s="62">
        <f>F33*F21</f>
        <v>0</v>
      </c>
      <c r="G34" s="73">
        <f>G33*G21</f>
        <v>0</v>
      </c>
      <c r="H34" s="73">
        <f t="shared" ref="H34:J34" si="10">H33*H21</f>
        <v>0</v>
      </c>
      <c r="I34" s="73">
        <f t="shared" si="10"/>
        <v>0</v>
      </c>
      <c r="J34" s="73">
        <f t="shared" si="10"/>
        <v>65.610000000000014</v>
      </c>
      <c r="K34" s="69">
        <f>K33*K21</f>
        <v>0</v>
      </c>
      <c r="L34" s="69">
        <f t="shared" ref="L34:L35" si="11">SUM(F34:K34)</f>
        <v>65.610000000000014</v>
      </c>
    </row>
    <row r="35" spans="3:12" ht="15" thickBot="1" x14ac:dyDescent="0.4">
      <c r="C35" s="30" t="s">
        <v>30</v>
      </c>
      <c r="D35" s="59"/>
      <c r="E35" s="60" t="s">
        <v>15</v>
      </c>
      <c r="F35" s="67">
        <f>F33*F30</f>
        <v>60</v>
      </c>
      <c r="G35" s="77">
        <f t="shared" ref="G35:J35" si="12">G33*G30</f>
        <v>54</v>
      </c>
      <c r="H35" s="77">
        <f t="shared" si="12"/>
        <v>44.550000000000004</v>
      </c>
      <c r="I35" s="77">
        <f t="shared" si="12"/>
        <v>37.908000000000001</v>
      </c>
      <c r="J35" s="77">
        <f t="shared" si="12"/>
        <v>14.434200000000002</v>
      </c>
      <c r="K35" s="70">
        <f>K33*K30</f>
        <v>12.990780000000004</v>
      </c>
      <c r="L35" s="70">
        <f t="shared" si="11"/>
        <v>223.88298000000003</v>
      </c>
    </row>
    <row r="36" spans="3:12" s="2" customFormat="1" ht="15" thickBot="1" x14ac:dyDescent="0.4">
      <c r="C36" s="63" t="s">
        <v>31</v>
      </c>
      <c r="D36" s="78"/>
      <c r="E36" s="78"/>
      <c r="F36" s="79">
        <f>F34+F35</f>
        <v>60</v>
      </c>
      <c r="G36" s="80">
        <f>G34+G35</f>
        <v>54</v>
      </c>
      <c r="H36" s="80">
        <f t="shared" ref="H36:J36" si="13">H34+H35</f>
        <v>44.550000000000004</v>
      </c>
      <c r="I36" s="80">
        <f t="shared" si="13"/>
        <v>37.908000000000001</v>
      </c>
      <c r="J36" s="80">
        <f t="shared" si="13"/>
        <v>80.044200000000018</v>
      </c>
      <c r="K36" s="81">
        <f>SUM(K34:K35)</f>
        <v>12.990780000000004</v>
      </c>
      <c r="L36" s="82">
        <f>SUM(L34:L35)</f>
        <v>289.49298000000005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171F-E21E-47F4-AC20-17B6227A3005}">
  <dimension ref="C3:M12"/>
  <sheetViews>
    <sheetView tabSelected="1" workbookViewId="0">
      <selection activeCell="K17" sqref="K17"/>
    </sheetView>
  </sheetViews>
  <sheetFormatPr defaultRowHeight="14.5" x14ac:dyDescent="0.35"/>
  <cols>
    <col min="3" max="3" width="26" style="3" bestFit="1" customWidth="1"/>
    <col min="4" max="4" width="5.26953125" bestFit="1" customWidth="1"/>
    <col min="5" max="5" width="22.08984375" customWidth="1"/>
    <col min="6" max="11" width="8.7265625" style="29"/>
    <col min="12" max="12" width="6.26953125" bestFit="1" customWidth="1"/>
  </cols>
  <sheetData>
    <row r="3" spans="3:13" ht="15" thickBot="1" x14ac:dyDescent="0.4"/>
    <row r="4" spans="3:13" s="2" customFormat="1" ht="15" thickBot="1" x14ac:dyDescent="0.4">
      <c r="C4" s="86"/>
      <c r="D4" s="87"/>
      <c r="E4" s="88" t="s">
        <v>10</v>
      </c>
      <c r="F4" s="89">
        <v>2024</v>
      </c>
      <c r="G4" s="88">
        <v>2025</v>
      </c>
      <c r="H4" s="88">
        <v>2026</v>
      </c>
      <c r="I4" s="88">
        <v>2027</v>
      </c>
      <c r="J4" s="88">
        <v>2028</v>
      </c>
      <c r="K4" s="90">
        <v>2029</v>
      </c>
      <c r="L4" s="90" t="s">
        <v>4</v>
      </c>
    </row>
    <row r="5" spans="3:13" s="2" customFormat="1" ht="15" thickBot="1" x14ac:dyDescent="0.4">
      <c r="C5" s="94" t="s">
        <v>11</v>
      </c>
      <c r="D5" s="103"/>
      <c r="E5" s="92"/>
      <c r="F5" s="93"/>
      <c r="G5" s="92"/>
      <c r="H5" s="92"/>
      <c r="I5" s="92"/>
      <c r="J5" s="92"/>
      <c r="K5" s="91"/>
      <c r="L5" s="91"/>
    </row>
    <row r="6" spans="3:13" s="2" customFormat="1" x14ac:dyDescent="0.35">
      <c r="C6" s="5" t="s">
        <v>36</v>
      </c>
      <c r="D6" s="20"/>
      <c r="E6" s="6"/>
      <c r="F6" s="50">
        <f>'case A 2 PC'!F36</f>
        <v>60</v>
      </c>
      <c r="G6" s="51">
        <f>'case A 2 PC'!G36</f>
        <v>54</v>
      </c>
      <c r="H6" s="51">
        <f>'case A 2 PC'!H36</f>
        <v>220.32</v>
      </c>
      <c r="I6" s="51">
        <f>'case A 2 PC'!I36</f>
        <v>201.93300000000002</v>
      </c>
      <c r="J6" s="51">
        <f>'case A 2 PC'!J36</f>
        <v>169.27380000000005</v>
      </c>
      <c r="K6" s="52">
        <f>'case A 2 PC'!K36</f>
        <v>34.838910000000013</v>
      </c>
      <c r="L6" s="52">
        <f>SUM(F6:K6)</f>
        <v>740.36571000000015</v>
      </c>
    </row>
    <row r="7" spans="3:13" s="2" customFormat="1" ht="15" thickBot="1" x14ac:dyDescent="0.4">
      <c r="C7" s="5" t="s">
        <v>35</v>
      </c>
      <c r="D7" s="20"/>
      <c r="E7" s="6"/>
      <c r="F7" s="83">
        <f>'JV case B'!F36</f>
        <v>60</v>
      </c>
      <c r="G7" s="84">
        <f>'JV case B'!G36</f>
        <v>54</v>
      </c>
      <c r="H7" s="84">
        <f>'JV case B'!H36</f>
        <v>44.550000000000004</v>
      </c>
      <c r="I7" s="84">
        <f>'JV case B'!I36</f>
        <v>37.908000000000001</v>
      </c>
      <c r="J7" s="84">
        <f>'JV case B'!J36</f>
        <v>80.044200000000018</v>
      </c>
      <c r="K7" s="58">
        <f>'JV case B'!K36</f>
        <v>12.990780000000004</v>
      </c>
      <c r="L7" s="58">
        <f>SUM(F7:K7)</f>
        <v>289.49298000000005</v>
      </c>
    </row>
    <row r="8" spans="3:13" s="2" customFormat="1" ht="15" thickBot="1" x14ac:dyDescent="0.4">
      <c r="C8" s="94" t="s">
        <v>12</v>
      </c>
      <c r="D8" s="103"/>
      <c r="E8" s="92"/>
      <c r="F8" s="93"/>
      <c r="G8" s="92"/>
      <c r="H8" s="92"/>
      <c r="I8" s="92"/>
      <c r="J8" s="92"/>
      <c r="K8" s="91"/>
      <c r="L8" s="91"/>
    </row>
    <row r="9" spans="3:13" x14ac:dyDescent="0.35">
      <c r="C9" s="95" t="s">
        <v>18</v>
      </c>
      <c r="D9" s="96"/>
      <c r="E9" s="97" t="s">
        <v>39</v>
      </c>
      <c r="F9" s="107">
        <f>F6-F7</f>
        <v>0</v>
      </c>
      <c r="G9" s="108">
        <f>G6-G7</f>
        <v>0</v>
      </c>
      <c r="H9" s="108">
        <f t="shared" ref="H9:J9" si="0">H6-H7</f>
        <v>175.76999999999998</v>
      </c>
      <c r="I9" s="108">
        <f t="shared" si="0"/>
        <v>164.02500000000003</v>
      </c>
      <c r="J9" s="108">
        <f t="shared" si="0"/>
        <v>89.229600000000033</v>
      </c>
      <c r="K9" s="109">
        <f>K6-K7</f>
        <v>21.848130000000008</v>
      </c>
      <c r="L9" s="110">
        <f>SUM(F9:K9)</f>
        <v>450.8727300000001</v>
      </c>
      <c r="M9" s="4"/>
    </row>
    <row r="10" spans="3:13" x14ac:dyDescent="0.35">
      <c r="C10" s="95" t="s">
        <v>2</v>
      </c>
      <c r="D10" s="96"/>
      <c r="E10" s="97" t="s">
        <v>16</v>
      </c>
      <c r="F10" s="98">
        <f>F9</f>
        <v>0</v>
      </c>
      <c r="G10" s="99">
        <f>F10+G9</f>
        <v>0</v>
      </c>
      <c r="H10" s="99">
        <f t="shared" ref="H10:J10" si="1">G10+H9</f>
        <v>175.76999999999998</v>
      </c>
      <c r="I10" s="99">
        <f t="shared" si="1"/>
        <v>339.79500000000002</v>
      </c>
      <c r="J10" s="99">
        <f t="shared" si="1"/>
        <v>429.02460000000008</v>
      </c>
      <c r="K10" s="101">
        <f>J10+K9</f>
        <v>450.8727300000001</v>
      </c>
      <c r="L10" s="100"/>
    </row>
    <row r="11" spans="3:13" ht="14" customHeight="1" thickBot="1" x14ac:dyDescent="0.4">
      <c r="C11" s="95" t="s">
        <v>37</v>
      </c>
      <c r="D11" s="96"/>
      <c r="E11" s="102"/>
      <c r="F11" s="111">
        <f>'JV case B'!F34</f>
        <v>0</v>
      </c>
      <c r="G11" s="112">
        <f>'JV case B'!G34</f>
        <v>0</v>
      </c>
      <c r="H11" s="112">
        <f>'JV case B'!H34</f>
        <v>0</v>
      </c>
      <c r="I11" s="112">
        <f>'JV case B'!I34</f>
        <v>0</v>
      </c>
      <c r="J11" s="112">
        <f>'JV case B'!J34</f>
        <v>65.610000000000014</v>
      </c>
      <c r="K11" s="113">
        <f>'JV case B'!K34</f>
        <v>0</v>
      </c>
      <c r="L11" s="114">
        <f t="shared" ref="L11" si="2">SUM(F11:K11)</f>
        <v>65.610000000000014</v>
      </c>
    </row>
    <row r="12" spans="3:13" ht="15" thickBot="1" x14ac:dyDescent="0.4">
      <c r="C12" s="104" t="s">
        <v>38</v>
      </c>
      <c r="D12" s="105">
        <f>L9/L11</f>
        <v>6.8720123456790123</v>
      </c>
      <c r="E12" s="106" t="s">
        <v>17</v>
      </c>
      <c r="F12" s="27"/>
      <c r="G12" s="15"/>
      <c r="H12" s="15"/>
      <c r="I12" s="15"/>
      <c r="J12" s="15"/>
      <c r="K12" s="28"/>
      <c r="L1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case A 2 PC</vt:lpstr>
      <vt:lpstr>JV case B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Mollo</dc:creator>
  <cp:lastModifiedBy>Mauro Mollo</cp:lastModifiedBy>
  <dcterms:created xsi:type="dcterms:W3CDTF">2023-04-19T12:39:49Z</dcterms:created>
  <dcterms:modified xsi:type="dcterms:W3CDTF">2023-05-07T19:39:01Z</dcterms:modified>
</cp:coreProperties>
</file>