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Odoo 14.0e.20201208\server\odoo\xadds\FAE_app\data\"/>
    </mc:Choice>
  </mc:AlternateContent>
  <bookViews>
    <workbookView xWindow="240" yWindow="15" windowWidth="16095" windowHeight="7905" activeTab="1"/>
  </bookViews>
  <sheets>
    <sheet name="categorias" sheetId="2" r:id="rId1"/>
    <sheet name="uom" sheetId="1" r:id="rId2"/>
  </sheets>
  <definedNames>
    <definedName name="_xlnm._FilterDatabase" localSheetId="1" hidden="1">uom!$A$1:$H$20</definedName>
    <definedName name="EndField">uom!$N$1</definedName>
    <definedName name="Enter">uom!$P$1</definedName>
    <definedName name="Field">uom!$M$1</definedName>
  </definedNames>
  <calcPr calcId="162913"/>
</workbook>
</file>

<file path=xl/calcChain.xml><?xml version="1.0" encoding="utf-8"?>
<calcChain xmlns="http://schemas.openxmlformats.org/spreadsheetml/2006/main">
  <c r="L20" i="1" l="1"/>
  <c r="L21" i="1"/>
  <c r="L22" i="1"/>
  <c r="L23" i="1"/>
  <c r="L24" i="1"/>
  <c r="L25" i="1"/>
  <c r="L26" i="1"/>
  <c r="L2" i="1"/>
  <c r="K26" i="1"/>
  <c r="K25" i="1"/>
  <c r="K24" i="1"/>
  <c r="K23" i="1"/>
  <c r="K22" i="1"/>
  <c r="K21" i="1"/>
  <c r="K20" i="1"/>
  <c r="A28" i="1"/>
  <c r="A29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7" i="1"/>
  <c r="K2" i="1"/>
  <c r="A24" i="1"/>
  <c r="A23" i="1"/>
  <c r="A22" i="1"/>
  <c r="A21" i="1"/>
  <c r="D5" i="2" l="1"/>
  <c r="H1" i="2"/>
  <c r="L27" i="1" l="1"/>
  <c r="P1" i="1" l="1"/>
  <c r="D4" i="2" l="1"/>
  <c r="D3" i="2"/>
  <c r="D2" i="2"/>
</calcChain>
</file>

<file path=xl/sharedStrings.xml><?xml version="1.0" encoding="utf-8"?>
<sst xmlns="http://schemas.openxmlformats.org/spreadsheetml/2006/main" count="195" uniqueCount="92">
  <si>
    <t>id</t>
  </si>
  <si>
    <t>name</t>
  </si>
  <si>
    <t>category_id/id</t>
  </si>
  <si>
    <t>active</t>
  </si>
  <si>
    <t>uom_type</t>
  </si>
  <si>
    <t>rounding</t>
  </si>
  <si>
    <t>x_code_dgt</t>
  </si>
  <si>
    <t>uom.product_uom_day</t>
  </si>
  <si>
    <t>Days</t>
  </si>
  <si>
    <t>uom.uom_categ_wtime</t>
  </si>
  <si>
    <t>uom.product_uom_dozen</t>
  </si>
  <si>
    <t>Dozens</t>
  </si>
  <si>
    <t>uom.product_uom_categ_unit</t>
  </si>
  <si>
    <t>uom.product_uom_hour</t>
  </si>
  <si>
    <t>Hours</t>
  </si>
  <si>
    <t>uom.product_uom_litre</t>
  </si>
  <si>
    <t>Liters</t>
  </si>
  <si>
    <t>uom.product_uom_categ_vol</t>
  </si>
  <si>
    <t>uom.product_uom_unit</t>
  </si>
  <si>
    <t>Units</t>
  </si>
  <si>
    <t>uom.product_uom_cm</t>
  </si>
  <si>
    <t>cm</t>
  </si>
  <si>
    <t>uom.uom_categ_length</t>
  </si>
  <si>
    <t>uom.product_uom_floz</t>
  </si>
  <si>
    <t>fl oz</t>
  </si>
  <si>
    <t>uom.product_uom_foot</t>
  </si>
  <si>
    <t>foot(ft)</t>
  </si>
  <si>
    <t>uom.product_uom_gram</t>
  </si>
  <si>
    <t>g</t>
  </si>
  <si>
    <t>uom.product_uom_categ_kgm</t>
  </si>
  <si>
    <t>uom.product_uom_gal</t>
  </si>
  <si>
    <t>gals</t>
  </si>
  <si>
    <t>uom.product_uom_inch</t>
  </si>
  <si>
    <t>inches</t>
  </si>
  <si>
    <t>uom.product_uom_kgm</t>
  </si>
  <si>
    <t>kg</t>
  </si>
  <si>
    <t>uom.product_uom_km</t>
  </si>
  <si>
    <t>km</t>
  </si>
  <si>
    <t>uom.product_uom_lb</t>
  </si>
  <si>
    <t>lbs</t>
  </si>
  <si>
    <t>uom.product_uom_meter</t>
  </si>
  <si>
    <t>m</t>
  </si>
  <si>
    <t>uom.product_uom_mile</t>
  </si>
  <si>
    <t>miles</t>
  </si>
  <si>
    <t>uom.product_uom_oz</t>
  </si>
  <si>
    <t>ozs</t>
  </si>
  <si>
    <t>uom.product_uom_qt</t>
  </si>
  <si>
    <t>qt</t>
  </si>
  <si>
    <t>uom.product_uom_ton</t>
  </si>
  <si>
    <t>t</t>
  </si>
  <si>
    <t>bigger</t>
  </si>
  <si>
    <t>reference</t>
  </si>
  <si>
    <t>smaller</t>
  </si>
  <si>
    <t>d</t>
  </si>
  <si>
    <t>Unid</t>
  </si>
  <si>
    <t>Oz</t>
  </si>
  <si>
    <t>h</t>
  </si>
  <si>
    <t>L</t>
  </si>
  <si>
    <t>Gal</t>
  </si>
  <si>
    <t>In</t>
  </si>
  <si>
    <t>Km</t>
  </si>
  <si>
    <t>uom.product_uom_categ_services</t>
  </si>
  <si>
    <t>Os</t>
  </si>
  <si>
    <t>Serv.Profesional</t>
  </si>
  <si>
    <t>Sp</t>
  </si>
  <si>
    <t>Serv.Técnico</t>
  </si>
  <si>
    <t>St</t>
  </si>
  <si>
    <t>Serv.Personal</t>
  </si>
  <si>
    <t>Spe</t>
  </si>
  <si>
    <t>Otros Servicios</t>
  </si>
  <si>
    <t>Alquiler</t>
  </si>
  <si>
    <t>uom.product_uom_categ_rent</t>
  </si>
  <si>
    <t>Al</t>
  </si>
  <si>
    <t>Metro cuadrado</t>
  </si>
  <si>
    <t>uom.product_uom_categ_area</t>
  </si>
  <si>
    <t>m²</t>
  </si>
  <si>
    <t>factor</t>
  </si>
  <si>
    <t>&lt;/field&gt;</t>
  </si>
  <si>
    <t xml:space="preserve">  &lt;field name=</t>
  </si>
  <si>
    <t>new_line&gt;&gt;:</t>
  </si>
  <si>
    <t>&lt;/data&gt;
&lt;/odoo&gt;</t>
  </si>
  <si>
    <t>&lt;?xml version="1.0" encoding="utf-8"?&gt;
&lt;odoo&gt;
&lt;data noupdate="0"&gt;</t>
  </si>
  <si>
    <t>TRUE</t>
  </si>
  <si>
    <t>tipo_dml</t>
  </si>
  <si>
    <t>U</t>
  </si>
  <si>
    <t>I</t>
  </si>
  <si>
    <t>Area</t>
  </si>
  <si>
    <t>Services</t>
  </si>
  <si>
    <t>Rent</t>
  </si>
  <si>
    <t>product_uom_alquiler</t>
  </si>
  <si>
    <t>product_uom_m2</t>
  </si>
  <si>
    <t>record_id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</si>
</sst>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2" borderId="0" xfId="0" applyFill="1"/>
    <xf numFmtId="0" fontId="1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8" sqref="E8"/>
    </sheetView>
  </sheetViews>
  <sheetFormatPr baseColWidth="10" defaultRowHeight="15" x14ac:dyDescent="0.25"/>
  <cols>
    <col min="1" max="1" width="31.85546875" bestFit="1" customWidth="1"/>
    <col min="4" max="4" width="41.85546875" style="4" customWidth="1"/>
    <col min="5" max="5" width="15.28515625" style="4" customWidth="1"/>
    <col min="6" max="6" width="10.140625" customWidth="1"/>
    <col min="7" max="7" width="13.7109375" customWidth="1"/>
    <col min="8" max="8" width="3.5703125" customWidth="1"/>
    <col min="9" max="9" width="16.5703125" customWidth="1"/>
  </cols>
  <sheetData>
    <row r="1" spans="1:9" ht="45" x14ac:dyDescent="0.25">
      <c r="A1" t="s">
        <v>0</v>
      </c>
      <c r="B1" t="s">
        <v>1</v>
      </c>
      <c r="D1" s="1" t="s">
        <v>81</v>
      </c>
      <c r="E1" s="4" t="s">
        <v>78</v>
      </c>
      <c r="F1" s="1" t="s">
        <v>77</v>
      </c>
      <c r="G1" s="6" t="s">
        <v>79</v>
      </c>
      <c r="H1" s="5" t="str">
        <f t="shared" ref="H1" si="0">+CHAR(10)</f>
        <v xml:space="preserve">
</v>
      </c>
      <c r="I1" s="1" t="s">
        <v>80</v>
      </c>
    </row>
    <row r="2" spans="1:9" x14ac:dyDescent="0.25">
      <c r="A2" t="s">
        <v>74</v>
      </c>
      <c r="B2" t="s">
        <v>86</v>
      </c>
      <c r="D2" s="4" t="str">
        <f>+"&lt;record id="""&amp;A2&amp;""" model=""uom.category""&gt; "&amp;Enter&amp;Field&amp;"""name""&gt;"&amp;B2&amp;EndField&amp;Enter&amp;"&lt;/record&gt;"</f>
        <v>&lt;record id="uom.product_uom_categ_area" model="uom.category"&gt; 
  &lt;field name="name"&gt;Area&lt;/field&gt;
&lt;/record&gt;</v>
      </c>
      <c r="E2"/>
    </row>
    <row r="3" spans="1:9" x14ac:dyDescent="0.25">
      <c r="A3" t="s">
        <v>61</v>
      </c>
      <c r="B3" t="s">
        <v>87</v>
      </c>
      <c r="D3" s="4" t="str">
        <f>+"&lt;record id="""&amp;A3&amp;""" model=""uom.category""&gt; "&amp;Enter&amp;Field&amp;"""name""&gt;"&amp;B3&amp;EndField&amp;Enter&amp;"&lt;/record&gt;"</f>
        <v>&lt;record id="uom.product_uom_categ_services" model="uom.category"&gt; 
  &lt;field name="name"&gt;Services&lt;/field&gt;
&lt;/record&gt;</v>
      </c>
      <c r="E3"/>
    </row>
    <row r="4" spans="1:9" x14ac:dyDescent="0.25">
      <c r="A4" t="s">
        <v>71</v>
      </c>
      <c r="B4" t="s">
        <v>88</v>
      </c>
      <c r="D4" s="4" t="str">
        <f>+"&lt;record id="""&amp;A4&amp;""" model=""uom.category""&gt; "&amp;Enter&amp;Field&amp;"""name""&gt;"&amp;B4&amp;EndField&amp;Enter&amp;"&lt;/record&gt;"</f>
        <v>&lt;record id="uom.product_uom_categ_rent" model="uom.category"&gt; 
  &lt;field name="name"&gt;Rent&lt;/field&gt;
&lt;/record&gt;</v>
      </c>
      <c r="E4"/>
    </row>
    <row r="5" spans="1:9" x14ac:dyDescent="0.25">
      <c r="D5" s="4" t="str">
        <f>+I1</f>
        <v>&lt;/data&gt;
&lt;/odoo&gt;</v>
      </c>
      <c r="E5"/>
    </row>
    <row r="6" spans="1:9" x14ac:dyDescent="0.25">
      <c r="E6"/>
    </row>
    <row r="7" spans="1:9" x14ac:dyDescent="0.25">
      <c r="E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pane ySplit="1" topLeftCell="A2" activePane="bottomLeft" state="frozen"/>
      <selection pane="bottomLeft" activeCell="K27" sqref="K27"/>
    </sheetView>
  </sheetViews>
  <sheetFormatPr baseColWidth="10" defaultColWidth="9.140625" defaultRowHeight="15" x14ac:dyDescent="0.25"/>
  <cols>
    <col min="1" max="1" width="35.140625" customWidth="1"/>
    <col min="2" max="2" width="18.28515625" style="3" customWidth="1"/>
    <col min="3" max="3" width="31.85546875" bestFit="1" customWidth="1"/>
    <col min="4" max="4" width="12.85546875" customWidth="1"/>
    <col min="5" max="5" width="12.28515625" bestFit="1" customWidth="1"/>
    <col min="6" max="6" width="8.7109375" customWidth="1"/>
    <col min="7" max="7" width="11.7109375" customWidth="1"/>
    <col min="8" max="8" width="13.42578125" bestFit="1" customWidth="1"/>
    <col min="9" max="9" width="3.85546875" customWidth="1"/>
    <col min="10" max="10" width="11.5703125" style="9" bestFit="1" customWidth="1"/>
    <col min="11" max="11" width="17.7109375" style="13" customWidth="1"/>
    <col min="12" max="12" width="41.85546875" style="4" customWidth="1"/>
    <col min="13" max="13" width="15.28515625" style="4" customWidth="1"/>
    <col min="14" max="14" width="10.140625" customWidth="1"/>
    <col min="15" max="15" width="13.7109375" customWidth="1"/>
    <col min="16" max="16" width="3.5703125" customWidth="1"/>
    <col min="17" max="17" width="16.5703125" customWidth="1"/>
  </cols>
  <sheetData>
    <row r="1" spans="1:17" ht="45.7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76</v>
      </c>
      <c r="G1" s="10" t="s">
        <v>5</v>
      </c>
      <c r="H1" s="10" t="s">
        <v>6</v>
      </c>
      <c r="I1" s="10"/>
      <c r="J1" s="7" t="s">
        <v>83</v>
      </c>
      <c r="K1" s="12" t="s">
        <v>91</v>
      </c>
      <c r="L1" s="1" t="s">
        <v>81</v>
      </c>
      <c r="M1" s="4" t="s">
        <v>78</v>
      </c>
      <c r="N1" s="1" t="s">
        <v>77</v>
      </c>
      <c r="O1" s="6" t="s">
        <v>79</v>
      </c>
      <c r="P1" s="5" t="str">
        <f t="shared" ref="P1" si="0">+CHAR(10)</f>
        <v xml:space="preserve">
</v>
      </c>
      <c r="Q1" s="1" t="s">
        <v>80</v>
      </c>
    </row>
    <row r="2" spans="1:17" x14ac:dyDescent="0.25">
      <c r="A2" s="1" t="s">
        <v>7</v>
      </c>
      <c r="B2" s="2" t="s">
        <v>8</v>
      </c>
      <c r="C2" s="1" t="s">
        <v>9</v>
      </c>
      <c r="D2" s="1" t="s">
        <v>82</v>
      </c>
      <c r="E2" s="1" t="s">
        <v>51</v>
      </c>
      <c r="F2" s="1"/>
      <c r="G2" s="1">
        <v>0.01</v>
      </c>
      <c r="H2" s="1" t="s">
        <v>53</v>
      </c>
      <c r="I2" s="1"/>
      <c r="J2" s="8" t="s">
        <v>84</v>
      </c>
      <c r="K2" s="4" t="str">
        <f>+IF(J2="U",A2,MID(A2,SEARCH(A2,".")+1,100))</f>
        <v>uom.product_uom_day</v>
      </c>
      <c r="L2" s="4" t="str">
        <f>+"&lt;record id="""&amp;K2&amp;""" model=""uom.uom""&gt; "&amp;Enter&amp;IF(J2="U","",Field&amp;"""category_id"" ref="""&amp;C2&amp;"""/&gt;"&amp;Enter&amp;Field&amp;"""name""&gt;"&amp;B2&amp;EndField&amp;Enter&amp;Field&amp;"""uom_type""&gt;"&amp;E2&amp;EndField&amp;Enter&amp;Field&amp;"""active""&gt;"&amp;D2&amp;EndField&amp;Enter&amp;+IF(F2="","",Field&amp;"""factor""&gt;"&amp;F2&amp;EndField&amp;Enter)&amp;Field&amp;"""rounding""&gt;"&amp;G2&amp;EndField&amp;Enter)&amp;Field&amp;"""x_code_dgt""&gt;"&amp;H2&amp;EndField&amp;Enter&amp;"&lt;/record&gt;"</f>
        <v>&lt;record id="uom.product_uom_day" model="uom.uom"&gt; 
  &lt;field name="x_code_dgt"&gt;d&lt;/field&gt;
&lt;/record&gt;</v>
      </c>
      <c r="M2"/>
    </row>
    <row r="3" spans="1:17" x14ac:dyDescent="0.25">
      <c r="A3" s="1" t="s">
        <v>10</v>
      </c>
      <c r="B3" s="2" t="s">
        <v>11</v>
      </c>
      <c r="C3" s="1" t="s">
        <v>12</v>
      </c>
      <c r="D3" s="1" t="s">
        <v>82</v>
      </c>
      <c r="E3" s="1" t="s">
        <v>50</v>
      </c>
      <c r="F3" s="1"/>
      <c r="G3" s="1">
        <v>0.01</v>
      </c>
      <c r="H3" s="1" t="s">
        <v>54</v>
      </c>
      <c r="I3" s="1"/>
      <c r="J3" s="8" t="s">
        <v>84</v>
      </c>
      <c r="K3" s="4" t="str">
        <f>+IF(J3="U",A3,MID(A3,SEARCH(A3,".")+1,100))</f>
        <v>uom.product_uom_dozen</v>
      </c>
      <c r="L3" s="4" t="str">
        <f>+"&lt;record id="""&amp;K3&amp;""" model=""uom.uom""&gt; "&amp;Enter&amp;IF(J3="U","",Field&amp;"""category_id"" ref="""&amp;C3&amp;"""/&gt;"&amp;Enter&amp;Field&amp;"""name""&gt;"&amp;B3&amp;EndField&amp;Enter&amp;Field&amp;"""uom_type""&gt;"&amp;E3&amp;EndField&amp;Enter&amp;Field&amp;"""active""&gt;"&amp;D3&amp;EndField&amp;Enter&amp;+IF(F3="","",Field&amp;"""factor""&gt;"&amp;F3&amp;EndField&amp;Enter)&amp;Field&amp;"""rounding""&gt;"&amp;G3&amp;EndField&amp;Enter)&amp;Field&amp;"""x_code_dgt""&gt;"&amp;H3&amp;EndField&amp;Enter&amp;"&lt;/record&gt;"</f>
        <v>&lt;record id="uom.product_uom_dozen" model="uom.uom"&gt; 
  &lt;field name="x_code_dgt"&gt;Unid&lt;/field&gt;
&lt;/record&gt;</v>
      </c>
      <c r="M3"/>
    </row>
    <row r="4" spans="1:17" x14ac:dyDescent="0.25">
      <c r="A4" s="1" t="s">
        <v>13</v>
      </c>
      <c r="B4" s="2" t="s">
        <v>14</v>
      </c>
      <c r="C4" s="1" t="s">
        <v>9</v>
      </c>
      <c r="D4" s="1" t="s">
        <v>82</v>
      </c>
      <c r="E4" s="1" t="s">
        <v>52</v>
      </c>
      <c r="F4" s="1"/>
      <c r="G4" s="1">
        <v>0.01</v>
      </c>
      <c r="H4" s="1" t="s">
        <v>56</v>
      </c>
      <c r="I4" s="1"/>
      <c r="J4" s="8" t="s">
        <v>84</v>
      </c>
      <c r="K4" s="4" t="str">
        <f>+IF(J4="U",A4,MID(A4,SEARCH(A4,".")+1,100))</f>
        <v>uom.product_uom_hour</v>
      </c>
      <c r="L4" s="4" t="str">
        <f>+"&lt;record id="""&amp;K4&amp;""" model=""uom.uom""&gt; "&amp;Enter&amp;IF(J4="U","",Field&amp;"""category_id"" ref="""&amp;C4&amp;"""/&gt;"&amp;Enter&amp;Field&amp;"""name""&gt;"&amp;B4&amp;EndField&amp;Enter&amp;Field&amp;"""uom_type""&gt;"&amp;E4&amp;EndField&amp;Enter&amp;Field&amp;"""active""&gt;"&amp;D4&amp;EndField&amp;Enter&amp;+IF(F4="","",Field&amp;"""factor""&gt;"&amp;F4&amp;EndField&amp;Enter)&amp;Field&amp;"""rounding""&gt;"&amp;G4&amp;EndField&amp;Enter)&amp;Field&amp;"""x_code_dgt""&gt;"&amp;H4&amp;EndField&amp;Enter&amp;"&lt;/record&gt;"</f>
        <v>&lt;record id="uom.product_uom_hour" model="uom.uom"&gt; 
  &lt;field name="x_code_dgt"&gt;h&lt;/field&gt;
&lt;/record&gt;</v>
      </c>
      <c r="M4"/>
    </row>
    <row r="5" spans="1:17" x14ac:dyDescent="0.25">
      <c r="A5" s="1" t="s">
        <v>15</v>
      </c>
      <c r="B5" s="2" t="s">
        <v>16</v>
      </c>
      <c r="C5" s="1" t="s">
        <v>17</v>
      </c>
      <c r="D5" s="1" t="s">
        <v>82</v>
      </c>
      <c r="E5" s="1" t="s">
        <v>51</v>
      </c>
      <c r="F5" s="1"/>
      <c r="G5" s="1">
        <v>0.01</v>
      </c>
      <c r="H5" s="1" t="s">
        <v>57</v>
      </c>
      <c r="I5" s="1"/>
      <c r="J5" s="8" t="s">
        <v>84</v>
      </c>
      <c r="K5" s="4" t="str">
        <f>+IF(J5="U",A5,MID(A5,SEARCH(A5,".")+1,100))</f>
        <v>uom.product_uom_litre</v>
      </c>
      <c r="L5" s="4" t="str">
        <f>+"&lt;record id="""&amp;K5&amp;""" model=""uom.uom""&gt; "&amp;Enter&amp;IF(J5="U","",Field&amp;"""category_id"" ref="""&amp;C5&amp;"""/&gt;"&amp;Enter&amp;Field&amp;"""name""&gt;"&amp;B5&amp;EndField&amp;Enter&amp;Field&amp;"""uom_type""&gt;"&amp;E5&amp;EndField&amp;Enter&amp;Field&amp;"""active""&gt;"&amp;D5&amp;EndField&amp;Enter&amp;+IF(F5="","",Field&amp;"""factor""&gt;"&amp;F5&amp;EndField&amp;Enter)&amp;Field&amp;"""rounding""&gt;"&amp;G5&amp;EndField&amp;Enter)&amp;Field&amp;"""x_code_dgt""&gt;"&amp;H5&amp;EndField&amp;Enter&amp;"&lt;/record&gt;"</f>
        <v>&lt;record id="uom.product_uom_litre" model="uom.uom"&gt; 
  &lt;field name="x_code_dgt"&gt;L&lt;/field&gt;
&lt;/record&gt;</v>
      </c>
      <c r="M5"/>
    </row>
    <row r="6" spans="1:17" x14ac:dyDescent="0.25">
      <c r="A6" s="1" t="s">
        <v>18</v>
      </c>
      <c r="B6" s="2" t="s">
        <v>19</v>
      </c>
      <c r="C6" s="1" t="s">
        <v>12</v>
      </c>
      <c r="D6" s="1" t="s">
        <v>82</v>
      </c>
      <c r="E6" s="1" t="s">
        <v>51</v>
      </c>
      <c r="F6" s="1"/>
      <c r="G6" s="1">
        <v>1E-3</v>
      </c>
      <c r="H6" s="1" t="s">
        <v>54</v>
      </c>
      <c r="I6" s="1"/>
      <c r="J6" s="8" t="s">
        <v>84</v>
      </c>
      <c r="K6" s="4" t="str">
        <f>+IF(J6="U",A6,MID(A6,SEARCH(A6,".")+1,100))</f>
        <v>uom.product_uom_unit</v>
      </c>
      <c r="L6" s="4" t="str">
        <f>+"&lt;record id="""&amp;K6&amp;""" model=""uom.uom""&gt; "&amp;Enter&amp;IF(J6="U","",Field&amp;"""category_id"" ref="""&amp;C6&amp;"""/&gt;"&amp;Enter&amp;Field&amp;"""name""&gt;"&amp;B6&amp;EndField&amp;Enter&amp;Field&amp;"""uom_type""&gt;"&amp;E6&amp;EndField&amp;Enter&amp;Field&amp;"""active""&gt;"&amp;D6&amp;EndField&amp;Enter&amp;+IF(F6="","",Field&amp;"""factor""&gt;"&amp;F6&amp;EndField&amp;Enter)&amp;Field&amp;"""rounding""&gt;"&amp;G6&amp;EndField&amp;Enter)&amp;Field&amp;"""x_code_dgt""&gt;"&amp;H6&amp;EndField&amp;Enter&amp;"&lt;/record&gt;"</f>
        <v>&lt;record id="uom.product_uom_unit" model="uom.uom"&gt; 
  &lt;field name="x_code_dgt"&gt;Unid&lt;/field&gt;
&lt;/record&gt;</v>
      </c>
      <c r="M6"/>
    </row>
    <row r="7" spans="1:17" x14ac:dyDescent="0.25">
      <c r="A7" s="1" t="s">
        <v>20</v>
      </c>
      <c r="B7" s="2" t="s">
        <v>21</v>
      </c>
      <c r="C7" s="1" t="s">
        <v>22</v>
      </c>
      <c r="D7" s="1" t="s">
        <v>82</v>
      </c>
      <c r="E7" s="1" t="s">
        <v>52</v>
      </c>
      <c r="F7" s="1"/>
      <c r="G7" s="1">
        <v>0.01</v>
      </c>
      <c r="H7" s="1" t="s">
        <v>21</v>
      </c>
      <c r="I7" s="1"/>
      <c r="J7" s="8" t="s">
        <v>84</v>
      </c>
      <c r="K7" s="4" t="str">
        <f>+IF(J7="U",A7,MID(A7,SEARCH(A7,".")+1,100))</f>
        <v>uom.product_uom_cm</v>
      </c>
      <c r="L7" s="4" t="str">
        <f>+"&lt;record id="""&amp;K7&amp;""" model=""uom.uom""&gt; "&amp;Enter&amp;IF(J7="U","",Field&amp;"""category_id"" ref="""&amp;C7&amp;"""/&gt;"&amp;Enter&amp;Field&amp;"""name""&gt;"&amp;B7&amp;EndField&amp;Enter&amp;Field&amp;"""uom_type""&gt;"&amp;E7&amp;EndField&amp;Enter&amp;Field&amp;"""active""&gt;"&amp;D7&amp;EndField&amp;Enter&amp;+IF(F7="","",Field&amp;"""factor""&gt;"&amp;F7&amp;EndField&amp;Enter)&amp;Field&amp;"""rounding""&gt;"&amp;G7&amp;EndField&amp;Enter)&amp;Field&amp;"""x_code_dgt""&gt;"&amp;H7&amp;EndField&amp;Enter&amp;"&lt;/record&gt;"</f>
        <v>&lt;record id="uom.product_uom_cm" model="uom.uom"&gt; 
  &lt;field name="x_code_dgt"&gt;cm&lt;/field&gt;
&lt;/record&gt;</v>
      </c>
      <c r="M7"/>
    </row>
    <row r="8" spans="1:17" x14ac:dyDescent="0.25">
      <c r="A8" s="1" t="s">
        <v>23</v>
      </c>
      <c r="B8" s="2" t="s">
        <v>24</v>
      </c>
      <c r="C8" s="1" t="s">
        <v>17</v>
      </c>
      <c r="D8" s="1" t="s">
        <v>82</v>
      </c>
      <c r="E8" s="1" t="s">
        <v>52</v>
      </c>
      <c r="F8" s="1"/>
      <c r="G8" s="1">
        <v>0.01</v>
      </c>
      <c r="H8" s="1" t="s">
        <v>55</v>
      </c>
      <c r="I8" s="1"/>
      <c r="J8" s="8" t="s">
        <v>84</v>
      </c>
      <c r="K8" s="4" t="str">
        <f>+IF(J8="U",A8,MID(A8,SEARCH(A8,".")+1,100))</f>
        <v>uom.product_uom_floz</v>
      </c>
      <c r="L8" s="4" t="str">
        <f>+"&lt;record id="""&amp;K8&amp;""" model=""uom.uom""&gt; "&amp;Enter&amp;IF(J8="U","",Field&amp;"""category_id"" ref="""&amp;C8&amp;"""/&gt;"&amp;Enter&amp;Field&amp;"""name""&gt;"&amp;B8&amp;EndField&amp;Enter&amp;Field&amp;"""uom_type""&gt;"&amp;E8&amp;EndField&amp;Enter&amp;Field&amp;"""active""&gt;"&amp;D8&amp;EndField&amp;Enter&amp;+IF(F8="","",Field&amp;"""factor""&gt;"&amp;F8&amp;EndField&amp;Enter)&amp;Field&amp;"""rounding""&gt;"&amp;G8&amp;EndField&amp;Enter)&amp;Field&amp;"""x_code_dgt""&gt;"&amp;H8&amp;EndField&amp;Enter&amp;"&lt;/record&gt;"</f>
        <v>&lt;record id="uom.product_uom_floz" model="uom.uom"&gt; 
  &lt;field name="x_code_dgt"&gt;Oz&lt;/field&gt;
&lt;/record&gt;</v>
      </c>
    </row>
    <row r="9" spans="1:17" x14ac:dyDescent="0.25">
      <c r="A9" s="1" t="s">
        <v>25</v>
      </c>
      <c r="B9" s="2" t="s">
        <v>26</v>
      </c>
      <c r="C9" s="1" t="s">
        <v>22</v>
      </c>
      <c r="D9" s="1" t="s">
        <v>82</v>
      </c>
      <c r="E9" s="1" t="s">
        <v>52</v>
      </c>
      <c r="F9" s="1"/>
      <c r="G9" s="1">
        <v>0.01</v>
      </c>
      <c r="H9" s="1"/>
      <c r="I9" s="1"/>
      <c r="J9" s="8" t="s">
        <v>84</v>
      </c>
      <c r="K9" s="4" t="str">
        <f>+IF(J9="U",A9,MID(A9,SEARCH(A9,".")+1,100))</f>
        <v>uom.product_uom_foot</v>
      </c>
      <c r="L9" s="4" t="str">
        <f>+"&lt;record id="""&amp;K9&amp;""" model=""uom.uom""&gt; "&amp;Enter&amp;IF(J9="U","",Field&amp;"""category_id"" ref="""&amp;C9&amp;"""/&gt;"&amp;Enter&amp;Field&amp;"""name""&gt;"&amp;B9&amp;EndField&amp;Enter&amp;Field&amp;"""uom_type""&gt;"&amp;E9&amp;EndField&amp;Enter&amp;Field&amp;"""active""&gt;"&amp;D9&amp;EndField&amp;Enter&amp;+IF(F9="","",Field&amp;"""factor""&gt;"&amp;F9&amp;EndField&amp;Enter)&amp;Field&amp;"""rounding""&gt;"&amp;G9&amp;EndField&amp;Enter)&amp;Field&amp;"""x_code_dgt""&gt;"&amp;H9&amp;EndField&amp;Enter&amp;"&lt;/record&gt;"</f>
        <v>&lt;record id="uom.product_uom_foot" model="uom.uom"&gt; 
  &lt;field name="x_code_dgt"&gt;&lt;/field&gt;
&lt;/record&gt;</v>
      </c>
    </row>
    <row r="10" spans="1:17" x14ac:dyDescent="0.25">
      <c r="A10" s="1" t="s">
        <v>27</v>
      </c>
      <c r="B10" s="2" t="s">
        <v>28</v>
      </c>
      <c r="C10" s="1" t="s">
        <v>29</v>
      </c>
      <c r="D10" s="1" t="s">
        <v>82</v>
      </c>
      <c r="E10" s="1" t="s">
        <v>52</v>
      </c>
      <c r="F10" s="1"/>
      <c r="G10" s="1">
        <v>0.01</v>
      </c>
      <c r="H10" s="1" t="s">
        <v>28</v>
      </c>
      <c r="I10" s="1"/>
      <c r="J10" s="8" t="s">
        <v>84</v>
      </c>
      <c r="K10" s="4" t="str">
        <f>+IF(J10="U",A10,MID(A10,SEARCH(A10,".")+1,100))</f>
        <v>uom.product_uom_gram</v>
      </c>
      <c r="L10" s="4" t="str">
        <f>+"&lt;record id="""&amp;K10&amp;""" model=""uom.uom""&gt; "&amp;Enter&amp;IF(J10="U","",Field&amp;"""category_id"" ref="""&amp;C10&amp;"""/&gt;"&amp;Enter&amp;Field&amp;"""name""&gt;"&amp;B10&amp;EndField&amp;Enter&amp;Field&amp;"""uom_type""&gt;"&amp;E10&amp;EndField&amp;Enter&amp;Field&amp;"""active""&gt;"&amp;D10&amp;EndField&amp;Enter&amp;+IF(F10="","",Field&amp;"""factor""&gt;"&amp;F10&amp;EndField&amp;Enter)&amp;Field&amp;"""rounding""&gt;"&amp;G10&amp;EndField&amp;Enter)&amp;Field&amp;"""x_code_dgt""&gt;"&amp;H10&amp;EndField&amp;Enter&amp;"&lt;/record&gt;"</f>
        <v>&lt;record id="uom.product_uom_gram" model="uom.uom"&gt; 
  &lt;field name="x_code_dgt"&gt;g&lt;/field&gt;
&lt;/record&gt;</v>
      </c>
    </row>
    <row r="11" spans="1:17" x14ac:dyDescent="0.25">
      <c r="A11" s="1" t="s">
        <v>30</v>
      </c>
      <c r="B11" s="2" t="s">
        <v>31</v>
      </c>
      <c r="C11" s="1" t="s">
        <v>17</v>
      </c>
      <c r="D11" s="1" t="s">
        <v>82</v>
      </c>
      <c r="E11" s="1" t="s">
        <v>50</v>
      </c>
      <c r="F11" s="1"/>
      <c r="G11" s="1">
        <v>0.01</v>
      </c>
      <c r="H11" s="1" t="s">
        <v>58</v>
      </c>
      <c r="I11" s="1"/>
      <c r="J11" s="8" t="s">
        <v>84</v>
      </c>
      <c r="K11" s="4" t="str">
        <f>+IF(J11="U",A11,MID(A11,SEARCH(A11,".")+1,100))</f>
        <v>uom.product_uom_gal</v>
      </c>
      <c r="L11" s="4" t="str">
        <f>+"&lt;record id="""&amp;K11&amp;""" model=""uom.uom""&gt; "&amp;Enter&amp;IF(J11="U","",Field&amp;"""category_id"" ref="""&amp;C11&amp;"""/&gt;"&amp;Enter&amp;Field&amp;"""name""&gt;"&amp;B11&amp;EndField&amp;Enter&amp;Field&amp;"""uom_type""&gt;"&amp;E11&amp;EndField&amp;Enter&amp;Field&amp;"""active""&gt;"&amp;D11&amp;EndField&amp;Enter&amp;+IF(F11="","",Field&amp;"""factor""&gt;"&amp;F11&amp;EndField&amp;Enter)&amp;Field&amp;"""rounding""&gt;"&amp;G11&amp;EndField&amp;Enter)&amp;Field&amp;"""x_code_dgt""&gt;"&amp;H11&amp;EndField&amp;Enter&amp;"&lt;/record&gt;"</f>
        <v>&lt;record id="uom.product_uom_gal" model="uom.uom"&gt; 
  &lt;field name="x_code_dgt"&gt;Gal&lt;/field&gt;
&lt;/record&gt;</v>
      </c>
    </row>
    <row r="12" spans="1:17" x14ac:dyDescent="0.25">
      <c r="A12" s="1" t="s">
        <v>32</v>
      </c>
      <c r="B12" s="2" t="s">
        <v>33</v>
      </c>
      <c r="C12" s="1" t="s">
        <v>22</v>
      </c>
      <c r="D12" s="1" t="s">
        <v>82</v>
      </c>
      <c r="E12" s="1" t="s">
        <v>52</v>
      </c>
      <c r="F12" s="1"/>
      <c r="G12" s="1">
        <v>0.01</v>
      </c>
      <c r="H12" s="1" t="s">
        <v>59</v>
      </c>
      <c r="I12" s="1"/>
      <c r="J12" s="8" t="s">
        <v>84</v>
      </c>
      <c r="K12" s="4" t="str">
        <f>+IF(J12="U",A12,MID(A12,SEARCH(A12,".")+1,100))</f>
        <v>uom.product_uom_inch</v>
      </c>
      <c r="L12" s="4" t="str">
        <f>+"&lt;record id="""&amp;K12&amp;""" model=""uom.uom""&gt; "&amp;Enter&amp;IF(J12="U","",Field&amp;"""category_id"" ref="""&amp;C12&amp;"""/&gt;"&amp;Enter&amp;Field&amp;"""name""&gt;"&amp;B12&amp;EndField&amp;Enter&amp;Field&amp;"""uom_type""&gt;"&amp;E12&amp;EndField&amp;Enter&amp;Field&amp;"""active""&gt;"&amp;D12&amp;EndField&amp;Enter&amp;+IF(F12="","",Field&amp;"""factor""&gt;"&amp;F12&amp;EndField&amp;Enter)&amp;Field&amp;"""rounding""&gt;"&amp;G12&amp;EndField&amp;Enter)&amp;Field&amp;"""x_code_dgt""&gt;"&amp;H12&amp;EndField&amp;Enter&amp;"&lt;/record&gt;"</f>
        <v>&lt;record id="uom.product_uom_inch" model="uom.uom"&gt; 
  &lt;field name="x_code_dgt"&gt;In&lt;/field&gt;
&lt;/record&gt;</v>
      </c>
    </row>
    <row r="13" spans="1:17" x14ac:dyDescent="0.25">
      <c r="A13" s="1" t="s">
        <v>34</v>
      </c>
      <c r="B13" s="2" t="s">
        <v>35</v>
      </c>
      <c r="C13" s="1" t="s">
        <v>29</v>
      </c>
      <c r="D13" s="1" t="s">
        <v>82</v>
      </c>
      <c r="E13" s="1" t="s">
        <v>51</v>
      </c>
      <c r="F13" s="1"/>
      <c r="G13" s="1">
        <v>1E-3</v>
      </c>
      <c r="H13" t="s">
        <v>35</v>
      </c>
      <c r="J13" s="8" t="s">
        <v>84</v>
      </c>
      <c r="K13" s="4" t="str">
        <f>+IF(J13="U",A13,MID(A13,SEARCH(A13,".")+1,100))</f>
        <v>uom.product_uom_kgm</v>
      </c>
      <c r="L13" s="4" t="str">
        <f>+"&lt;record id="""&amp;K13&amp;""" model=""uom.uom""&gt; "&amp;Enter&amp;IF(J13="U","",Field&amp;"""category_id"" ref="""&amp;C13&amp;"""/&gt;"&amp;Enter&amp;Field&amp;"""name""&gt;"&amp;B13&amp;EndField&amp;Enter&amp;Field&amp;"""uom_type""&gt;"&amp;E13&amp;EndField&amp;Enter&amp;Field&amp;"""active""&gt;"&amp;D13&amp;EndField&amp;Enter&amp;+IF(F13="","",Field&amp;"""factor""&gt;"&amp;F13&amp;EndField&amp;Enter)&amp;Field&amp;"""rounding""&gt;"&amp;G13&amp;EndField&amp;Enter)&amp;Field&amp;"""x_code_dgt""&gt;"&amp;H13&amp;EndField&amp;Enter&amp;"&lt;/record&gt;"</f>
        <v>&lt;record id="uom.product_uom_kgm" model="uom.uom"&gt; 
  &lt;field name="x_code_dgt"&gt;kg&lt;/field&gt;
&lt;/record&gt;</v>
      </c>
    </row>
    <row r="14" spans="1:17" x14ac:dyDescent="0.25">
      <c r="A14" s="1" t="s">
        <v>36</v>
      </c>
      <c r="B14" s="2" t="s">
        <v>37</v>
      </c>
      <c r="C14" s="1" t="s">
        <v>22</v>
      </c>
      <c r="D14" s="1" t="s">
        <v>82</v>
      </c>
      <c r="E14" s="1" t="s">
        <v>50</v>
      </c>
      <c r="F14" s="1"/>
      <c r="G14" s="1">
        <v>0.01</v>
      </c>
      <c r="H14" t="s">
        <v>60</v>
      </c>
      <c r="J14" s="8" t="s">
        <v>84</v>
      </c>
      <c r="K14" s="4" t="str">
        <f>+IF(J14="U",A14,MID(A14,SEARCH(A14,".")+1,100))</f>
        <v>uom.product_uom_km</v>
      </c>
      <c r="L14" s="4" t="str">
        <f>+"&lt;record id="""&amp;K14&amp;""" model=""uom.uom""&gt; "&amp;Enter&amp;IF(J14="U","",Field&amp;"""category_id"" ref="""&amp;C14&amp;"""/&gt;"&amp;Enter&amp;Field&amp;"""name""&gt;"&amp;B14&amp;EndField&amp;Enter&amp;Field&amp;"""uom_type""&gt;"&amp;E14&amp;EndField&amp;Enter&amp;Field&amp;"""active""&gt;"&amp;D14&amp;EndField&amp;Enter&amp;+IF(F14="","",Field&amp;"""factor""&gt;"&amp;F14&amp;EndField&amp;Enter)&amp;Field&amp;"""rounding""&gt;"&amp;G14&amp;EndField&amp;Enter)&amp;Field&amp;"""x_code_dgt""&gt;"&amp;H14&amp;EndField&amp;Enter&amp;"&lt;/record&gt;"</f>
        <v>&lt;record id="uom.product_uom_km" model="uom.uom"&gt; 
  &lt;field name="x_code_dgt"&gt;Km&lt;/field&gt;
&lt;/record&gt;</v>
      </c>
    </row>
    <row r="15" spans="1:17" x14ac:dyDescent="0.25">
      <c r="A15" s="1" t="s">
        <v>38</v>
      </c>
      <c r="B15" s="2" t="s">
        <v>39</v>
      </c>
      <c r="C15" s="1" t="s">
        <v>29</v>
      </c>
      <c r="D15" s="1" t="s">
        <v>82</v>
      </c>
      <c r="E15" s="1" t="s">
        <v>52</v>
      </c>
      <c r="F15" s="1"/>
      <c r="G15" s="1">
        <v>0.01</v>
      </c>
      <c r="H15" s="1"/>
      <c r="I15" s="1"/>
      <c r="J15" s="8" t="s">
        <v>84</v>
      </c>
      <c r="K15" s="4" t="str">
        <f>+IF(J15="U",A15,MID(A15,SEARCH(A15,".")+1,100))</f>
        <v>uom.product_uom_lb</v>
      </c>
      <c r="L15" s="4" t="str">
        <f>+"&lt;record id="""&amp;K15&amp;""" model=""uom.uom""&gt; "&amp;Enter&amp;IF(J15="U","",Field&amp;"""category_id"" ref="""&amp;C15&amp;"""/&gt;"&amp;Enter&amp;Field&amp;"""name""&gt;"&amp;B15&amp;EndField&amp;Enter&amp;Field&amp;"""uom_type""&gt;"&amp;E15&amp;EndField&amp;Enter&amp;Field&amp;"""active""&gt;"&amp;D15&amp;EndField&amp;Enter&amp;+IF(F15="","",Field&amp;"""factor""&gt;"&amp;F15&amp;EndField&amp;Enter)&amp;Field&amp;"""rounding""&gt;"&amp;G15&amp;EndField&amp;Enter)&amp;Field&amp;"""x_code_dgt""&gt;"&amp;H15&amp;EndField&amp;Enter&amp;"&lt;/record&gt;"</f>
        <v>&lt;record id="uom.product_uom_lb" model="uom.uom"&gt; 
  &lt;field name="x_code_dgt"&gt;&lt;/field&gt;
&lt;/record&gt;</v>
      </c>
    </row>
    <row r="16" spans="1:17" x14ac:dyDescent="0.25">
      <c r="A16" s="1" t="s">
        <v>40</v>
      </c>
      <c r="B16" s="2" t="s">
        <v>41</v>
      </c>
      <c r="C16" s="1" t="s">
        <v>22</v>
      </c>
      <c r="D16" s="1" t="s">
        <v>82</v>
      </c>
      <c r="E16" s="1" t="s">
        <v>51</v>
      </c>
      <c r="F16" s="1"/>
      <c r="G16" s="1">
        <v>0.01</v>
      </c>
      <c r="H16" s="1" t="s">
        <v>41</v>
      </c>
      <c r="I16" s="1"/>
      <c r="J16" s="8" t="s">
        <v>84</v>
      </c>
      <c r="K16" s="4" t="str">
        <f>+IF(J16="U",A16,MID(A16,SEARCH(A16,".")+1,100))</f>
        <v>uom.product_uom_meter</v>
      </c>
      <c r="L16" s="4" t="str">
        <f>+"&lt;record id="""&amp;K16&amp;""" model=""uom.uom""&gt; "&amp;Enter&amp;IF(J16="U","",Field&amp;"""category_id"" ref="""&amp;C16&amp;"""/&gt;"&amp;Enter&amp;Field&amp;"""name""&gt;"&amp;B16&amp;EndField&amp;Enter&amp;Field&amp;"""uom_type""&gt;"&amp;E16&amp;EndField&amp;Enter&amp;Field&amp;"""active""&gt;"&amp;D16&amp;EndField&amp;Enter&amp;+IF(F16="","",Field&amp;"""factor""&gt;"&amp;F16&amp;EndField&amp;Enter)&amp;Field&amp;"""rounding""&gt;"&amp;G16&amp;EndField&amp;Enter)&amp;Field&amp;"""x_code_dgt""&gt;"&amp;H16&amp;EndField&amp;Enter&amp;"&lt;/record&gt;"</f>
        <v>&lt;record id="uom.product_uom_meter" model="uom.uom"&gt; 
  &lt;field name="x_code_dgt"&gt;m&lt;/field&gt;
&lt;/record&gt;</v>
      </c>
    </row>
    <row r="17" spans="1:12" x14ac:dyDescent="0.25">
      <c r="A17" s="1" t="s">
        <v>42</v>
      </c>
      <c r="B17" s="2" t="s">
        <v>43</v>
      </c>
      <c r="C17" s="1" t="s">
        <v>22</v>
      </c>
      <c r="D17" s="1" t="s">
        <v>82</v>
      </c>
      <c r="E17" s="1" t="s">
        <v>50</v>
      </c>
      <c r="F17" s="1"/>
      <c r="G17" s="1">
        <v>0.01</v>
      </c>
      <c r="H17" s="1"/>
      <c r="I17" s="1"/>
      <c r="J17" s="8" t="s">
        <v>84</v>
      </c>
      <c r="K17" s="4" t="str">
        <f>+IF(J17="U",A17,MID(A17,SEARCH(A17,".")+1,100))</f>
        <v>uom.product_uom_mile</v>
      </c>
      <c r="L17" s="4" t="str">
        <f>+"&lt;record id="""&amp;K17&amp;""" model=""uom.uom""&gt; "&amp;Enter&amp;IF(J17="U","",Field&amp;"""category_id"" ref="""&amp;C17&amp;"""/&gt;"&amp;Enter&amp;Field&amp;"""name""&gt;"&amp;B17&amp;EndField&amp;Enter&amp;Field&amp;"""uom_type""&gt;"&amp;E17&amp;EndField&amp;Enter&amp;Field&amp;"""active""&gt;"&amp;D17&amp;EndField&amp;Enter&amp;+IF(F17="","",Field&amp;"""factor""&gt;"&amp;F17&amp;EndField&amp;Enter)&amp;Field&amp;"""rounding""&gt;"&amp;G17&amp;EndField&amp;Enter)&amp;Field&amp;"""x_code_dgt""&gt;"&amp;H17&amp;EndField&amp;Enter&amp;"&lt;/record&gt;"</f>
        <v>&lt;record id="uom.product_uom_mile" model="uom.uom"&gt; 
  &lt;field name="x_code_dgt"&gt;&lt;/field&gt;
&lt;/record&gt;</v>
      </c>
    </row>
    <row r="18" spans="1:12" x14ac:dyDescent="0.25">
      <c r="A18" s="1" t="s">
        <v>44</v>
      </c>
      <c r="B18" s="2" t="s">
        <v>45</v>
      </c>
      <c r="C18" s="1" t="s">
        <v>29</v>
      </c>
      <c r="D18" s="1" t="s">
        <v>82</v>
      </c>
      <c r="E18" s="1" t="s">
        <v>52</v>
      </c>
      <c r="F18" s="1"/>
      <c r="G18" s="1">
        <v>0.01</v>
      </c>
      <c r="H18" s="1" t="s">
        <v>55</v>
      </c>
      <c r="I18" s="1"/>
      <c r="J18" s="8" t="s">
        <v>84</v>
      </c>
      <c r="K18" s="4" t="str">
        <f>+IF(J18="U",A18,MID(A18,SEARCH(A18,".")+1,100))</f>
        <v>uom.product_uom_oz</v>
      </c>
      <c r="L18" s="4" t="str">
        <f>+"&lt;record id="""&amp;K18&amp;""" model=""uom.uom""&gt; "&amp;Enter&amp;IF(J18="U","",Field&amp;"""category_id"" ref="""&amp;C18&amp;"""/&gt;"&amp;Enter&amp;Field&amp;"""name""&gt;"&amp;B18&amp;EndField&amp;Enter&amp;Field&amp;"""uom_type""&gt;"&amp;E18&amp;EndField&amp;Enter&amp;Field&amp;"""active""&gt;"&amp;D18&amp;EndField&amp;Enter&amp;+IF(F18="","",Field&amp;"""factor""&gt;"&amp;F18&amp;EndField&amp;Enter)&amp;Field&amp;"""rounding""&gt;"&amp;G18&amp;EndField&amp;Enter)&amp;Field&amp;"""x_code_dgt""&gt;"&amp;H18&amp;EndField&amp;Enter&amp;"&lt;/record&gt;"</f>
        <v>&lt;record id="uom.product_uom_oz" model="uom.uom"&gt; 
  &lt;field name="x_code_dgt"&gt;Oz&lt;/field&gt;
&lt;/record&gt;</v>
      </c>
    </row>
    <row r="19" spans="1:12" x14ac:dyDescent="0.25">
      <c r="A19" s="1" t="s">
        <v>46</v>
      </c>
      <c r="B19" s="2" t="s">
        <v>47</v>
      </c>
      <c r="C19" s="1" t="s">
        <v>17</v>
      </c>
      <c r="D19" s="1" t="s">
        <v>82</v>
      </c>
      <c r="E19" s="1" t="s">
        <v>52</v>
      </c>
      <c r="F19" s="1"/>
      <c r="G19" s="1">
        <v>0.01</v>
      </c>
      <c r="H19" s="1"/>
      <c r="I19" s="1"/>
      <c r="J19" s="8" t="s">
        <v>84</v>
      </c>
      <c r="K19" s="4" t="str">
        <f>+IF(J19="U",A19,MID(A19,SEARCH(A19,".")+1,100))</f>
        <v>uom.product_uom_qt</v>
      </c>
      <c r="L19" s="4" t="str">
        <f>+"&lt;record id="""&amp;K19&amp;""" model=""uom.uom""&gt; "&amp;Enter&amp;IF(J19="U","",Field&amp;"""category_id"" ref="""&amp;C19&amp;"""/&gt;"&amp;Enter&amp;Field&amp;"""name""&gt;"&amp;B19&amp;EndField&amp;Enter&amp;Field&amp;"""uom_type""&gt;"&amp;E19&amp;EndField&amp;Enter&amp;Field&amp;"""active""&gt;"&amp;D19&amp;EndField&amp;Enter&amp;+IF(F19="","",Field&amp;"""factor""&gt;"&amp;F19&amp;EndField&amp;Enter)&amp;Field&amp;"""rounding""&gt;"&amp;G19&amp;EndField&amp;Enter)&amp;Field&amp;"""x_code_dgt""&gt;"&amp;H19&amp;EndField&amp;Enter&amp;"&lt;/record&gt;"</f>
        <v>&lt;record id="uom.product_uom_qt" model="uom.uom"&gt; 
  &lt;field name="x_code_dgt"&gt;&lt;/field&gt;
&lt;/record&gt;</v>
      </c>
    </row>
    <row r="20" spans="1:12" x14ac:dyDescent="0.25">
      <c r="A20" s="1" t="s">
        <v>48</v>
      </c>
      <c r="B20" s="2" t="s">
        <v>49</v>
      </c>
      <c r="C20" s="1" t="s">
        <v>29</v>
      </c>
      <c r="D20" s="1" t="s">
        <v>82</v>
      </c>
      <c r="E20" s="1" t="s">
        <v>50</v>
      </c>
      <c r="F20" s="1"/>
      <c r="G20" s="1">
        <v>0.01</v>
      </c>
      <c r="H20" s="1" t="s">
        <v>49</v>
      </c>
      <c r="I20" s="1"/>
      <c r="J20" s="8" t="s">
        <v>84</v>
      </c>
      <c r="K20" s="4" t="str">
        <f>+IF(J20="U",A20,MID(A20,IF(ISERR(SEARCH(".",A20)),0,SEARCH(".",A20))+1,100))</f>
        <v>uom.product_uom_ton</v>
      </c>
      <c r="L20" s="4" t="str">
        <f>+"&lt;record id="""&amp;K20&amp;""" model=""uom.uom""&gt; "&amp;Enter&amp;IF(J20="U","",Field&amp;"""category_id"" ref="""&amp;C20&amp;"""/&gt;"&amp;Enter&amp;Field&amp;"""name""&gt;"&amp;B20&amp;EndField&amp;Enter&amp;Field&amp;"""uom_type""&gt;"&amp;E20&amp;EndField&amp;Enter&amp;Field&amp;"""active""&gt;"&amp;D20&amp;EndField&amp;Enter&amp;+IF(F20="","",Field&amp;"""factor""&gt;"&amp;F20&amp;EndField&amp;Enter)&amp;Field&amp;"""rounding""&gt;"&amp;G20&amp;EndField&amp;Enter)&amp;Field&amp;"""x_code_dgt""&gt;"&amp;H20&amp;EndField&amp;Enter&amp;"&lt;/record&gt;"</f>
        <v>&lt;record id="uom.product_uom_ton" model="uom.uom"&gt; 
  &lt;field name="x_code_dgt"&gt;t&lt;/field&gt;
&lt;/record&gt;</v>
      </c>
    </row>
    <row r="21" spans="1:12" x14ac:dyDescent="0.25">
      <c r="A21" s="11" t="str">
        <f>+"product_uom_ot_servicios"</f>
        <v>product_uom_ot_servicios</v>
      </c>
      <c r="B21" s="2" t="s">
        <v>69</v>
      </c>
      <c r="C21" t="s">
        <v>61</v>
      </c>
      <c r="D21" s="1" t="s">
        <v>82</v>
      </c>
      <c r="E21" s="1" t="s">
        <v>51</v>
      </c>
      <c r="F21" s="1">
        <v>1</v>
      </c>
      <c r="G21" s="1">
        <v>1</v>
      </c>
      <c r="H21" s="1" t="s">
        <v>62</v>
      </c>
      <c r="I21" s="1"/>
      <c r="J21" s="8" t="s">
        <v>85</v>
      </c>
      <c r="K21" s="4" t="str">
        <f t="shared" ref="K21:K26" si="1">+IF(J21="U",A21,MID(A21,IF(ISERR(SEARCH(".",A21)),0,SEARCH(".",A21))+1,100))</f>
        <v>product_uom_ot_servicios</v>
      </c>
      <c r="L21" s="4" t="str">
        <f>+"&lt;record id="""&amp;K21&amp;""" model=""uom.uom""&gt; "&amp;Enter&amp;IF(J21="U","",Field&amp;"""category_id"" ref="""&amp;C21&amp;"""/&gt;"&amp;Enter&amp;Field&amp;"""name""&gt;"&amp;B21&amp;EndField&amp;Enter&amp;Field&amp;"""uom_type""&gt;"&amp;E21&amp;EndField&amp;Enter&amp;Field&amp;"""active""&gt;"&amp;D21&amp;EndField&amp;Enter&amp;+IF(F21="","",Field&amp;"""factor""&gt;"&amp;F21&amp;EndField&amp;Enter)&amp;Field&amp;"""rounding""&gt;"&amp;G21&amp;EndField&amp;Enter)&amp;Field&amp;"""x_code_dgt""&gt;"&amp;H21&amp;EndField&amp;Enter&amp;"&lt;/record&gt;"</f>
        <v>&lt;record id="product_uom_ot_servicios" model="uom.uom"&gt; 
  &lt;field name="category_id" ref="uom.product_uom_categ_services"/&gt;
  &lt;field name="name"&gt;Otros Servicios&lt;/field&gt;
  &lt;field name="uom_type"&gt;reference&lt;/field&gt;
  &lt;field name="active"&gt;TRUE&lt;/field&gt;
  &lt;field name="factor"&gt;1&lt;/field&gt;
  &lt;field name="rounding"&gt;1&lt;/field&gt;
  &lt;field name="x_code_dgt"&gt;Os&lt;/field&gt;
&lt;/record&gt;</v>
      </c>
    </row>
    <row r="22" spans="1:12" x14ac:dyDescent="0.25">
      <c r="A22" s="11" t="str">
        <f>+"product_uom_serv_profesional"</f>
        <v>product_uom_serv_profesional</v>
      </c>
      <c r="B22" s="3" t="s">
        <v>63</v>
      </c>
      <c r="C22" t="s">
        <v>61</v>
      </c>
      <c r="D22" s="1" t="s">
        <v>82</v>
      </c>
      <c r="E22" s="1" t="s">
        <v>52</v>
      </c>
      <c r="F22" s="1">
        <v>1</v>
      </c>
      <c r="G22" s="1">
        <v>1</v>
      </c>
      <c r="H22" s="1" t="s">
        <v>64</v>
      </c>
      <c r="I22" s="1"/>
      <c r="J22" s="8" t="s">
        <v>85</v>
      </c>
      <c r="K22" s="4" t="str">
        <f t="shared" si="1"/>
        <v>product_uom_serv_profesional</v>
      </c>
      <c r="L22" s="4" t="str">
        <f>+"&lt;record id="""&amp;K22&amp;""" model=""uom.uom""&gt; "&amp;Enter&amp;IF(J22="U","",Field&amp;"""category_id"" ref="""&amp;C22&amp;"""/&gt;"&amp;Enter&amp;Field&amp;"""name""&gt;"&amp;B22&amp;EndField&amp;Enter&amp;Field&amp;"""uom_type""&gt;"&amp;E22&amp;EndField&amp;Enter&amp;Field&amp;"""active""&gt;"&amp;D22&amp;EndField&amp;Enter&amp;+IF(F22="","",Field&amp;"""factor""&gt;"&amp;F22&amp;EndField&amp;Enter)&amp;Field&amp;"""rounding""&gt;"&amp;G22&amp;EndField&amp;Enter)&amp;Field&amp;"""x_code_dgt""&gt;"&amp;H22&amp;EndField&amp;Enter&amp;"&lt;/record&gt;"</f>
        <v>&lt;record id="product_uom_serv_profesional" model="uom.uom"&gt; 
  &lt;field name="category_id" ref="uom.product_uom_categ_services"/&gt;
  &lt;field name="name"&gt;Serv.Profesional&lt;/field&gt;
  &lt;field name="uom_type"&gt;smaller&lt;/field&gt;
  &lt;field name="active"&gt;TRUE&lt;/field&gt;
  &lt;field name="factor"&gt;1&lt;/field&gt;
  &lt;field name="rounding"&gt;1&lt;/field&gt;
  &lt;field name="x_code_dgt"&gt;Sp&lt;/field&gt;
&lt;/record&gt;</v>
      </c>
    </row>
    <row r="23" spans="1:12" x14ac:dyDescent="0.25">
      <c r="A23" s="11" t="str">
        <f>+"product_uom_serv_tecnico"</f>
        <v>product_uom_serv_tecnico</v>
      </c>
      <c r="B23" s="3" t="s">
        <v>65</v>
      </c>
      <c r="C23" t="s">
        <v>61</v>
      </c>
      <c r="D23" s="1" t="s">
        <v>82</v>
      </c>
      <c r="E23" s="1" t="s">
        <v>52</v>
      </c>
      <c r="F23" s="1">
        <v>1</v>
      </c>
      <c r="G23" s="1">
        <v>1</v>
      </c>
      <c r="H23" s="1" t="s">
        <v>66</v>
      </c>
      <c r="I23" s="1"/>
      <c r="J23" s="8" t="s">
        <v>85</v>
      </c>
      <c r="K23" s="4" t="str">
        <f t="shared" si="1"/>
        <v>product_uom_serv_tecnico</v>
      </c>
      <c r="L23" s="4" t="str">
        <f>+"&lt;record id="""&amp;K23&amp;""" model=""uom.uom""&gt; "&amp;Enter&amp;IF(J23="U","",Field&amp;"""category_id"" ref="""&amp;C23&amp;"""/&gt;"&amp;Enter&amp;Field&amp;"""name""&gt;"&amp;B23&amp;EndField&amp;Enter&amp;Field&amp;"""uom_type""&gt;"&amp;E23&amp;EndField&amp;Enter&amp;Field&amp;"""active""&gt;"&amp;D23&amp;EndField&amp;Enter&amp;+IF(F23="","",Field&amp;"""factor""&gt;"&amp;F23&amp;EndField&amp;Enter)&amp;Field&amp;"""rounding""&gt;"&amp;G23&amp;EndField&amp;Enter)&amp;Field&amp;"""x_code_dgt""&gt;"&amp;H23&amp;EndField&amp;Enter&amp;"&lt;/record&gt;"</f>
        <v>&lt;record id="product_uom_serv_tecnico" model="uom.uom"&gt; 
  &lt;field name="category_id" ref="uom.product_uom_categ_services"/&gt;
  &lt;field name="name"&gt;Serv.Técnico&lt;/field&gt;
  &lt;field name="uom_type"&gt;smaller&lt;/field&gt;
  &lt;field name="active"&gt;TRUE&lt;/field&gt;
  &lt;field name="factor"&gt;1&lt;/field&gt;
  &lt;field name="rounding"&gt;1&lt;/field&gt;
  &lt;field name="x_code_dgt"&gt;St&lt;/field&gt;
&lt;/record&gt;</v>
      </c>
    </row>
    <row r="24" spans="1:12" x14ac:dyDescent="0.25">
      <c r="A24" s="11" t="str">
        <f>+"product_uom_serv_personal"</f>
        <v>product_uom_serv_personal</v>
      </c>
      <c r="B24" s="3" t="s">
        <v>67</v>
      </c>
      <c r="C24" t="s">
        <v>61</v>
      </c>
      <c r="D24" s="1" t="s">
        <v>82</v>
      </c>
      <c r="E24" s="1" t="s">
        <v>52</v>
      </c>
      <c r="F24" s="1">
        <v>1</v>
      </c>
      <c r="G24" s="1">
        <v>1</v>
      </c>
      <c r="H24" s="1" t="s">
        <v>68</v>
      </c>
      <c r="I24" s="1"/>
      <c r="J24" s="8" t="s">
        <v>85</v>
      </c>
      <c r="K24" s="4" t="str">
        <f t="shared" si="1"/>
        <v>product_uom_serv_personal</v>
      </c>
      <c r="L24" s="4" t="str">
        <f>+"&lt;record id="""&amp;K24&amp;""" model=""uom.uom""&gt; "&amp;Enter&amp;IF(J24="U","",Field&amp;"""category_id"" ref="""&amp;C24&amp;"""/&gt;"&amp;Enter&amp;Field&amp;"""name""&gt;"&amp;B24&amp;EndField&amp;Enter&amp;Field&amp;"""uom_type""&gt;"&amp;E24&amp;EndField&amp;Enter&amp;Field&amp;"""active""&gt;"&amp;D24&amp;EndField&amp;Enter&amp;+IF(F24="","",Field&amp;"""factor""&gt;"&amp;F24&amp;EndField&amp;Enter)&amp;Field&amp;"""rounding""&gt;"&amp;G24&amp;EndField&amp;Enter)&amp;Field&amp;"""x_code_dgt""&gt;"&amp;H24&amp;EndField&amp;Enter&amp;"&lt;/record&gt;"</f>
        <v>&lt;record id="product_uom_serv_personal" model="uom.uom"&gt; 
  &lt;field name="category_id" ref="uom.product_uom_categ_services"/&gt;
  &lt;field name="name"&gt;Serv.Personal&lt;/field&gt;
  &lt;field name="uom_type"&gt;smaller&lt;/field&gt;
  &lt;field name="active"&gt;TRUE&lt;/field&gt;
  &lt;field name="factor"&gt;1&lt;/field&gt;
  &lt;field name="rounding"&gt;1&lt;/field&gt;
  &lt;field name="x_code_dgt"&gt;Spe&lt;/field&gt;
&lt;/record&gt;</v>
      </c>
    </row>
    <row r="25" spans="1:12" x14ac:dyDescent="0.25">
      <c r="A25" s="11" t="s">
        <v>89</v>
      </c>
      <c r="B25" s="3" t="s">
        <v>70</v>
      </c>
      <c r="C25" t="s">
        <v>71</v>
      </c>
      <c r="D25" s="1" t="s">
        <v>82</v>
      </c>
      <c r="E25" s="1" t="s">
        <v>51</v>
      </c>
      <c r="F25" s="1">
        <v>1</v>
      </c>
      <c r="G25" s="1">
        <v>1</v>
      </c>
      <c r="H25" s="1" t="s">
        <v>72</v>
      </c>
      <c r="I25" s="1"/>
      <c r="J25" s="8" t="s">
        <v>85</v>
      </c>
      <c r="K25" s="4" t="str">
        <f t="shared" si="1"/>
        <v>product_uom_alquiler</v>
      </c>
      <c r="L25" s="4" t="str">
        <f>+"&lt;record id="""&amp;K25&amp;""" model=""uom.uom""&gt; "&amp;Enter&amp;IF(J25="U","",Field&amp;"""category_id"" ref="""&amp;C25&amp;"""/&gt;"&amp;Enter&amp;Field&amp;"""name""&gt;"&amp;B25&amp;EndField&amp;Enter&amp;Field&amp;"""uom_type""&gt;"&amp;E25&amp;EndField&amp;Enter&amp;Field&amp;"""active""&gt;"&amp;D25&amp;EndField&amp;Enter&amp;+IF(F25="","",Field&amp;"""factor""&gt;"&amp;F25&amp;EndField&amp;Enter)&amp;Field&amp;"""rounding""&gt;"&amp;G25&amp;EndField&amp;Enter)&amp;Field&amp;"""x_code_dgt""&gt;"&amp;H25&amp;EndField&amp;Enter&amp;"&lt;/record&gt;"</f>
        <v>&lt;record id="product_uom_alquiler" model="uom.uom"&gt; 
  &lt;field name="category_id" ref="uom.product_uom_categ_rent"/&gt;
  &lt;field name="name"&gt;Alquiler&lt;/field&gt;
  &lt;field name="uom_type"&gt;reference&lt;/field&gt;
  &lt;field name="active"&gt;TRUE&lt;/field&gt;
  &lt;field name="factor"&gt;1&lt;/field&gt;
  &lt;field name="rounding"&gt;1&lt;/field&gt;
  &lt;field name="x_code_dgt"&gt;Al&lt;/field&gt;
&lt;/record&gt;</v>
      </c>
    </row>
    <row r="26" spans="1:12" x14ac:dyDescent="0.25">
      <c r="A26" s="11" t="s">
        <v>90</v>
      </c>
      <c r="B26" s="3" t="s">
        <v>73</v>
      </c>
      <c r="C26" t="s">
        <v>74</v>
      </c>
      <c r="D26" s="1" t="s">
        <v>82</v>
      </c>
      <c r="E26" s="1" t="s">
        <v>51</v>
      </c>
      <c r="F26" s="1">
        <v>1</v>
      </c>
      <c r="G26" s="1">
        <v>0.01</v>
      </c>
      <c r="H26" s="1" t="s">
        <v>75</v>
      </c>
      <c r="I26" s="1"/>
      <c r="J26" s="8" t="s">
        <v>85</v>
      </c>
      <c r="K26" s="4" t="str">
        <f t="shared" si="1"/>
        <v>product_uom_m2</v>
      </c>
      <c r="L26" s="4" t="str">
        <f>+"&lt;record id="""&amp;K26&amp;""" model=""uom.uom""&gt; "&amp;Enter&amp;IF(J26="U","",Field&amp;"""category_id"" ref="""&amp;C26&amp;"""/&gt;"&amp;Enter&amp;Field&amp;"""name""&gt;"&amp;B26&amp;EndField&amp;Enter&amp;Field&amp;"""uom_type""&gt;"&amp;E26&amp;EndField&amp;Enter&amp;Field&amp;"""active""&gt;"&amp;D26&amp;EndField&amp;Enter&amp;+IF(F26="","",Field&amp;"""factor""&gt;"&amp;F26&amp;EndField&amp;Enter)&amp;Field&amp;"""rounding""&gt;"&amp;G26&amp;EndField&amp;Enter)&amp;Field&amp;"""x_code_dgt""&gt;"&amp;H26&amp;EndField&amp;Enter&amp;"&lt;/record&gt;"</f>
        <v>&lt;record id="product_uom_m2" model="uom.uom"&gt; 
  &lt;field name="category_id" ref="uom.product_uom_categ_area"/&gt;
  &lt;field name="name"&gt;Metro cuadrado&lt;/field&gt;
  &lt;field name="uom_type"&gt;reference&lt;/field&gt;
  &lt;field name="active"&gt;TRUE&lt;/field&gt;
  &lt;field name="factor"&gt;1&lt;/field&gt;
  &lt;field name="rounding"&gt;0.01&lt;/field&gt;
  &lt;field name="x_code_dgt"&gt;m²&lt;/field&gt;
&lt;/record&gt;</v>
      </c>
    </row>
    <row r="27" spans="1:12" x14ac:dyDescent="0.25">
      <c r="J27" s="8"/>
      <c r="K27" s="13" t="str">
        <f>+IF(J27="U",A27,MID(A27,SEARCH(A27,".")+1,100))</f>
        <v/>
      </c>
      <c r="L27" s="4" t="str">
        <f>+Q1</f>
        <v>&lt;/data&gt;
&lt;/odoo&gt;</v>
      </c>
    </row>
    <row r="28" spans="1:12" x14ac:dyDescent="0.25">
      <c r="A28">
        <f>IF(ISERR(+SEARCH(".",A20)),1,2)</f>
        <v>2</v>
      </c>
    </row>
    <row r="29" spans="1:12" x14ac:dyDescent="0.25">
      <c r="A29">
        <f>IF(ISERR(+SEARCH(".",A21)),1,2)</f>
        <v>1</v>
      </c>
    </row>
  </sheetData>
  <autoFilter ref="A1:H20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categorias</vt:lpstr>
      <vt:lpstr>uom</vt:lpstr>
      <vt:lpstr>EndField</vt:lpstr>
      <vt:lpstr>Enter</vt:lpstr>
      <vt:lpstr>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</cp:lastModifiedBy>
  <dcterms:created xsi:type="dcterms:W3CDTF">2020-09-16T21:33:17Z</dcterms:created>
  <dcterms:modified xsi:type="dcterms:W3CDTF">2021-03-20T05:46:41Z</dcterms:modified>
</cp:coreProperties>
</file>