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7755" tabRatio="57"/>
  </bookViews>
  <sheets>
    <sheet name="Plan1" sheetId="1" r:id="rId1"/>
    <sheet name="Plan2" sheetId="2" r:id="rId2"/>
    <sheet name="Plan3" sheetId="3" r:id="rId3"/>
  </sheets>
  <definedNames>
    <definedName name="rendimento_carteira">Plan1!$D$6</definedName>
    <definedName name="salario">Plan1!$D$5</definedName>
    <definedName name="sugestao_investimento">Plan1!$D$7</definedName>
    <definedName name="sugetao_investimento">Plan1!#REF!</definedName>
  </definedNames>
  <calcPr calcId="125725"/>
  <fileRecoveryPr repairLoad="1"/>
</workbook>
</file>

<file path=xl/calcChain.xml><?xml version="1.0" encoding="utf-8"?>
<calcChain xmlns="http://schemas.openxmlformats.org/spreadsheetml/2006/main">
  <c r="D30" i="1"/>
  <c r="E30" s="1"/>
  <c r="D31"/>
  <c r="E31" s="1"/>
  <c r="D32"/>
  <c r="E32" s="1"/>
  <c r="D33"/>
  <c r="D29"/>
  <c r="D28"/>
  <c r="E28" s="1"/>
  <c r="E29"/>
  <c r="H6" i="2"/>
  <c r="A16"/>
  <c r="A17"/>
  <c r="A18"/>
  <c r="A19"/>
  <c r="A20"/>
  <c r="A15"/>
  <c r="A10"/>
  <c r="A11"/>
  <c r="A12"/>
  <c r="A13"/>
  <c r="A14"/>
  <c r="A9"/>
  <c r="A4"/>
  <c r="A5"/>
  <c r="A6"/>
  <c r="A7"/>
  <c r="A8"/>
  <c r="A3"/>
  <c r="D7" i="1"/>
  <c r="D14"/>
  <c r="D15" s="1"/>
  <c r="E33" l="1"/>
  <c r="E34" s="1"/>
  <c r="D18"/>
  <c r="E18" s="1"/>
  <c r="D20"/>
  <c r="E20" s="1"/>
  <c r="D22"/>
  <c r="E22" s="1"/>
  <c r="D19"/>
  <c r="E19" s="1"/>
  <c r="D21"/>
  <c r="E21" s="1"/>
</calcChain>
</file>

<file path=xl/sharedStrings.xml><?xml version="1.0" encoding="utf-8"?>
<sst xmlns="http://schemas.openxmlformats.org/spreadsheetml/2006/main" count="72" uniqueCount="36">
  <si>
    <t>Quanto investir por mês?</t>
  </si>
  <si>
    <t>Por quantos anos?</t>
  </si>
  <si>
    <t>Taxa de rendimento mensal?</t>
  </si>
  <si>
    <t>Patrimonio Acumulado?</t>
  </si>
  <si>
    <t>Dividendos Mensais?</t>
  </si>
  <si>
    <t>INVESTIMENTO MENSAL</t>
  </si>
  <si>
    <t>Cenários</t>
  </si>
  <si>
    <t>Quantos em 2 anos?</t>
  </si>
  <si>
    <t>Quantos em 5 anos?</t>
  </si>
  <si>
    <t>Quantos em 10 Anos?</t>
  </si>
  <si>
    <t>Quantos em 20 Anos?</t>
  </si>
  <si>
    <t>Quantos em 30 Anos?</t>
  </si>
  <si>
    <t>Dividendo</t>
  </si>
  <si>
    <t>DIO INVEST</t>
  </si>
  <si>
    <t>CONFIGURAÇÕES</t>
  </si>
  <si>
    <t>Rendimento carteira</t>
  </si>
  <si>
    <t>Salário</t>
  </si>
  <si>
    <t>Sugestão de investimento</t>
  </si>
  <si>
    <t>Perfil</t>
  </si>
  <si>
    <t>Valor ser investido por mês</t>
  </si>
  <si>
    <t>Valores</t>
  </si>
  <si>
    <t>DESENVOLVIMENTO</t>
  </si>
  <si>
    <t>HOTELARIAS</t>
  </si>
  <si>
    <t>PAPEL</t>
  </si>
  <si>
    <t>TIJOLO</t>
  </si>
  <si>
    <t>HIBRIDO</t>
  </si>
  <si>
    <t>FOFs</t>
  </si>
  <si>
    <t>Porcentual Sugerido</t>
  </si>
  <si>
    <t>TIPO DE FII</t>
  </si>
  <si>
    <t>conservador</t>
  </si>
  <si>
    <t>PERFIS</t>
  </si>
  <si>
    <t>%</t>
  </si>
  <si>
    <t>CHAVE</t>
  </si>
  <si>
    <t>moderado</t>
  </si>
  <si>
    <t>agressivo</t>
  </si>
  <si>
    <t>moderado-TIJOLO</t>
  </si>
</sst>
</file>

<file path=xl/styles.xml><?xml version="1.0" encoding="utf-8"?>
<styleSheet xmlns="http://schemas.openxmlformats.org/spreadsheetml/2006/main">
  <numFmts count="2">
    <numFmt numFmtId="44" formatCode="_-&quot;R$&quot;\ * #,##0.00_-;\-&quot;R$&quot;\ * #,##0.00_-;_-&quot;R$&quot;\ * &quot;-&quot;??_-;_-@_-"/>
    <numFmt numFmtId="167" formatCode="&quot;R$&quot;\ #,##0.00"/>
  </numFmts>
  <fonts count="9">
    <font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Arial Black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rial Black"/>
      <family val="2"/>
    </font>
    <font>
      <sz val="11"/>
      <color theme="9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E97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thick">
        <color theme="0" tint="-0.34998626667073579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Border="1"/>
    <xf numFmtId="167" fontId="0" fillId="0" borderId="0" xfId="0" applyNumberFormat="1"/>
    <xf numFmtId="0" fontId="3" fillId="3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vertical="center"/>
    </xf>
    <xf numFmtId="167" fontId="0" fillId="0" borderId="7" xfId="1" applyNumberFormat="1" applyFont="1" applyBorder="1" applyAlignment="1">
      <alignment horizontal="left"/>
    </xf>
    <xf numFmtId="167" fontId="0" fillId="0" borderId="7" xfId="1" applyNumberFormat="1" applyFont="1" applyBorder="1" applyAlignment="1">
      <alignment horizontal="right"/>
    </xf>
    <xf numFmtId="167" fontId="0" fillId="0" borderId="7" xfId="0" applyNumberFormat="1" applyBorder="1"/>
    <xf numFmtId="0" fontId="1" fillId="0" borderId="7" xfId="0" applyFont="1" applyBorder="1"/>
    <xf numFmtId="0" fontId="2" fillId="2" borderId="7" xfId="0" applyFont="1" applyFill="1" applyBorder="1"/>
    <xf numFmtId="0" fontId="0" fillId="0" borderId="7" xfId="0" applyBorder="1"/>
    <xf numFmtId="0" fontId="7" fillId="6" borderId="13" xfId="0" applyFont="1" applyFill="1" applyBorder="1" applyAlignment="1">
      <alignment horizontal="center" vertical="center"/>
    </xf>
    <xf numFmtId="0" fontId="0" fillId="7" borderId="0" xfId="0" applyFill="1"/>
    <xf numFmtId="0" fontId="0" fillId="7" borderId="0" xfId="0" applyFill="1" applyBorder="1"/>
    <xf numFmtId="1" fontId="6" fillId="7" borderId="0" xfId="0" applyNumberFormat="1" applyFont="1" applyFill="1"/>
    <xf numFmtId="1" fontId="6" fillId="7" borderId="0" xfId="0" applyNumberFormat="1" applyFont="1" applyFill="1" applyBorder="1"/>
    <xf numFmtId="9" fontId="0" fillId="7" borderId="0" xfId="0" applyNumberFormat="1" applyFill="1"/>
    <xf numFmtId="0" fontId="7" fillId="6" borderId="0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9" fontId="0" fillId="0" borderId="9" xfId="0" applyNumberFormat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167" fontId="0" fillId="0" borderId="9" xfId="1" applyNumberFormat="1" applyFont="1" applyBorder="1" applyAlignment="1">
      <alignment horizontal="center" vertical="center"/>
    </xf>
    <xf numFmtId="167" fontId="0" fillId="0" borderId="10" xfId="1" applyNumberFormat="1" applyFont="1" applyBorder="1" applyAlignment="1">
      <alignment horizontal="center" vertical="center"/>
    </xf>
    <xf numFmtId="167" fontId="0" fillId="0" borderId="9" xfId="0" applyNumberFormat="1" applyBorder="1" applyAlignment="1">
      <alignment horizontal="center"/>
    </xf>
    <xf numFmtId="167" fontId="0" fillId="0" borderId="10" xfId="0" applyNumberFormat="1" applyBorder="1" applyAlignment="1">
      <alignment horizontal="center"/>
    </xf>
    <xf numFmtId="0" fontId="3" fillId="3" borderId="13" xfId="0" applyFont="1" applyFill="1" applyBorder="1" applyAlignment="1">
      <alignment horizontal="center" vertical="center"/>
    </xf>
    <xf numFmtId="0" fontId="1" fillId="0" borderId="9" xfId="0" applyFont="1" applyBorder="1"/>
    <xf numFmtId="167" fontId="0" fillId="0" borderId="11" xfId="1" applyNumberFormat="1" applyFont="1" applyBorder="1" applyAlignment="1">
      <alignment horizontal="center" vertical="center"/>
    </xf>
    <xf numFmtId="167" fontId="0" fillId="0" borderId="12" xfId="1" applyNumberFormat="1" applyFont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1" fontId="0" fillId="0" borderId="16" xfId="1" applyNumberFormat="1" applyFont="1" applyBorder="1" applyAlignment="1">
      <alignment horizontal="center"/>
    </xf>
    <xf numFmtId="1" fontId="0" fillId="0" borderId="8" xfId="1" applyNumberFormat="1" applyFont="1" applyBorder="1" applyAlignment="1">
      <alignment horizontal="center"/>
    </xf>
    <xf numFmtId="167" fontId="8" fillId="11" borderId="0" xfId="1" applyNumberFormat="1" applyFont="1" applyFill="1" applyBorder="1" applyAlignment="1">
      <alignment horizontal="left"/>
    </xf>
    <xf numFmtId="0" fontId="8" fillId="11" borderId="0" xfId="0" applyFont="1" applyFill="1"/>
    <xf numFmtId="0" fontId="8" fillId="11" borderId="0" xfId="0" applyFont="1" applyFill="1" applyBorder="1"/>
    <xf numFmtId="167" fontId="5" fillId="0" borderId="0" xfId="1" applyNumberFormat="1" applyFont="1" applyFill="1" applyBorder="1" applyAlignment="1">
      <alignment horizontal="left"/>
    </xf>
    <xf numFmtId="167" fontId="5" fillId="0" borderId="0" xfId="0" applyNumberFormat="1" applyFont="1"/>
    <xf numFmtId="0" fontId="0" fillId="0" borderId="0" xfId="0" applyFont="1" applyAlignment="1">
      <alignment horizontal="center" vertical="center"/>
    </xf>
    <xf numFmtId="9" fontId="0" fillId="0" borderId="0" xfId="2" applyFont="1"/>
    <xf numFmtId="0" fontId="0" fillId="12" borderId="0" xfId="0" applyFill="1"/>
    <xf numFmtId="0" fontId="5" fillId="12" borderId="0" xfId="0" applyFont="1" applyFill="1" applyAlignment="1">
      <alignment horizontal="center" vertical="center"/>
    </xf>
    <xf numFmtId="167" fontId="5" fillId="12" borderId="0" xfId="0" applyNumberFormat="1" applyFont="1" applyFill="1"/>
    <xf numFmtId="0" fontId="0" fillId="7" borderId="0" xfId="0" applyFont="1" applyFill="1" applyAlignment="1">
      <alignment horizontal="center" vertical="center"/>
    </xf>
    <xf numFmtId="167" fontId="0" fillId="7" borderId="0" xfId="0" applyNumberFormat="1" applyFill="1"/>
    <xf numFmtId="0" fontId="0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/>
    </xf>
    <xf numFmtId="9" fontId="0" fillId="7" borderId="0" xfId="2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/>
    </xf>
    <xf numFmtId="0" fontId="5" fillId="5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/>
    </xf>
    <xf numFmtId="0" fontId="5" fillId="9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/>
    </xf>
    <xf numFmtId="0" fontId="0" fillId="7" borderId="17" xfId="0" applyFill="1" applyBorder="1"/>
    <xf numFmtId="0" fontId="5" fillId="10" borderId="0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/>
    </xf>
    <xf numFmtId="9" fontId="0" fillId="7" borderId="17" xfId="2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horizontal="center"/>
    </xf>
    <xf numFmtId="9" fontId="0" fillId="7" borderId="17" xfId="0" applyNumberFormat="1" applyFill="1" applyBorder="1"/>
    <xf numFmtId="9" fontId="0" fillId="7" borderId="0" xfId="0" applyNumberFormat="1" applyFill="1" applyBorder="1"/>
    <xf numFmtId="0" fontId="0" fillId="5" borderId="0" xfId="0" applyFill="1"/>
    <xf numFmtId="9" fontId="0" fillId="5" borderId="0" xfId="0" applyNumberFormat="1" applyFill="1"/>
    <xf numFmtId="0" fontId="0" fillId="13" borderId="0" xfId="0" applyFill="1"/>
    <xf numFmtId="9" fontId="0" fillId="13" borderId="0" xfId="2" applyFont="1" applyFill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colors>
    <mruColors>
      <color rgb="FFFE97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4"/>
  <sheetViews>
    <sheetView tabSelected="1" workbookViewId="0">
      <selection activeCell="A21" sqref="A21"/>
    </sheetView>
  </sheetViews>
  <sheetFormatPr defaultRowHeight="15"/>
  <cols>
    <col min="1" max="2" width="9.140625" style="19"/>
    <col min="3" max="3" width="27.140625" bestFit="1" customWidth="1"/>
    <col min="4" max="4" width="19" bestFit="1" customWidth="1"/>
    <col min="5" max="5" width="13.85546875" bestFit="1" customWidth="1"/>
    <col min="6" max="6" width="9.140625" style="19"/>
  </cols>
  <sheetData>
    <row r="1" spans="3:8" ht="18.75" customHeight="1">
      <c r="C1" s="4" t="s">
        <v>13</v>
      </c>
      <c r="D1" s="5"/>
      <c r="E1" s="6"/>
    </row>
    <row r="2" spans="3:8" ht="18.75" customHeight="1" thickBot="1">
      <c r="C2" s="7"/>
      <c r="D2" s="8"/>
      <c r="E2" s="9"/>
    </row>
    <row r="3" spans="3:8">
      <c r="C3" s="19"/>
      <c r="D3" s="19"/>
      <c r="E3" s="19"/>
    </row>
    <row r="4" spans="3:8" ht="19.5" thickBot="1">
      <c r="C4" s="18" t="s">
        <v>14</v>
      </c>
      <c r="D4" s="24"/>
      <c r="E4" s="24"/>
    </row>
    <row r="5" spans="3:8" ht="15.75" thickBot="1">
      <c r="C5" s="17" t="s">
        <v>16</v>
      </c>
      <c r="D5" s="28">
        <v>5000</v>
      </c>
      <c r="E5" s="29"/>
    </row>
    <row r="6" spans="3:8" ht="15.75" thickBot="1">
      <c r="C6" s="17" t="s">
        <v>15</v>
      </c>
      <c r="D6" s="26">
        <v>8.9999999999999993E-3</v>
      </c>
      <c r="E6" s="27"/>
    </row>
    <row r="7" spans="3:8" s="19" customFormat="1" ht="15.75" thickBot="1">
      <c r="C7" s="17" t="s">
        <v>17</v>
      </c>
      <c r="D7" s="30">
        <f>D5*30%</f>
        <v>1500</v>
      </c>
      <c r="E7" s="31"/>
    </row>
    <row r="8" spans="3:8" s="19" customFormat="1"/>
    <row r="9" spans="3:8" s="19" customFormat="1"/>
    <row r="10" spans="3:8" ht="27" customHeight="1" thickBot="1">
      <c r="C10" s="32" t="s">
        <v>5</v>
      </c>
      <c r="D10" s="3"/>
      <c r="E10" s="3"/>
      <c r="F10" s="20"/>
      <c r="H10" s="19"/>
    </row>
    <row r="11" spans="3:8" ht="15.75" customHeight="1" thickBot="1">
      <c r="C11" s="15" t="s">
        <v>0</v>
      </c>
      <c r="D11" s="34">
        <v>500</v>
      </c>
      <c r="E11" s="35"/>
      <c r="F11" s="20"/>
      <c r="H11" s="19"/>
    </row>
    <row r="12" spans="3:8" ht="15.75" customHeight="1" thickBot="1">
      <c r="C12" s="33" t="s">
        <v>1</v>
      </c>
      <c r="D12" s="38">
        <v>5</v>
      </c>
      <c r="E12" s="39"/>
      <c r="F12" s="20"/>
      <c r="H12" s="19"/>
    </row>
    <row r="13" spans="3:8" ht="15.75" customHeight="1" thickBot="1">
      <c r="C13" s="15" t="s">
        <v>2</v>
      </c>
      <c r="D13" s="36">
        <v>1.0800000000000001E-2</v>
      </c>
      <c r="E13" s="37"/>
      <c r="F13" s="20"/>
      <c r="H13" s="19"/>
    </row>
    <row r="14" spans="3:8" ht="15.75" thickBot="1">
      <c r="C14" s="16" t="s">
        <v>3</v>
      </c>
      <c r="D14" s="28">
        <f>FV($D$13,$D$12*12,$D$11)*(-1)</f>
        <v>41902.00967962922</v>
      </c>
      <c r="E14" s="29"/>
      <c r="H14" s="19"/>
    </row>
    <row r="15" spans="3:8" ht="15.75" thickBot="1">
      <c r="C15" s="16" t="s">
        <v>4</v>
      </c>
      <c r="D15" s="28">
        <f>D14*1%</f>
        <v>419.02009679629219</v>
      </c>
      <c r="E15" s="29"/>
      <c r="H15" s="19"/>
    </row>
    <row r="16" spans="3:8" ht="15.75" thickBot="1">
      <c r="C16" s="1"/>
      <c r="E16" s="20"/>
      <c r="H16" s="19"/>
    </row>
    <row r="17" spans="2:8" ht="20.25" thickBot="1">
      <c r="B17" s="20"/>
      <c r="C17" s="10" t="s">
        <v>6</v>
      </c>
      <c r="D17" s="10"/>
      <c r="E17" s="11" t="s">
        <v>12</v>
      </c>
      <c r="H17" s="19"/>
    </row>
    <row r="18" spans="2:8" ht="15.75" thickBot="1">
      <c r="B18" s="21">
        <v>2</v>
      </c>
      <c r="C18" s="12" t="s">
        <v>7</v>
      </c>
      <c r="D18" s="13">
        <f>FV(D13,$B$18*12,D11)*(-1)</f>
        <v>13615.431830290796</v>
      </c>
      <c r="E18" s="14">
        <f>D18*rendimento_carteira</f>
        <v>122.53888647261715</v>
      </c>
    </row>
    <row r="19" spans="2:8" ht="15.75" thickBot="1">
      <c r="B19" s="21">
        <v>5</v>
      </c>
      <c r="C19" s="12" t="s">
        <v>8</v>
      </c>
      <c r="D19" s="13">
        <f>FV(D$13,$B19*12,D$11)*(-1)</f>
        <v>41902.00967962922</v>
      </c>
      <c r="E19" s="14">
        <f>D19*rendimento_carteira</f>
        <v>377.11808711666293</v>
      </c>
    </row>
    <row r="20" spans="2:8" ht="15.75" thickBot="1">
      <c r="B20" s="21">
        <v>10</v>
      </c>
      <c r="C20" s="12" t="s">
        <v>9</v>
      </c>
      <c r="D20" s="13">
        <f>FV(D$13,$B20*12,D$11)*(-1)</f>
        <v>121728.83312740005</v>
      </c>
      <c r="E20" s="14">
        <f>D20*rendimento_carteira</f>
        <v>1095.5594981466004</v>
      </c>
    </row>
    <row r="21" spans="2:8" ht="15.75" thickBot="1">
      <c r="B21" s="21">
        <v>20</v>
      </c>
      <c r="C21" s="12" t="s">
        <v>10</v>
      </c>
      <c r="D21" s="13">
        <f>FV(D$13,$B21*12,D$11)*(-1)</f>
        <v>563524.49664926168</v>
      </c>
      <c r="E21" s="14">
        <f>D21*rendimento_carteira</f>
        <v>5071.7204698433543</v>
      </c>
    </row>
    <row r="22" spans="2:8" ht="15.75" thickBot="1">
      <c r="B22" s="22">
        <v>30</v>
      </c>
      <c r="C22" s="12" t="s">
        <v>11</v>
      </c>
      <c r="D22" s="13">
        <f>FV(D$13,$B22*12,D$11)*(-1)</f>
        <v>2166952.4051583759</v>
      </c>
      <c r="E22" s="14">
        <f>D22*rendimento_carteira</f>
        <v>19502.571646425382</v>
      </c>
    </row>
    <row r="24" spans="2:8">
      <c r="C24" s="40" t="s">
        <v>18</v>
      </c>
      <c r="D24" s="41" t="s">
        <v>33</v>
      </c>
      <c r="E24" s="42"/>
    </row>
    <row r="25" spans="2:8">
      <c r="C25" s="43" t="s">
        <v>19</v>
      </c>
      <c r="D25" s="44">
        <v>500</v>
      </c>
      <c r="E25" s="1"/>
    </row>
    <row r="27" spans="2:8">
      <c r="C27" s="48" t="s">
        <v>28</v>
      </c>
      <c r="D27" s="48" t="s">
        <v>27</v>
      </c>
      <c r="E27" s="48" t="s">
        <v>20</v>
      </c>
    </row>
    <row r="28" spans="2:8">
      <c r="C28" s="45" t="s">
        <v>23</v>
      </c>
      <c r="D28" s="46">
        <f>VLOOKUP(D24&amp;"-"&amp;C28,Plan2!$A$3:$D$20,4,FALSE)</f>
        <v>0.32</v>
      </c>
      <c r="E28" s="2">
        <f>D25*D28</f>
        <v>160</v>
      </c>
    </row>
    <row r="29" spans="2:8">
      <c r="C29" s="50" t="s">
        <v>24</v>
      </c>
      <c r="D29" s="46">
        <f>VLOOKUP(D$24&amp;"-"&amp;C29,Plan2!$A$3:$D$20,4,FALSE)</f>
        <v>0.35</v>
      </c>
      <c r="E29" s="51">
        <f>$D25*D29</f>
        <v>175</v>
      </c>
    </row>
    <row r="30" spans="2:8">
      <c r="C30" s="50" t="s">
        <v>25</v>
      </c>
      <c r="D30" s="46">
        <f>VLOOKUP(D$24&amp;"-"&amp;C30,Plan2!$A$3:$D$20,4,FALSE)</f>
        <v>0.08</v>
      </c>
      <c r="E30" s="51">
        <f>$D$25*D30</f>
        <v>40</v>
      </c>
    </row>
    <row r="31" spans="2:8">
      <c r="C31" s="25" t="s">
        <v>26</v>
      </c>
      <c r="D31" s="46">
        <f>VLOOKUP(D$24&amp;"-"&amp;C31,Plan2!$A$3:$D$20,4,FALSE)</f>
        <v>0.05</v>
      </c>
      <c r="E31" s="51">
        <f t="shared" ref="E31:E33" si="0">$D$25*D31</f>
        <v>25</v>
      </c>
    </row>
    <row r="32" spans="2:8">
      <c r="C32" s="52" t="s">
        <v>21</v>
      </c>
      <c r="D32" s="46">
        <f>VLOOKUP(D$24&amp;"-"&amp;C32,Plan2!$A$3:$D$20,4,FALSE)</f>
        <v>0.1</v>
      </c>
      <c r="E32" s="51">
        <f>$D$25*D32</f>
        <v>50</v>
      </c>
    </row>
    <row r="33" spans="3:5">
      <c r="C33" s="52" t="s">
        <v>22</v>
      </c>
      <c r="D33" s="46">
        <f>VLOOKUP(D$24&amp;"-"&amp;C33,Plan2!$A$3:$D$20,4,FALSE)</f>
        <v>0.1</v>
      </c>
      <c r="E33" s="51">
        <f t="shared" si="0"/>
        <v>50</v>
      </c>
    </row>
    <row r="34" spans="3:5">
      <c r="C34" s="47"/>
      <c r="D34" s="47"/>
      <c r="E34" s="49">
        <f>SUM(E28:E33)</f>
        <v>500</v>
      </c>
    </row>
  </sheetData>
  <mergeCells count="12">
    <mergeCell ref="C4:E4"/>
    <mergeCell ref="D5:E5"/>
    <mergeCell ref="D6:E6"/>
    <mergeCell ref="D7:E7"/>
    <mergeCell ref="C10:E10"/>
    <mergeCell ref="C17:D17"/>
    <mergeCell ref="C1:E2"/>
    <mergeCell ref="D11:E11"/>
    <mergeCell ref="D12:E12"/>
    <mergeCell ref="D13:E13"/>
    <mergeCell ref="D14:E14"/>
    <mergeCell ref="D15:E15"/>
  </mergeCells>
  <dataValidations count="1">
    <dataValidation type="list" allowBlank="1" showInputMessage="1" showErrorMessage="1" sqref="C24:E24">
      <formula1>"agressivo,conservador,moderado"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H20"/>
  <sheetViews>
    <sheetView workbookViewId="0">
      <selection activeCell="A23" sqref="A23"/>
    </sheetView>
  </sheetViews>
  <sheetFormatPr defaultRowHeight="15"/>
  <cols>
    <col min="1" max="1" width="31" style="19" bestFit="1" customWidth="1"/>
    <col min="2" max="2" width="11.85546875" style="19" bestFit="1" customWidth="1"/>
    <col min="3" max="3" width="19" style="19" bestFit="1" customWidth="1"/>
    <col min="4" max="5" width="9.140625" style="19"/>
    <col min="6" max="6" width="17" style="19" bestFit="1" customWidth="1"/>
    <col min="7" max="16384" width="9.140625" style="19"/>
  </cols>
  <sheetData>
    <row r="2" spans="1:8">
      <c r="A2" s="19" t="s">
        <v>32</v>
      </c>
      <c r="B2" s="53" t="s">
        <v>30</v>
      </c>
      <c r="C2" s="54" t="s">
        <v>28</v>
      </c>
      <c r="D2" s="53" t="s">
        <v>31</v>
      </c>
    </row>
    <row r="3" spans="1:8">
      <c r="A3" s="19" t="str">
        <f>B3&amp;"-"&amp;C3</f>
        <v>conservador-PAPEL</v>
      </c>
      <c r="B3" s="19" t="s">
        <v>29</v>
      </c>
      <c r="C3" s="61" t="s">
        <v>23</v>
      </c>
      <c r="D3" s="55">
        <v>0.3</v>
      </c>
    </row>
    <row r="4" spans="1:8">
      <c r="A4" s="19" t="str">
        <f t="shared" ref="A4:A20" si="0">B4&amp;"-"&amp;C4</f>
        <v>conservador-TIJOLO</v>
      </c>
      <c r="B4" s="19" t="s">
        <v>29</v>
      </c>
      <c r="C4" s="61" t="s">
        <v>24</v>
      </c>
      <c r="D4" s="55">
        <v>0.5</v>
      </c>
    </row>
    <row r="5" spans="1:8">
      <c r="A5" s="19" t="str">
        <f t="shared" si="0"/>
        <v>conservador-HIBRIDO</v>
      </c>
      <c r="B5" s="19" t="s">
        <v>29</v>
      </c>
      <c r="C5" s="61" t="s">
        <v>25</v>
      </c>
      <c r="D5" s="55">
        <v>0.1</v>
      </c>
      <c r="H5" s="19" t="s">
        <v>31</v>
      </c>
    </row>
    <row r="6" spans="1:8">
      <c r="A6" s="19" t="str">
        <f t="shared" si="0"/>
        <v>conservador-FOFs</v>
      </c>
      <c r="B6" s="19" t="s">
        <v>29</v>
      </c>
      <c r="C6" s="62" t="s">
        <v>26</v>
      </c>
      <c r="D6" s="55">
        <v>0.1</v>
      </c>
      <c r="F6" s="72" t="s">
        <v>35</v>
      </c>
      <c r="G6" s="72"/>
      <c r="H6" s="73">
        <f>VLOOKUP(F6,A3:D20,4,FALSE)</f>
        <v>0.35</v>
      </c>
    </row>
    <row r="7" spans="1:8">
      <c r="A7" s="19" t="str">
        <f t="shared" si="0"/>
        <v>conservador-DESENVOLVIMENTO</v>
      </c>
      <c r="B7" s="19" t="s">
        <v>29</v>
      </c>
      <c r="C7" s="62" t="s">
        <v>21</v>
      </c>
      <c r="D7" s="55">
        <v>0</v>
      </c>
    </row>
    <row r="8" spans="1:8" ht="15.75" thickBot="1">
      <c r="A8" s="63" t="str">
        <f t="shared" si="0"/>
        <v>conservador-HOTELARIAS</v>
      </c>
      <c r="B8" s="63" t="s">
        <v>29</v>
      </c>
      <c r="C8" s="67" t="s">
        <v>22</v>
      </c>
      <c r="D8" s="66">
        <v>0</v>
      </c>
    </row>
    <row r="9" spans="1:8" ht="15.75" thickTop="1">
      <c r="A9" s="19" t="str">
        <f t="shared" si="0"/>
        <v>moderado-PAPEL</v>
      </c>
      <c r="B9" s="19" t="s">
        <v>33</v>
      </c>
      <c r="C9" s="56" t="s">
        <v>23</v>
      </c>
      <c r="D9" s="23">
        <v>0.32</v>
      </c>
    </row>
    <row r="10" spans="1:8">
      <c r="A10" s="70" t="str">
        <f t="shared" si="0"/>
        <v>moderado-TIJOLO</v>
      </c>
      <c r="B10" s="70" t="s">
        <v>33</v>
      </c>
      <c r="C10" s="58" t="s">
        <v>24</v>
      </c>
      <c r="D10" s="71">
        <v>0.35</v>
      </c>
    </row>
    <row r="11" spans="1:8">
      <c r="A11" s="19" t="str">
        <f t="shared" si="0"/>
        <v>moderado-HIBRIDO</v>
      </c>
      <c r="B11" s="19" t="s">
        <v>33</v>
      </c>
      <c r="C11" s="56" t="s">
        <v>25</v>
      </c>
      <c r="D11" s="23">
        <v>0.08</v>
      </c>
    </row>
    <row r="12" spans="1:8">
      <c r="A12" s="19" t="str">
        <f t="shared" si="0"/>
        <v>moderado-FOFs</v>
      </c>
      <c r="B12" s="19" t="s">
        <v>33</v>
      </c>
      <c r="C12" s="57" t="s">
        <v>26</v>
      </c>
      <c r="D12" s="23">
        <v>0.05</v>
      </c>
    </row>
    <row r="13" spans="1:8">
      <c r="A13" s="19" t="str">
        <f t="shared" si="0"/>
        <v>moderado-DESENVOLVIMENTO</v>
      </c>
      <c r="B13" s="19" t="s">
        <v>33</v>
      </c>
      <c r="C13" s="57" t="s">
        <v>21</v>
      </c>
      <c r="D13" s="23">
        <v>0.1</v>
      </c>
    </row>
    <row r="14" spans="1:8" ht="15.75" thickBot="1">
      <c r="A14" s="63" t="str">
        <f t="shared" si="0"/>
        <v>moderado-HOTELARIAS</v>
      </c>
      <c r="B14" s="63" t="s">
        <v>33</v>
      </c>
      <c r="C14" s="65" t="s">
        <v>22</v>
      </c>
      <c r="D14" s="68">
        <v>0.1</v>
      </c>
    </row>
    <row r="15" spans="1:8" ht="15.75" thickTop="1">
      <c r="A15" s="20" t="str">
        <f t="shared" si="0"/>
        <v>agressivo-PAPEL</v>
      </c>
      <c r="B15" s="20" t="s">
        <v>34</v>
      </c>
      <c r="C15" s="64" t="s">
        <v>23</v>
      </c>
      <c r="D15" s="69">
        <v>0.5</v>
      </c>
    </row>
    <row r="16" spans="1:8">
      <c r="A16" s="19" t="str">
        <f t="shared" si="0"/>
        <v>agressivo-TIJOLO</v>
      </c>
      <c r="B16" s="19" t="s">
        <v>34</v>
      </c>
      <c r="C16" s="59" t="s">
        <v>24</v>
      </c>
      <c r="D16" s="23">
        <v>0.1</v>
      </c>
    </row>
    <row r="17" spans="1:4">
      <c r="A17" s="19" t="str">
        <f t="shared" si="0"/>
        <v>agressivo-HIBRIDO</v>
      </c>
      <c r="B17" s="19" t="s">
        <v>34</v>
      </c>
      <c r="C17" s="59" t="s">
        <v>25</v>
      </c>
      <c r="D17" s="23">
        <v>0.05</v>
      </c>
    </row>
    <row r="18" spans="1:4">
      <c r="A18" s="19" t="str">
        <f t="shared" si="0"/>
        <v>agressivo-FOFs</v>
      </c>
      <c r="B18" s="19" t="s">
        <v>34</v>
      </c>
      <c r="C18" s="60" t="s">
        <v>26</v>
      </c>
      <c r="D18" s="23">
        <v>0.05</v>
      </c>
    </row>
    <row r="19" spans="1:4">
      <c r="A19" s="19" t="str">
        <f t="shared" si="0"/>
        <v>agressivo-DESENVOLVIMENTO</v>
      </c>
      <c r="B19" s="19" t="s">
        <v>34</v>
      </c>
      <c r="C19" s="60" t="s">
        <v>21</v>
      </c>
      <c r="D19" s="23">
        <v>0.2</v>
      </c>
    </row>
    <row r="20" spans="1:4">
      <c r="A20" s="19" t="str">
        <f t="shared" si="0"/>
        <v>agressivo-HOTELARIAS</v>
      </c>
      <c r="B20" s="19" t="s">
        <v>34</v>
      </c>
      <c r="C20" s="60" t="s">
        <v>22</v>
      </c>
      <c r="D20" s="23">
        <v>0.1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Plan1</vt:lpstr>
      <vt:lpstr>Plan2</vt:lpstr>
      <vt:lpstr>Plan3</vt:lpstr>
      <vt:lpstr>rendimento_carteira</vt:lpstr>
      <vt:lpstr>salario</vt:lpstr>
      <vt:lpstr>sugestao_investimento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CARMEM LUCIA PALMA</dc:creator>
  <cp:lastModifiedBy>CARMEM LUCIA PALMA</cp:lastModifiedBy>
  <dcterms:created xsi:type="dcterms:W3CDTF">2025-05-15T12:59:08Z</dcterms:created>
  <dcterms:modified xsi:type="dcterms:W3CDTF">2025-05-15T19:19:14Z</dcterms:modified>
</cp:coreProperties>
</file>