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chemist/development/donpmm/assets/"/>
    </mc:Choice>
  </mc:AlternateContent>
  <xr:revisionPtr revIDLastSave="0" documentId="13_ncr:1_{1A9959CB-651B-A048-B514-48ADC78DE7BC}" xr6:coauthVersionLast="47" xr6:coauthVersionMax="47" xr10:uidLastSave="{00000000-0000-0000-0000-000000000000}"/>
  <bookViews>
    <workbookView xWindow="4300" yWindow="2700" windowWidth="27640" windowHeight="16940" xr2:uid="{F811705A-BC7D-E149-A537-E4F41477A2BA}"/>
  </bookViews>
  <sheets>
    <sheet name="Донесення" sheetId="2" r:id="rId1"/>
  </sheets>
  <externalReferences>
    <externalReference r:id="rId2"/>
  </externalReferences>
  <definedNames>
    <definedName name="_xlnm._FilterDatabase" localSheetId="0" hidden="1">Донесення!$A$13:$K$22</definedName>
    <definedName name="_xlnm.Print_Area" localSheetId="0">Донесення!$A$1:$K$29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2" l="1"/>
  <c r="D10" i="2"/>
  <c r="K10" i="2"/>
  <c r="B13" i="2" a="1"/>
  <c r="B13" i="2" s="1"/>
  <c r="C16" i="2"/>
  <c r="D16" i="2" a="1"/>
  <c r="D16" i="2" s="1"/>
  <c r="E16" i="2"/>
  <c r="F16" i="2"/>
  <c r="G16" i="2" s="1"/>
  <c r="H16" i="2"/>
  <c r="I16" i="2"/>
  <c r="C17" i="2"/>
  <c r="D17" i="2" a="1"/>
  <c r="D17" i="2" s="1"/>
  <c r="E17" i="2"/>
  <c r="F17" i="2"/>
  <c r="H17" i="2"/>
  <c r="J17" i="2" s="1"/>
  <c r="I17" i="2"/>
  <c r="C18" i="2"/>
  <c r="D18" i="2" a="1"/>
  <c r="D18" i="2" s="1"/>
  <c r="E18" i="2"/>
  <c r="F18" i="2"/>
  <c r="H18" i="2"/>
  <c r="J18" i="2" s="1"/>
  <c r="I18" i="2"/>
  <c r="C19" i="2"/>
  <c r="D19" i="2" a="1"/>
  <c r="D19" i="2" s="1"/>
  <c r="E19" i="2"/>
  <c r="F19" i="2"/>
  <c r="H19" i="2"/>
  <c r="I19" i="2"/>
  <c r="C20" i="2"/>
  <c r="D20" i="2" a="1"/>
  <c r="D20" i="2" s="1"/>
  <c r="E20" i="2"/>
  <c r="F20" i="2"/>
  <c r="G20" i="2"/>
  <c r="H20" i="2"/>
  <c r="J20" i="2" s="1"/>
  <c r="I20" i="2"/>
  <c r="C21" i="2"/>
  <c r="D21" i="2" a="1"/>
  <c r="D21" i="2" s="1"/>
  <c r="E21" i="2"/>
  <c r="F21" i="2"/>
  <c r="H21" i="2"/>
  <c r="I21" i="2"/>
  <c r="C22" i="2"/>
  <c r="D22" i="2" a="1"/>
  <c r="D22" i="2" s="1"/>
  <c r="E22" i="2"/>
  <c r="F22" i="2"/>
  <c r="G22" i="2" s="1"/>
  <c r="H22" i="2"/>
  <c r="J22" i="2" s="1"/>
  <c r="I22" i="2"/>
  <c r="A24" i="2" a="1"/>
  <c r="A24" i="2" s="1"/>
  <c r="A25" i="2" a="1"/>
  <c r="A25" i="2" s="1"/>
  <c r="A28" i="2"/>
  <c r="E28" i="2"/>
  <c r="J16" i="2" l="1"/>
  <c r="G18" i="2"/>
  <c r="J21" i="2"/>
  <c r="G19" i="2"/>
  <c r="G17" i="2"/>
  <c r="D14" i="2" a="1"/>
  <c r="D14" i="2" s="1"/>
  <c r="C14" i="2"/>
  <c r="H15" i="2"/>
  <c r="K18" i="2"/>
  <c r="E14" i="2"/>
  <c r="I15" i="2"/>
  <c r="F15" i="2"/>
  <c r="G21" i="2"/>
  <c r="J19" i="2"/>
  <c r="D15" i="2" a="1"/>
  <c r="D15" i="2" s="1"/>
  <c r="E15" i="2"/>
  <c r="C15" i="2"/>
  <c r="H14" i="2"/>
  <c r="J14" i="2" s="1"/>
  <c r="F14" i="2"/>
  <c r="K20" i="2"/>
  <c r="I14" i="2"/>
  <c r="K16" i="2"/>
  <c r="K21" i="2"/>
  <c r="I13" i="2"/>
  <c r="C13" i="2"/>
  <c r="D13" i="2" a="1"/>
  <c r="D13" i="2" s="1"/>
  <c r="E13" i="2"/>
  <c r="F13" i="2"/>
  <c r="H13" i="2"/>
  <c r="K22" i="2"/>
  <c r="K17" i="2"/>
  <c r="G14" i="2" l="1"/>
  <c r="K14" i="2"/>
  <c r="J13" i="2"/>
  <c r="G15" i="2"/>
  <c r="K19" i="2"/>
  <c r="J15" i="2"/>
  <c r="K15" i="2" s="1"/>
  <c r="G13" i="2"/>
  <c r="K1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<sst xmlns="http://schemas.openxmlformats.org/spreadsheetml/2006/main" count="30" uniqueCount="29">
  <si>
    <t>Додаток 17</t>
  </si>
  <si>
    <t>ДОНЕСЕННЯ № _______</t>
  </si>
  <si>
    <t>про наявність та рух військового майна</t>
  </si>
  <si>
    <t>Реєстра-ційний номер</t>
  </si>
  <si>
    <t>Номер аркуша</t>
  </si>
  <si>
    <t>Номер документа</t>
  </si>
  <si>
    <t>Дата документа</t>
  </si>
  <si>
    <t xml:space="preserve">Підстава </t>
  </si>
  <si>
    <t xml:space="preserve">Кому </t>
  </si>
  <si>
    <t>Від кого</t>
  </si>
  <si>
    <t>(мета) операції</t>
  </si>
  <si>
    <t>(служба забезпечення)</t>
  </si>
  <si>
    <t>підрозділ (військова частина)</t>
  </si>
  <si>
    <t>Служба забезпечення</t>
  </si>
  <si>
    <t>списання</t>
  </si>
  <si>
    <t>ПММ</t>
  </si>
  <si>
    <t>№ з/п</t>
  </si>
  <si>
    <t>Найменування військового майна</t>
  </si>
  <si>
    <t>Одиниця виміру</t>
  </si>
  <si>
    <t>Надійшло</t>
  </si>
  <si>
    <t>Вибуло</t>
  </si>
  <si>
    <t>зі складу військової частини</t>
  </si>
  <si>
    <t>з інших військових частин (підрозділів)</t>
  </si>
  <si>
    <t>усього</t>
  </si>
  <si>
    <t>витрати</t>
  </si>
  <si>
    <t>передано в інші військові частини (підрозділи)</t>
  </si>
  <si>
    <r>
      <rPr>
        <sz val="13"/>
        <color rgb="FF000000"/>
        <rFont val="Times New Roman"/>
        <family val="1"/>
        <charset val="204"/>
      </rPr>
      <t>Шляхові листи  №</t>
    </r>
    <r>
      <rPr>
        <u/>
        <sz val="13"/>
        <color rgb="FF000000"/>
        <rFont val="Times New Roman"/>
        <family val="1"/>
        <charset val="204"/>
      </rPr>
      <t>.</t>
    </r>
  </si>
  <si>
    <t>Пояснення:Матеріальні засоби служби ПММ витрачено при експлуатації військової техніки вірно, згідно норм витрати до наказів МО №01 від 1999 року та №513 від 2009 року без допущення перевитрат та потребують списання з книг обліку служби ПММ та ФЕС.</t>
  </si>
  <si>
    <t>(посада, військове звання, підпис, прізвище, ініціали)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</si>
</sst>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TimesNewRomanPSMT"/>
      <family val="2"/>
    </font>
    <font>
      <sz val="10"/>
      <color rgb="FF000000"/>
      <name val="Arial"/>
      <family val="2"/>
    </font>
    <font>
      <sz val="13"/>
      <name val="Times New Roman"/>
      <family val="1"/>
      <charset val="204"/>
    </font>
    <font>
      <sz val="13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name val="Arial"/>
      <family val="2"/>
      <charset val="204"/>
    </font>
    <font>
      <i/>
      <sz val="10"/>
      <color rgb="FF000000"/>
      <name val="Times New Roman"/>
      <family val="1"/>
      <charset val="204"/>
    </font>
    <font>
      <u/>
      <sz val="13"/>
      <color rgb="FF000000"/>
      <name val="Times New Roman"/>
      <family val="1"/>
      <charset val="204"/>
    </font>
    <font>
      <sz val="12"/>
      <name val="Arial"/>
      <family val="2"/>
      <charset val="204"/>
    </font>
    <font>
      <sz val="8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1" fillId="0" borderId="0" xfId="1"/>
    <xf numFmtId="14" fontId="1" fillId="0" borderId="0" xfId="1" applyNumberFormat="1"/>
    <xf numFmtId="0" fontId="3" fillId="0" borderId="0" xfId="1" applyFont="1" applyAlignment="1">
      <alignment horizontal="right"/>
    </xf>
    <xf numFmtId="0" fontId="4" fillId="0" borderId="1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5" fillId="0" borderId="3" xfId="1" applyFont="1" applyBorder="1"/>
    <xf numFmtId="0" fontId="6" fillId="0" borderId="2" xfId="1" applyFont="1" applyBorder="1" applyAlignment="1">
      <alignment horizontal="center" vertical="center" wrapText="1"/>
    </xf>
    <xf numFmtId="0" fontId="3" fillId="0" borderId="0" xfId="1" applyFont="1" applyAlignment="1">
      <alignment horizontal="left"/>
    </xf>
    <xf numFmtId="0" fontId="5" fillId="0" borderId="0" xfId="1" applyFont="1" applyAlignment="1">
      <alignment horizontal="center" vertical="center"/>
    </xf>
    <xf numFmtId="0" fontId="4" fillId="0" borderId="6" xfId="1" applyFont="1" applyBorder="1" applyAlignment="1">
      <alignment horizontal="center" vertical="center" textRotation="90" wrapText="1"/>
    </xf>
    <xf numFmtId="0" fontId="4" fillId="0" borderId="7" xfId="1" applyFont="1" applyBorder="1" applyAlignment="1">
      <alignment horizontal="center" vertical="center" textRotation="90" wrapText="1"/>
    </xf>
    <xf numFmtId="0" fontId="4" fillId="0" borderId="8" xfId="1" applyFont="1" applyBorder="1" applyAlignment="1">
      <alignment horizontal="center" wrapText="1"/>
    </xf>
    <xf numFmtId="0" fontId="4" fillId="0" borderId="6" xfId="1" applyFont="1" applyBorder="1" applyAlignment="1">
      <alignment horizontal="center" wrapText="1"/>
    </xf>
    <xf numFmtId="0" fontId="5" fillId="0" borderId="0" xfId="1" applyFont="1"/>
    <xf numFmtId="16" fontId="4" fillId="0" borderId="8" xfId="1" applyNumberFormat="1" applyFont="1" applyBorder="1" applyAlignment="1">
      <alignment horizontal="center" wrapText="1"/>
    </xf>
    <xf numFmtId="0" fontId="4" fillId="0" borderId="0" xfId="1" applyFont="1" applyAlignment="1">
      <alignment horizontal="center" wrapText="1"/>
    </xf>
    <xf numFmtId="0" fontId="8" fillId="0" borderId="0" xfId="1" applyFont="1"/>
    <xf numFmtId="0" fontId="9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4" fillId="0" borderId="1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textRotation="90" wrapText="1"/>
    </xf>
    <xf numFmtId="0" fontId="4" fillId="0" borderId="5" xfId="1" applyFont="1" applyBorder="1" applyAlignment="1">
      <alignment horizontal="center" vertical="center" wrapText="1"/>
    </xf>
    <xf numFmtId="0" fontId="8" fillId="0" borderId="0" xfId="1" applyFont="1"/>
    <xf numFmtId="0" fontId="3" fillId="0" borderId="0" xfId="1" applyFont="1" applyAlignment="1">
      <alignment horizontal="center" wrapText="1"/>
    </xf>
  </cellXfs>
  <cellStyles count="2">
    <cellStyle name="Normal" xfId="0" builtinId="0"/>
    <cellStyle name="Normal 2" xfId="1" xr:uid="{1C020800-4F3C-4C40-A0D3-083DB1CCD2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crchemist/Downloads/&#1044;&#1086;&#1085;&#1077;&#1089;&#1077;&#1085;&#1085;&#1103;_v0.xlsm" TargetMode="External"/><Relationship Id="rId1" Type="http://schemas.openxmlformats.org/officeDocument/2006/relationships/externalLinkPath" Target="/Users/crchemist/Downloads/&#1044;&#1086;&#1085;&#1077;&#1089;&#1077;&#1085;&#1085;&#1103;_v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__internal__"/>
      <sheetName val="Registry"/>
      <sheetName val="Decrypt"/>
      <sheetName val="Відомість ДП"/>
      <sheetName val="Відомість АБ"/>
      <sheetName val="Реестр шлях.пут."/>
      <sheetName val="Донесення"/>
      <sheetName val="SourceSheet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R2" t="str">
            <v>Залишок початок</v>
          </cell>
          <cell r="X2"/>
        </row>
        <row r="3">
          <cell r="B3" t="str">
            <v>БМТЗ РМЗ</v>
          </cell>
          <cell r="C3">
            <v>45006</v>
          </cell>
          <cell r="D3">
            <v>45039</v>
          </cell>
          <cell r="F3" t="str">
            <v>к-н</v>
          </cell>
          <cell r="G3" t="str">
            <v>К. Ісмаїлов</v>
          </cell>
          <cell r="R3"/>
          <cell r="X3"/>
        </row>
        <row r="4">
          <cell r="R4" t="str">
            <v>6307E6</v>
          </cell>
          <cell r="X4"/>
        </row>
        <row r="5">
          <cell r="B5" t="str">
            <v>ДП арк євро 5ВО</v>
          </cell>
          <cell r="C5" t="str">
            <v>ДП-л-Євро5 В0</v>
          </cell>
          <cell r="D5" t="str">
            <v>ДП-з-Євро5 В0</v>
          </cell>
          <cell r="E5" t="str">
            <v>Energy ДПл євро 5ВО</v>
          </cell>
          <cell r="F5" t="str">
            <v>ДП МТД</v>
          </cell>
          <cell r="G5" t="str">
            <v>А-80</v>
          </cell>
          <cell r="H5" t="str">
            <v>А-90</v>
          </cell>
          <cell r="I5" t="str">
            <v>А-92</v>
          </cell>
          <cell r="J5">
            <v>345</v>
          </cell>
          <cell r="R5">
            <v>1</v>
          </cell>
          <cell r="S5">
            <v>111</v>
          </cell>
          <cell r="T5">
            <v>4</v>
          </cell>
          <cell r="U5">
            <v>3</v>
          </cell>
          <cell r="X5" t="str">
            <v>ДП-л-Євро5 В0</v>
          </cell>
        </row>
        <row r="6">
          <cell r="B6">
            <v>0.85</v>
          </cell>
          <cell r="C6">
            <v>0.84</v>
          </cell>
          <cell r="D6">
            <v>0.85</v>
          </cell>
          <cell r="E6">
            <v>0.84</v>
          </cell>
          <cell r="F6">
            <v>0.85</v>
          </cell>
          <cell r="G6">
            <v>0.75</v>
          </cell>
          <cell r="H6">
            <v>0.75</v>
          </cell>
          <cell r="I6">
            <v>0.75</v>
          </cell>
          <cell r="J6">
            <v>99</v>
          </cell>
          <cell r="R6">
            <v>2</v>
          </cell>
          <cell r="S6">
            <v>113</v>
          </cell>
          <cell r="T6">
            <v>5</v>
          </cell>
          <cell r="U6">
            <v>6</v>
          </cell>
          <cell r="X6" t="str">
            <v>ДП-з-Євро5 В0</v>
          </cell>
          <cell r="Y6" t="str">
            <v>А-80</v>
          </cell>
        </row>
        <row r="7">
          <cell r="B7">
            <v>1</v>
          </cell>
          <cell r="C7">
            <v>2</v>
          </cell>
          <cell r="D7">
            <v>3</v>
          </cell>
          <cell r="E7"/>
          <cell r="F7">
            <v>4</v>
          </cell>
          <cell r="G7">
            <v>8</v>
          </cell>
          <cell r="H7">
            <v>9</v>
          </cell>
          <cell r="I7">
            <v>10</v>
          </cell>
          <cell r="J7">
            <v>888</v>
          </cell>
          <cell r="R7">
            <v>3</v>
          </cell>
          <cell r="S7">
            <v>114</v>
          </cell>
          <cell r="T7">
            <v>5</v>
          </cell>
          <cell r="U7">
            <v>8</v>
          </cell>
          <cell r="X7" t="str">
            <v>ДП-з-Євро5 В0</v>
          </cell>
        </row>
        <row r="8">
          <cell r="B8">
            <v>21</v>
          </cell>
          <cell r="C8">
            <v>22</v>
          </cell>
          <cell r="D8">
            <v>23</v>
          </cell>
          <cell r="E8">
            <v>24</v>
          </cell>
          <cell r="F8">
            <v>25</v>
          </cell>
          <cell r="G8">
            <v>26</v>
          </cell>
          <cell r="H8">
            <v>27</v>
          </cell>
          <cell r="I8">
            <v>28</v>
          </cell>
          <cell r="J8" t="str">
            <v>fdskfj</v>
          </cell>
          <cell r="R8">
            <v>8123</v>
          </cell>
          <cell r="S8"/>
          <cell r="T8"/>
          <cell r="U8"/>
          <cell r="X8"/>
        </row>
        <row r="9">
          <cell r="J9">
            <v>345</v>
          </cell>
          <cell r="R9">
            <v>1</v>
          </cell>
          <cell r="S9">
            <v>111</v>
          </cell>
          <cell r="T9">
            <v>4</v>
          </cell>
          <cell r="U9">
            <v>3</v>
          </cell>
          <cell r="X9" t="str">
            <v>ДП-л-Євро5 В0</v>
          </cell>
        </row>
        <row r="10">
          <cell r="J10">
            <v>99</v>
          </cell>
          <cell r="R10">
            <v>2</v>
          </cell>
          <cell r="S10">
            <v>113</v>
          </cell>
          <cell r="T10">
            <v>5</v>
          </cell>
          <cell r="U10">
            <v>6</v>
          </cell>
          <cell r="X10" t="str">
            <v>ДП-з-Євро5 В0</v>
          </cell>
        </row>
        <row r="11">
          <cell r="J11">
            <v>888</v>
          </cell>
          <cell r="R11">
            <v>3</v>
          </cell>
          <cell r="S11">
            <v>114</v>
          </cell>
          <cell r="T11">
            <v>5</v>
          </cell>
          <cell r="U11">
            <v>8</v>
          </cell>
          <cell r="X11" t="str">
            <v>ДП-з-Євро5 В0</v>
          </cell>
        </row>
        <row r="12">
          <cell r="J12" t="str">
            <v>yen one</v>
          </cell>
          <cell r="R12">
            <v>3232</v>
          </cell>
          <cell r="S12"/>
          <cell r="T12"/>
          <cell r="U12"/>
          <cell r="X12"/>
        </row>
        <row r="13">
          <cell r="B13" t="str">
            <v>ДП арк євро 5ВО</v>
          </cell>
          <cell r="C13" t="str">
            <v>ДП-л-Євро5 В0</v>
          </cell>
          <cell r="D13" t="str">
            <v>ДП-з-Євро5 В0</v>
          </cell>
          <cell r="E13" t="str">
            <v>Energy ДПл євро 5ВО</v>
          </cell>
          <cell r="F13" t="str">
            <v>ДП МТД</v>
          </cell>
          <cell r="G13" t="str">
            <v>А-80</v>
          </cell>
          <cell r="H13" t="str">
            <v>А-90</v>
          </cell>
          <cell r="I13" t="str">
            <v>А-92</v>
          </cell>
          <cell r="J13">
            <v>347</v>
          </cell>
          <cell r="R13">
            <v>1</v>
          </cell>
          <cell r="S13">
            <v>111</v>
          </cell>
          <cell r="T13">
            <v>4</v>
          </cell>
          <cell r="U13">
            <v>3</v>
          </cell>
          <cell r="X13" t="str">
            <v>ДП-л-Євро5 В0</v>
          </cell>
        </row>
        <row r="14">
          <cell r="B14">
            <v>0.85</v>
          </cell>
          <cell r="C14">
            <v>0.84</v>
          </cell>
          <cell r="D14">
            <v>0.85</v>
          </cell>
          <cell r="E14">
            <v>0.84</v>
          </cell>
          <cell r="F14">
            <v>0.85</v>
          </cell>
          <cell r="G14">
            <v>0.75</v>
          </cell>
          <cell r="H14">
            <v>0.75</v>
          </cell>
          <cell r="I14">
            <v>0.77</v>
          </cell>
          <cell r="J14">
            <v>119</v>
          </cell>
          <cell r="R14">
            <v>2</v>
          </cell>
          <cell r="S14">
            <v>113</v>
          </cell>
          <cell r="T14">
            <v>5</v>
          </cell>
          <cell r="U14">
            <v>6</v>
          </cell>
          <cell r="X14" t="str">
            <v>ДП-з-Євро5 В0</v>
          </cell>
        </row>
        <row r="15">
          <cell r="B15">
            <v>5</v>
          </cell>
          <cell r="C15"/>
          <cell r="D15">
            <v>6</v>
          </cell>
          <cell r="E15"/>
          <cell r="F15">
            <v>7</v>
          </cell>
          <cell r="G15">
            <v>99</v>
          </cell>
          <cell r="H15">
            <v>98</v>
          </cell>
          <cell r="I15">
            <v>97</v>
          </cell>
          <cell r="J15">
            <v>888</v>
          </cell>
          <cell r="R15">
            <v>3</v>
          </cell>
          <cell r="S15">
            <v>114</v>
          </cell>
          <cell r="T15">
            <v>5</v>
          </cell>
          <cell r="U15">
            <v>8</v>
          </cell>
          <cell r="X15" t="str">
            <v>ДП-з-Євро5 В0</v>
          </cell>
        </row>
        <row r="16">
          <cell r="B16">
            <v>31</v>
          </cell>
          <cell r="C16">
            <v>32</v>
          </cell>
          <cell r="D16">
            <v>33</v>
          </cell>
          <cell r="E16">
            <v>34</v>
          </cell>
          <cell r="F16">
            <v>35</v>
          </cell>
          <cell r="G16">
            <v>36</v>
          </cell>
          <cell r="H16">
            <v>37</v>
          </cell>
          <cell r="I16">
            <v>38</v>
          </cell>
          <cell r="J16" t="str">
            <v>jeep</v>
          </cell>
          <cell r="R16">
            <v>88888</v>
          </cell>
          <cell r="S16"/>
          <cell r="T16"/>
          <cell r="U16"/>
          <cell r="X16"/>
        </row>
        <row r="17">
          <cell r="J17">
            <v>345</v>
          </cell>
          <cell r="R17">
            <v>1</v>
          </cell>
          <cell r="S17">
            <v>111</v>
          </cell>
          <cell r="T17">
            <v>4</v>
          </cell>
          <cell r="U17">
            <v>3</v>
          </cell>
          <cell r="X17" t="str">
            <v>ДП-л-Євро5 В0</v>
          </cell>
        </row>
        <row r="18">
          <cell r="J18">
            <v>99</v>
          </cell>
          <cell r="R18">
            <v>2</v>
          </cell>
          <cell r="S18">
            <v>113</v>
          </cell>
          <cell r="T18">
            <v>5</v>
          </cell>
          <cell r="U18">
            <v>6</v>
          </cell>
          <cell r="X18" t="str">
            <v>ДП-з-Євро5 В0</v>
          </cell>
        </row>
        <row r="19">
          <cell r="J19">
            <v>888</v>
          </cell>
          <cell r="R19">
            <v>3</v>
          </cell>
          <cell r="S19">
            <v>114</v>
          </cell>
          <cell r="T19">
            <v>5</v>
          </cell>
          <cell r="U19">
            <v>8</v>
          </cell>
          <cell r="X19" t="str">
            <v>ДП-з-Євро5 В0</v>
          </cell>
        </row>
        <row r="20">
          <cell r="J20" t="str">
            <v>five</v>
          </cell>
          <cell r="R20">
            <v>6666</v>
          </cell>
          <cell r="S20"/>
          <cell r="T20"/>
          <cell r="U20"/>
          <cell r="X20"/>
        </row>
        <row r="21">
          <cell r="J21">
            <v>345</v>
          </cell>
          <cell r="R21">
            <v>1</v>
          </cell>
          <cell r="S21">
            <v>111</v>
          </cell>
          <cell r="T21">
            <v>4</v>
          </cell>
          <cell r="U21">
            <v>3</v>
          </cell>
          <cell r="X21" t="str">
            <v>ДП-л-Євро5 В0</v>
          </cell>
        </row>
        <row r="22">
          <cell r="J22">
            <v>99</v>
          </cell>
          <cell r="R22">
            <v>2</v>
          </cell>
          <cell r="S22">
            <v>113</v>
          </cell>
          <cell r="T22">
            <v>5</v>
          </cell>
          <cell r="U22">
            <v>6</v>
          </cell>
          <cell r="X22" t="str">
            <v>ДП-з-Євро5 В0</v>
          </cell>
        </row>
        <row r="23">
          <cell r="J23">
            <v>8</v>
          </cell>
          <cell r="R23">
            <v>3</v>
          </cell>
          <cell r="S23">
            <v>114</v>
          </cell>
          <cell r="T23">
            <v>5</v>
          </cell>
          <cell r="U23">
            <v>8</v>
          </cell>
          <cell r="X23" t="str">
            <v>ДП-з-Євро5 В0</v>
          </cell>
        </row>
        <row r="24">
          <cell r="J24" t="str">
            <v>fjkdfj</v>
          </cell>
          <cell r="R24" t="str">
            <v>fj99</v>
          </cell>
          <cell r="S24"/>
          <cell r="T24"/>
          <cell r="U24"/>
          <cell r="X24"/>
        </row>
        <row r="25">
          <cell r="J25">
            <v>345</v>
          </cell>
          <cell r="R25">
            <v>1</v>
          </cell>
          <cell r="S25">
            <v>111</v>
          </cell>
          <cell r="T25">
            <v>4</v>
          </cell>
          <cell r="U25">
            <v>3</v>
          </cell>
          <cell r="X25" t="str">
            <v>ДП-л-Євро5 В0</v>
          </cell>
        </row>
        <row r="26">
          <cell r="J26">
            <v>99</v>
          </cell>
          <cell r="R26">
            <v>2</v>
          </cell>
          <cell r="S26">
            <v>113</v>
          </cell>
          <cell r="T26">
            <v>5</v>
          </cell>
          <cell r="U26">
            <v>6</v>
          </cell>
          <cell r="X26" t="str">
            <v>ДП-з-Євро5 В0</v>
          </cell>
        </row>
        <row r="27">
          <cell r="J27">
            <v>888</v>
          </cell>
          <cell r="R27">
            <v>3</v>
          </cell>
          <cell r="S27">
            <v>114</v>
          </cell>
          <cell r="T27">
            <v>5</v>
          </cell>
          <cell r="U27">
            <v>8</v>
          </cell>
          <cell r="X27" t="str">
            <v>ДП-з-Євро5 В0</v>
          </cell>
        </row>
        <row r="28">
          <cell r="J28" t="str">
            <v>seven</v>
          </cell>
          <cell r="R28">
            <v>777</v>
          </cell>
          <cell r="S28"/>
          <cell r="T28"/>
          <cell r="U28"/>
          <cell r="X28"/>
        </row>
        <row r="29">
          <cell r="J29">
            <v>345</v>
          </cell>
          <cell r="R29">
            <v>1</v>
          </cell>
          <cell r="S29">
            <v>111</v>
          </cell>
          <cell r="T29">
            <v>4</v>
          </cell>
          <cell r="U29">
            <v>3</v>
          </cell>
          <cell r="X29" t="str">
            <v>ДП-л-Євро5 В0</v>
          </cell>
        </row>
        <row r="30">
          <cell r="J30">
            <v>99</v>
          </cell>
          <cell r="R30">
            <v>2</v>
          </cell>
          <cell r="S30">
            <v>113</v>
          </cell>
          <cell r="T30">
            <v>5</v>
          </cell>
          <cell r="U30">
            <v>6</v>
          </cell>
          <cell r="X30" t="str">
            <v>ДП-з-Євро5 В0</v>
          </cell>
        </row>
        <row r="31">
          <cell r="J31">
            <v>888</v>
          </cell>
          <cell r="R31">
            <v>3</v>
          </cell>
          <cell r="S31">
            <v>114</v>
          </cell>
          <cell r="T31">
            <v>5</v>
          </cell>
          <cell r="U31">
            <v>8</v>
          </cell>
          <cell r="X31" t="str">
            <v>ДП-з-Євро5 В0</v>
          </cell>
        </row>
        <row r="32">
          <cell r="J32" t="str">
            <v>eight</v>
          </cell>
          <cell r="R32" t="str">
            <v>8888A2</v>
          </cell>
          <cell r="S32"/>
          <cell r="T32"/>
          <cell r="U32"/>
          <cell r="X32"/>
        </row>
        <row r="33">
          <cell r="J33">
            <v>345</v>
          </cell>
          <cell r="R33">
            <v>1</v>
          </cell>
          <cell r="S33">
            <v>111</v>
          </cell>
          <cell r="T33">
            <v>4</v>
          </cell>
          <cell r="U33">
            <v>3</v>
          </cell>
          <cell r="X33" t="str">
            <v>ДП-л-Євро5 В0</v>
          </cell>
        </row>
        <row r="34">
          <cell r="J34">
            <v>99</v>
          </cell>
          <cell r="R34">
            <v>2</v>
          </cell>
          <cell r="S34">
            <v>113</v>
          </cell>
          <cell r="T34">
            <v>5</v>
          </cell>
          <cell r="U34">
            <v>6</v>
          </cell>
          <cell r="X34" t="str">
            <v>ДП-з-Євро5 В0</v>
          </cell>
        </row>
        <row r="35">
          <cell r="J35">
            <v>888</v>
          </cell>
          <cell r="R35">
            <v>3</v>
          </cell>
          <cell r="S35">
            <v>114</v>
          </cell>
          <cell r="T35">
            <v>5</v>
          </cell>
          <cell r="U35">
            <v>8</v>
          </cell>
          <cell r="X35" t="str">
            <v>ДП-з-Євро5 В0</v>
          </cell>
        </row>
        <row r="36">
          <cell r="J36" t="str">
            <v>nine</v>
          </cell>
          <cell r="R36" t="str">
            <v>999nine</v>
          </cell>
          <cell r="S36"/>
          <cell r="T36"/>
          <cell r="U36"/>
          <cell r="X36"/>
        </row>
        <row r="37">
          <cell r="J37">
            <v>345</v>
          </cell>
          <cell r="R37">
            <v>1</v>
          </cell>
          <cell r="S37">
            <v>111</v>
          </cell>
          <cell r="T37">
            <v>4</v>
          </cell>
          <cell r="U37">
            <v>3</v>
          </cell>
          <cell r="X37" t="str">
            <v>ДП-л-Євро5 В0</v>
          </cell>
        </row>
        <row r="38">
          <cell r="J38">
            <v>99</v>
          </cell>
          <cell r="R38">
            <v>2</v>
          </cell>
          <cell r="S38">
            <v>113</v>
          </cell>
          <cell r="T38">
            <v>5</v>
          </cell>
          <cell r="U38">
            <v>6</v>
          </cell>
          <cell r="X38" t="str">
            <v>ДП-з-Євро5 В0</v>
          </cell>
        </row>
        <row r="39">
          <cell r="J39">
            <v>888</v>
          </cell>
          <cell r="R39">
            <v>3</v>
          </cell>
          <cell r="S39">
            <v>114</v>
          </cell>
          <cell r="T39">
            <v>5</v>
          </cell>
          <cell r="U39">
            <v>8</v>
          </cell>
          <cell r="X39" t="str">
            <v>ДП-з-Євро5 В0</v>
          </cell>
        </row>
        <row r="40">
          <cell r="J40" t="str">
            <v>ten10</v>
          </cell>
          <cell r="R40">
            <v>1010</v>
          </cell>
          <cell r="S40"/>
          <cell r="T40"/>
          <cell r="U40"/>
          <cell r="X40"/>
        </row>
        <row r="41">
          <cell r="J41">
            <v>345</v>
          </cell>
          <cell r="R41">
            <v>1</v>
          </cell>
          <cell r="S41">
            <v>111</v>
          </cell>
          <cell r="T41">
            <v>4</v>
          </cell>
          <cell r="U41">
            <v>3</v>
          </cell>
          <cell r="X41" t="str">
            <v>ДП-л-Євро5 В0</v>
          </cell>
        </row>
        <row r="42">
          <cell r="J42">
            <v>99</v>
          </cell>
          <cell r="R42">
            <v>2</v>
          </cell>
          <cell r="S42">
            <v>113</v>
          </cell>
          <cell r="T42">
            <v>5</v>
          </cell>
          <cell r="U42">
            <v>6</v>
          </cell>
          <cell r="X42" t="str">
            <v>ДП-з-Євро5 В0</v>
          </cell>
        </row>
        <row r="43">
          <cell r="J43">
            <v>888</v>
          </cell>
          <cell r="R43">
            <v>3</v>
          </cell>
          <cell r="S43">
            <v>114</v>
          </cell>
          <cell r="T43">
            <v>5</v>
          </cell>
          <cell r="U43">
            <v>8</v>
          </cell>
          <cell r="X43" t="str">
            <v>ДП-з-Євро5 В0</v>
          </cell>
        </row>
        <row r="44">
          <cell r="J44" t="str">
            <v>eleven11</v>
          </cell>
          <cell r="R44" t="str">
            <v>111!</v>
          </cell>
          <cell r="S44"/>
          <cell r="T44"/>
          <cell r="U44"/>
          <cell r="X44"/>
        </row>
        <row r="45">
          <cell r="J45">
            <v>345</v>
          </cell>
          <cell r="R45">
            <v>1</v>
          </cell>
          <cell r="S45">
            <v>111</v>
          </cell>
          <cell r="T45">
            <v>4</v>
          </cell>
          <cell r="U45">
            <v>3</v>
          </cell>
          <cell r="X45" t="str">
            <v>ДП-л-Євро5 В0</v>
          </cell>
        </row>
        <row r="46">
          <cell r="J46">
            <v>99</v>
          </cell>
          <cell r="R46">
            <v>2</v>
          </cell>
          <cell r="S46">
            <v>113</v>
          </cell>
          <cell r="T46">
            <v>5</v>
          </cell>
          <cell r="U46">
            <v>6</v>
          </cell>
          <cell r="X46" t="str">
            <v>ДП-з-Євро5 В0</v>
          </cell>
        </row>
        <row r="47">
          <cell r="J47">
            <v>888</v>
          </cell>
          <cell r="R47">
            <v>3</v>
          </cell>
          <cell r="S47">
            <v>114</v>
          </cell>
          <cell r="T47">
            <v>5</v>
          </cell>
          <cell r="U47">
            <v>8</v>
          </cell>
          <cell r="X47" t="str">
            <v>ДП-з-Євро5 В0</v>
          </cell>
        </row>
        <row r="48">
          <cell r="J48" t="str">
            <v>tw</v>
          </cell>
          <cell r="R48">
            <v>1212</v>
          </cell>
          <cell r="S48"/>
          <cell r="T48"/>
          <cell r="U48"/>
          <cell r="X48"/>
        </row>
        <row r="49">
          <cell r="J49">
            <v>345</v>
          </cell>
          <cell r="R49">
            <v>1</v>
          </cell>
          <cell r="S49">
            <v>111</v>
          </cell>
          <cell r="T49">
            <v>4</v>
          </cell>
          <cell r="U49">
            <v>3</v>
          </cell>
          <cell r="X49" t="str">
            <v>ДП-л-Євро5 В0</v>
          </cell>
        </row>
        <row r="50">
          <cell r="J50">
            <v>99</v>
          </cell>
          <cell r="R50">
            <v>2</v>
          </cell>
          <cell r="S50">
            <v>113</v>
          </cell>
          <cell r="T50">
            <v>5</v>
          </cell>
          <cell r="U50">
            <v>6</v>
          </cell>
          <cell r="X50" t="str">
            <v>ДП-з-Євро5 В0</v>
          </cell>
        </row>
        <row r="51">
          <cell r="J51">
            <v>888</v>
          </cell>
          <cell r="R51">
            <v>3</v>
          </cell>
          <cell r="S51">
            <v>114</v>
          </cell>
          <cell r="T51">
            <v>5</v>
          </cell>
          <cell r="U51">
            <v>8</v>
          </cell>
          <cell r="X51" t="str">
            <v>ДП-з-Євро5 В0</v>
          </cell>
        </row>
        <row r="52">
          <cell r="J52" t="str">
            <v>thirteen</v>
          </cell>
          <cell r="R52">
            <v>1313</v>
          </cell>
          <cell r="S52"/>
          <cell r="T52"/>
          <cell r="U52"/>
          <cell r="X52"/>
        </row>
        <row r="53">
          <cell r="J53">
            <v>345</v>
          </cell>
          <cell r="R53">
            <v>1</v>
          </cell>
          <cell r="S53">
            <v>111</v>
          </cell>
          <cell r="T53">
            <v>4</v>
          </cell>
          <cell r="U53">
            <v>3</v>
          </cell>
          <cell r="X53" t="str">
            <v>ДП-л-Євро5 В0</v>
          </cell>
        </row>
        <row r="54">
          <cell r="J54">
            <v>99</v>
          </cell>
          <cell r="R54">
            <v>2</v>
          </cell>
          <cell r="S54">
            <v>113</v>
          </cell>
          <cell r="T54">
            <v>5</v>
          </cell>
          <cell r="U54">
            <v>6</v>
          </cell>
          <cell r="X54" t="str">
            <v>ДП-з-Євро5 В0</v>
          </cell>
        </row>
        <row r="55">
          <cell r="J55">
            <v>888</v>
          </cell>
          <cell r="R55">
            <v>3</v>
          </cell>
          <cell r="S55">
            <v>114</v>
          </cell>
          <cell r="T55">
            <v>5</v>
          </cell>
          <cell r="U55">
            <v>8</v>
          </cell>
          <cell r="X55" t="str">
            <v>ДП-з-Євро5 В0</v>
          </cell>
        </row>
        <row r="56">
          <cell r="J56" t="str">
            <v>4teen</v>
          </cell>
          <cell r="R56">
            <v>1414</v>
          </cell>
          <cell r="S56"/>
          <cell r="T56"/>
          <cell r="U56"/>
          <cell r="X56"/>
        </row>
        <row r="57">
          <cell r="J57">
            <v>345</v>
          </cell>
          <cell r="R57">
            <v>1</v>
          </cell>
          <cell r="S57">
            <v>111</v>
          </cell>
          <cell r="T57">
            <v>4</v>
          </cell>
          <cell r="U57">
            <v>3</v>
          </cell>
          <cell r="X57" t="str">
            <v>ДП-л-Євро5 В0</v>
          </cell>
        </row>
        <row r="58">
          <cell r="J58">
            <v>99</v>
          </cell>
          <cell r="R58">
            <v>2</v>
          </cell>
          <cell r="S58">
            <v>113</v>
          </cell>
          <cell r="T58">
            <v>5</v>
          </cell>
          <cell r="U58">
            <v>6</v>
          </cell>
          <cell r="X58" t="str">
            <v>ДП-з-Євро5 В0</v>
          </cell>
        </row>
        <row r="59">
          <cell r="J59">
            <v>888</v>
          </cell>
          <cell r="R59">
            <v>3</v>
          </cell>
          <cell r="S59">
            <v>114</v>
          </cell>
          <cell r="T59">
            <v>5</v>
          </cell>
          <cell r="U59">
            <v>8</v>
          </cell>
          <cell r="X59" t="str">
            <v>ДП-з-Євро5 В0</v>
          </cell>
        </row>
        <row r="60">
          <cell r="J60" t="str">
            <v>5teen</v>
          </cell>
          <cell r="R60">
            <v>1515</v>
          </cell>
          <cell r="S60"/>
          <cell r="T60"/>
          <cell r="U60"/>
          <cell r="X60"/>
        </row>
        <row r="61">
          <cell r="J61">
            <v>345</v>
          </cell>
          <cell r="R61">
            <v>1</v>
          </cell>
          <cell r="S61">
            <v>111</v>
          </cell>
          <cell r="T61">
            <v>4</v>
          </cell>
          <cell r="U61">
            <v>3</v>
          </cell>
          <cell r="X61" t="str">
            <v>ДП-л-Євро5 В0</v>
          </cell>
        </row>
        <row r="62">
          <cell r="J62">
            <v>99</v>
          </cell>
          <cell r="R62">
            <v>2</v>
          </cell>
          <cell r="S62">
            <v>113</v>
          </cell>
          <cell r="T62">
            <v>5</v>
          </cell>
          <cell r="U62">
            <v>6</v>
          </cell>
          <cell r="X62" t="str">
            <v>ДП-з-Євро5 В0</v>
          </cell>
        </row>
        <row r="63">
          <cell r="J63">
            <v>888</v>
          </cell>
          <cell r="R63">
            <v>3</v>
          </cell>
          <cell r="S63">
            <v>114</v>
          </cell>
          <cell r="T63">
            <v>5</v>
          </cell>
          <cell r="U63">
            <v>8</v>
          </cell>
          <cell r="X63" t="str">
            <v>ДП-з-Євро5 В0</v>
          </cell>
        </row>
        <row r="64">
          <cell r="J64" t="str">
            <v>sixteennnnn</v>
          </cell>
          <cell r="R64">
            <v>1616</v>
          </cell>
          <cell r="S64"/>
          <cell r="T64"/>
          <cell r="U64"/>
          <cell r="X64"/>
        </row>
        <row r="65">
          <cell r="J65">
            <v>345</v>
          </cell>
          <cell r="R65">
            <v>1</v>
          </cell>
          <cell r="S65">
            <v>111</v>
          </cell>
          <cell r="T65">
            <v>4</v>
          </cell>
          <cell r="U65">
            <v>3</v>
          </cell>
          <cell r="X65" t="str">
            <v>ДП-л-Євро5 В0</v>
          </cell>
        </row>
        <row r="66">
          <cell r="J66">
            <v>99</v>
          </cell>
          <cell r="R66">
            <v>2</v>
          </cell>
          <cell r="S66">
            <v>113</v>
          </cell>
          <cell r="T66">
            <v>5</v>
          </cell>
          <cell r="U66">
            <v>6</v>
          </cell>
          <cell r="X66" t="str">
            <v>ДП-з-Євро5 В0</v>
          </cell>
        </row>
        <row r="67">
          <cell r="J67">
            <v>888</v>
          </cell>
          <cell r="R67">
            <v>3</v>
          </cell>
          <cell r="S67">
            <v>114</v>
          </cell>
          <cell r="T67">
            <v>5</v>
          </cell>
          <cell r="U67">
            <v>8</v>
          </cell>
          <cell r="X67" t="str">
            <v>ДП-з-Євро5 В0</v>
          </cell>
        </row>
        <row r="68">
          <cell r="J68" t="str">
            <v>seventttt</v>
          </cell>
          <cell r="R68">
            <v>1718</v>
          </cell>
          <cell r="S68"/>
          <cell r="T68"/>
          <cell r="U68"/>
          <cell r="X68"/>
        </row>
        <row r="69">
          <cell r="J69">
            <v>345</v>
          </cell>
          <cell r="R69">
            <v>1</v>
          </cell>
          <cell r="S69">
            <v>111</v>
          </cell>
          <cell r="T69">
            <v>4</v>
          </cell>
          <cell r="U69">
            <v>3</v>
          </cell>
          <cell r="X69" t="str">
            <v>ДП-л-Євро5 В0</v>
          </cell>
        </row>
        <row r="70">
          <cell r="J70">
            <v>99</v>
          </cell>
          <cell r="R70">
            <v>2</v>
          </cell>
          <cell r="S70">
            <v>113</v>
          </cell>
          <cell r="T70">
            <v>5</v>
          </cell>
          <cell r="U70">
            <v>6</v>
          </cell>
          <cell r="X70" t="str">
            <v>ДП-з-Євро5 В0</v>
          </cell>
        </row>
        <row r="71">
          <cell r="J71">
            <v>888</v>
          </cell>
          <cell r="R71">
            <v>3</v>
          </cell>
          <cell r="S71">
            <v>114</v>
          </cell>
          <cell r="T71">
            <v>5</v>
          </cell>
          <cell r="U71">
            <v>8</v>
          </cell>
          <cell r="X71" t="str">
            <v>ДП-з-Євро5 В0</v>
          </cell>
        </row>
        <row r="72">
          <cell r="J72" t="str">
            <v>8teen991</v>
          </cell>
          <cell r="R72">
            <v>1818</v>
          </cell>
          <cell r="S72"/>
          <cell r="T72"/>
          <cell r="U72"/>
          <cell r="X72"/>
        </row>
        <row r="73">
          <cell r="J73">
            <v>345</v>
          </cell>
          <cell r="R73">
            <v>1</v>
          </cell>
          <cell r="S73">
            <v>111</v>
          </cell>
          <cell r="T73">
            <v>4</v>
          </cell>
          <cell r="U73">
            <v>3</v>
          </cell>
          <cell r="X73" t="str">
            <v>ДП-л-Євро5 В0</v>
          </cell>
        </row>
        <row r="74">
          <cell r="J74">
            <v>88</v>
          </cell>
          <cell r="R74">
            <v>2</v>
          </cell>
          <cell r="S74">
            <v>113</v>
          </cell>
          <cell r="T74">
            <v>5</v>
          </cell>
          <cell r="U74">
            <v>6</v>
          </cell>
          <cell r="X74" t="str">
            <v>ДП-з-Євро5 В0</v>
          </cell>
        </row>
        <row r="75">
          <cell r="J75">
            <v>888</v>
          </cell>
          <cell r="R75">
            <v>3</v>
          </cell>
          <cell r="S75">
            <v>114</v>
          </cell>
          <cell r="T75">
            <v>5</v>
          </cell>
          <cell r="U75">
            <v>8</v>
          </cell>
          <cell r="X75" t="str">
            <v>ДП-з-Євро5 В0</v>
          </cell>
        </row>
        <row r="76">
          <cell r="J76" t="str">
            <v>dva</v>
          </cell>
          <cell r="R76">
            <v>2020</v>
          </cell>
          <cell r="S76"/>
          <cell r="T76"/>
          <cell r="U76"/>
          <cell r="X76"/>
        </row>
        <row r="77">
          <cell r="J77">
            <v>345</v>
          </cell>
          <cell r="R77">
            <v>1</v>
          </cell>
          <cell r="S77">
            <v>111</v>
          </cell>
          <cell r="T77">
            <v>4</v>
          </cell>
          <cell r="U77">
            <v>3</v>
          </cell>
          <cell r="X77" t="str">
            <v>ДП-л-Євро5 В0</v>
          </cell>
        </row>
        <row r="78">
          <cell r="J78">
            <v>99</v>
          </cell>
          <cell r="R78">
            <v>2</v>
          </cell>
          <cell r="S78">
            <v>113</v>
          </cell>
          <cell r="T78">
            <v>5</v>
          </cell>
          <cell r="U78">
            <v>6</v>
          </cell>
          <cell r="X78" t="str">
            <v>ДП-з-Євро5 В0</v>
          </cell>
        </row>
        <row r="79">
          <cell r="J79">
            <v>888</v>
          </cell>
          <cell r="R79">
            <v>3</v>
          </cell>
          <cell r="S79">
            <v>114</v>
          </cell>
          <cell r="T79">
            <v>5</v>
          </cell>
          <cell r="U79">
            <v>8</v>
          </cell>
          <cell r="X79" t="str">
            <v>ДП-з-Євро5 В0</v>
          </cell>
        </row>
        <row r="80">
          <cell r="J80" t="str">
            <v>twenty one11</v>
          </cell>
          <cell r="R80">
            <v>2121</v>
          </cell>
          <cell r="S80"/>
          <cell r="T80"/>
          <cell r="U80"/>
          <cell r="X80"/>
        </row>
        <row r="81">
          <cell r="J81">
            <v>345</v>
          </cell>
          <cell r="R81">
            <v>1</v>
          </cell>
          <cell r="S81">
            <v>111</v>
          </cell>
          <cell r="T81">
            <v>4</v>
          </cell>
          <cell r="U81">
            <v>3</v>
          </cell>
          <cell r="X81" t="str">
            <v>ДП-л-Євро5 В0</v>
          </cell>
        </row>
        <row r="82">
          <cell r="J82">
            <v>99</v>
          </cell>
          <cell r="R82">
            <v>2</v>
          </cell>
          <cell r="S82">
            <v>113</v>
          </cell>
          <cell r="T82">
            <v>5</v>
          </cell>
          <cell r="U82">
            <v>6</v>
          </cell>
          <cell r="X82" t="str">
            <v>ДП-з-Євро5 В0</v>
          </cell>
        </row>
        <row r="83">
          <cell r="J83">
            <v>888</v>
          </cell>
          <cell r="R83">
            <v>3</v>
          </cell>
          <cell r="S83">
            <v>114</v>
          </cell>
          <cell r="T83">
            <v>5</v>
          </cell>
          <cell r="U83">
            <v>8</v>
          </cell>
          <cell r="X83" t="str">
            <v>ДП-з-Євро5 В0</v>
          </cell>
        </row>
        <row r="84">
          <cell r="J84" t="str">
            <v>tt22</v>
          </cell>
          <cell r="R84">
            <v>2222</v>
          </cell>
          <cell r="S84"/>
          <cell r="T84"/>
          <cell r="U84"/>
          <cell r="X84"/>
        </row>
        <row r="85">
          <cell r="J85">
            <v>345</v>
          </cell>
          <cell r="R85">
            <v>1</v>
          </cell>
          <cell r="S85">
            <v>111</v>
          </cell>
          <cell r="T85">
            <v>4</v>
          </cell>
          <cell r="U85">
            <v>3</v>
          </cell>
          <cell r="X85" t="str">
            <v>ДП-л-Євро5 В0</v>
          </cell>
        </row>
        <row r="86">
          <cell r="J86">
            <v>99</v>
          </cell>
          <cell r="R86">
            <v>2</v>
          </cell>
          <cell r="S86">
            <v>113</v>
          </cell>
          <cell r="T86">
            <v>5</v>
          </cell>
          <cell r="U86">
            <v>6</v>
          </cell>
          <cell r="X86" t="str">
            <v>ДП-з-Євро5 В0</v>
          </cell>
        </row>
        <row r="87">
          <cell r="J87">
            <v>888</v>
          </cell>
          <cell r="R87">
            <v>3</v>
          </cell>
          <cell r="S87">
            <v>114</v>
          </cell>
          <cell r="T87">
            <v>5</v>
          </cell>
          <cell r="U87">
            <v>8</v>
          </cell>
          <cell r="X87" t="str">
            <v>ДП-з-Євро5 В0</v>
          </cell>
        </row>
        <row r="88">
          <cell r="J88"/>
          <cell r="R88"/>
          <cell r="S88"/>
          <cell r="T88"/>
          <cell r="U88"/>
          <cell r="X88"/>
        </row>
        <row r="89">
          <cell r="J89">
            <v>345</v>
          </cell>
          <cell r="R89">
            <v>1</v>
          </cell>
          <cell r="S89">
            <v>111</v>
          </cell>
          <cell r="T89">
            <v>4</v>
          </cell>
          <cell r="U89">
            <v>3</v>
          </cell>
          <cell r="X89" t="str">
            <v>ДП-л-Євро5 В0</v>
          </cell>
        </row>
        <row r="90">
          <cell r="J90">
            <v>99</v>
          </cell>
          <cell r="R90">
            <v>2</v>
          </cell>
          <cell r="S90">
            <v>113</v>
          </cell>
          <cell r="T90">
            <v>5</v>
          </cell>
          <cell r="U90">
            <v>6</v>
          </cell>
          <cell r="X90" t="str">
            <v>ДП-з-Євро5 В0</v>
          </cell>
        </row>
        <row r="91">
          <cell r="J91">
            <v>888</v>
          </cell>
          <cell r="R91">
            <v>3</v>
          </cell>
          <cell r="S91">
            <v>114</v>
          </cell>
          <cell r="T91">
            <v>5</v>
          </cell>
          <cell r="U91">
            <v>8</v>
          </cell>
          <cell r="X91" t="str">
            <v>ДП-з-Євро5 В0</v>
          </cell>
        </row>
        <row r="92">
          <cell r="J92"/>
          <cell r="R92"/>
          <cell r="S92"/>
          <cell r="T92"/>
          <cell r="U92"/>
          <cell r="X92"/>
        </row>
        <row r="93">
          <cell r="J93">
            <v>345</v>
          </cell>
          <cell r="R93">
            <v>1</v>
          </cell>
          <cell r="S93">
            <v>111</v>
          </cell>
          <cell r="T93">
            <v>4</v>
          </cell>
          <cell r="U93">
            <v>3</v>
          </cell>
          <cell r="X93" t="str">
            <v>ДП-л-Євро5 В0</v>
          </cell>
        </row>
        <row r="94">
          <cell r="J94">
            <v>99</v>
          </cell>
          <cell r="R94">
            <v>2</v>
          </cell>
          <cell r="S94">
            <v>113</v>
          </cell>
          <cell r="T94">
            <v>5</v>
          </cell>
          <cell r="U94">
            <v>6</v>
          </cell>
          <cell r="X94" t="str">
            <v>ДП-з-Євро5 В0</v>
          </cell>
        </row>
        <row r="95">
          <cell r="J95">
            <v>888</v>
          </cell>
          <cell r="R95">
            <v>3</v>
          </cell>
          <cell r="S95">
            <v>114</v>
          </cell>
          <cell r="T95">
            <v>5</v>
          </cell>
          <cell r="U95">
            <v>8</v>
          </cell>
          <cell r="X95" t="str">
            <v>ДП-з-Євро5 В0</v>
          </cell>
        </row>
        <row r="96">
          <cell r="J96"/>
          <cell r="R96"/>
          <cell r="S96"/>
          <cell r="T96"/>
          <cell r="U96"/>
          <cell r="X96"/>
        </row>
        <row r="97">
          <cell r="J97">
            <v>345</v>
          </cell>
          <cell r="R97">
            <v>1</v>
          </cell>
          <cell r="S97">
            <v>111</v>
          </cell>
          <cell r="T97">
            <v>4</v>
          </cell>
          <cell r="U97">
            <v>3</v>
          </cell>
          <cell r="X97" t="str">
            <v>ДП-л-Євро5 В0</v>
          </cell>
        </row>
        <row r="98">
          <cell r="J98">
            <v>99</v>
          </cell>
          <cell r="R98">
            <v>2</v>
          </cell>
          <cell r="S98">
            <v>113</v>
          </cell>
          <cell r="T98">
            <v>5</v>
          </cell>
          <cell r="U98">
            <v>6</v>
          </cell>
          <cell r="X98" t="str">
            <v>ДП-з-Євро5 В0</v>
          </cell>
        </row>
        <row r="99">
          <cell r="J99">
            <v>888</v>
          </cell>
          <cell r="R99">
            <v>3</v>
          </cell>
          <cell r="S99">
            <v>114</v>
          </cell>
          <cell r="T99">
            <v>5</v>
          </cell>
          <cell r="U99">
            <v>8</v>
          </cell>
          <cell r="X99" t="str">
            <v>ДП-з-Євро5 В0</v>
          </cell>
        </row>
        <row r="100">
          <cell r="J100"/>
          <cell r="R100"/>
          <cell r="S100"/>
          <cell r="T100"/>
          <cell r="U100"/>
          <cell r="X100"/>
        </row>
        <row r="101">
          <cell r="J101">
            <v>345</v>
          </cell>
          <cell r="R101">
            <v>1</v>
          </cell>
          <cell r="S101">
            <v>111</v>
          </cell>
          <cell r="T101">
            <v>4</v>
          </cell>
          <cell r="U101">
            <v>3</v>
          </cell>
          <cell r="X101" t="str">
            <v>ДП-л-Євро5 В0</v>
          </cell>
        </row>
        <row r="102">
          <cell r="J102">
            <v>99</v>
          </cell>
          <cell r="R102">
            <v>2</v>
          </cell>
          <cell r="S102">
            <v>113</v>
          </cell>
          <cell r="T102">
            <v>5</v>
          </cell>
          <cell r="U102">
            <v>6</v>
          </cell>
          <cell r="X102" t="str">
            <v>ДП-з-Євро5 В0</v>
          </cell>
        </row>
        <row r="103">
          <cell r="J103">
            <v>888</v>
          </cell>
          <cell r="R103">
            <v>3</v>
          </cell>
          <cell r="S103">
            <v>114</v>
          </cell>
          <cell r="T103">
            <v>5</v>
          </cell>
          <cell r="U103">
            <v>8</v>
          </cell>
          <cell r="X103" t="str">
            <v>ДП-з-Євро5 В0</v>
          </cell>
        </row>
        <row r="104">
          <cell r="J104"/>
          <cell r="R104"/>
          <cell r="S104"/>
          <cell r="T104"/>
          <cell r="U104"/>
          <cell r="X104"/>
        </row>
        <row r="105">
          <cell r="J105">
            <v>345</v>
          </cell>
          <cell r="R105">
            <v>1</v>
          </cell>
          <cell r="S105">
            <v>111</v>
          </cell>
          <cell r="T105">
            <v>4</v>
          </cell>
          <cell r="U105">
            <v>3</v>
          </cell>
          <cell r="X105" t="str">
            <v>ДП-л-Євро5 В0</v>
          </cell>
        </row>
        <row r="106">
          <cell r="J106">
            <v>99</v>
          </cell>
          <cell r="R106">
            <v>2</v>
          </cell>
          <cell r="S106">
            <v>113</v>
          </cell>
          <cell r="T106">
            <v>5</v>
          </cell>
          <cell r="U106">
            <v>6</v>
          </cell>
          <cell r="X106" t="str">
            <v>ДП-з-Євро5 В0</v>
          </cell>
        </row>
        <row r="107">
          <cell r="J107">
            <v>888</v>
          </cell>
          <cell r="R107">
            <v>3</v>
          </cell>
          <cell r="S107">
            <v>114</v>
          </cell>
          <cell r="T107">
            <v>5</v>
          </cell>
          <cell r="U107">
            <v>8</v>
          </cell>
          <cell r="X107" t="str">
            <v>ДП-з-Євро5 В0</v>
          </cell>
        </row>
        <row r="108">
          <cell r="J108"/>
          <cell r="R108"/>
          <cell r="S108"/>
          <cell r="T108"/>
          <cell r="U108"/>
          <cell r="X108"/>
        </row>
        <row r="109">
          <cell r="J109">
            <v>345</v>
          </cell>
          <cell r="R109">
            <v>1</v>
          </cell>
          <cell r="S109">
            <v>111</v>
          </cell>
          <cell r="T109">
            <v>4</v>
          </cell>
          <cell r="U109">
            <v>3</v>
          </cell>
          <cell r="X109" t="str">
            <v>ДП-л-Євро5 В0</v>
          </cell>
        </row>
        <row r="110">
          <cell r="J110">
            <v>99</v>
          </cell>
          <cell r="R110">
            <v>2</v>
          </cell>
          <cell r="S110">
            <v>113</v>
          </cell>
          <cell r="T110">
            <v>5</v>
          </cell>
          <cell r="U110">
            <v>6</v>
          </cell>
          <cell r="X110" t="str">
            <v>ДП-з-Євро5 В0</v>
          </cell>
        </row>
        <row r="111">
          <cell r="J111">
            <v>888</v>
          </cell>
          <cell r="R111">
            <v>3</v>
          </cell>
          <cell r="S111">
            <v>114</v>
          </cell>
          <cell r="T111">
            <v>5</v>
          </cell>
          <cell r="U111">
            <v>8</v>
          </cell>
          <cell r="X111" t="str">
            <v>ДП-з-Євро5 В0</v>
          </cell>
        </row>
        <row r="112">
          <cell r="J112"/>
          <cell r="R112"/>
          <cell r="S112"/>
          <cell r="T112"/>
          <cell r="U112"/>
          <cell r="X112"/>
        </row>
        <row r="113">
          <cell r="J113">
            <v>345</v>
          </cell>
          <cell r="R113">
            <v>1</v>
          </cell>
          <cell r="S113">
            <v>111</v>
          </cell>
          <cell r="T113">
            <v>4</v>
          </cell>
          <cell r="U113">
            <v>3</v>
          </cell>
          <cell r="X113" t="str">
            <v>ДП-л-Євро5 В0</v>
          </cell>
        </row>
        <row r="114">
          <cell r="J114">
            <v>99</v>
          </cell>
          <cell r="R114">
            <v>2</v>
          </cell>
          <cell r="S114">
            <v>113</v>
          </cell>
          <cell r="T114">
            <v>5</v>
          </cell>
          <cell r="U114">
            <v>6</v>
          </cell>
          <cell r="X114" t="str">
            <v>ДП-з-Євро5 В0</v>
          </cell>
        </row>
        <row r="115">
          <cell r="J115">
            <v>888</v>
          </cell>
          <cell r="R115">
            <v>3</v>
          </cell>
          <cell r="S115">
            <v>114</v>
          </cell>
          <cell r="T115">
            <v>5</v>
          </cell>
          <cell r="U115">
            <v>8</v>
          </cell>
          <cell r="X115" t="str">
            <v>ДП-з-Євро5 В0</v>
          </cell>
        </row>
        <row r="116">
          <cell r="J116"/>
          <cell r="R116"/>
          <cell r="S116"/>
          <cell r="T116"/>
          <cell r="U116"/>
          <cell r="X116"/>
        </row>
        <row r="117">
          <cell r="J117">
            <v>345</v>
          </cell>
          <cell r="R117">
            <v>1</v>
          </cell>
          <cell r="S117">
            <v>111</v>
          </cell>
          <cell r="T117">
            <v>4</v>
          </cell>
          <cell r="U117">
            <v>3</v>
          </cell>
          <cell r="X117" t="str">
            <v>ДП-л-Євро5 В0</v>
          </cell>
        </row>
        <row r="118">
          <cell r="J118">
            <v>99</v>
          </cell>
          <cell r="R118">
            <v>2</v>
          </cell>
          <cell r="S118">
            <v>113</v>
          </cell>
          <cell r="T118">
            <v>5</v>
          </cell>
          <cell r="U118">
            <v>6</v>
          </cell>
          <cell r="X118" t="str">
            <v>ДП-з-Євро5 В0</v>
          </cell>
        </row>
        <row r="119">
          <cell r="J119">
            <v>888</v>
          </cell>
          <cell r="R119">
            <v>3</v>
          </cell>
          <cell r="S119">
            <v>114</v>
          </cell>
          <cell r="T119">
            <v>5</v>
          </cell>
          <cell r="U119">
            <v>8</v>
          </cell>
          <cell r="X119" t="str">
            <v>ДП-з-Євро5 В0</v>
          </cell>
        </row>
        <row r="120">
          <cell r="J120"/>
          <cell r="R120"/>
          <cell r="S120"/>
          <cell r="T120"/>
          <cell r="U120"/>
          <cell r="X120"/>
        </row>
        <row r="121">
          <cell r="J121">
            <v>345</v>
          </cell>
          <cell r="R121">
            <v>1</v>
          </cell>
          <cell r="S121">
            <v>111</v>
          </cell>
          <cell r="T121">
            <v>4</v>
          </cell>
          <cell r="U121">
            <v>3</v>
          </cell>
          <cell r="X121" t="str">
            <v>ДП-л-Євро5 В0</v>
          </cell>
        </row>
        <row r="122">
          <cell r="J122">
            <v>99</v>
          </cell>
          <cell r="R122">
            <v>2</v>
          </cell>
          <cell r="S122">
            <v>113</v>
          </cell>
          <cell r="T122">
            <v>5</v>
          </cell>
          <cell r="U122">
            <v>6</v>
          </cell>
          <cell r="X122" t="str">
            <v>ДП-з-Євро5 В0</v>
          </cell>
        </row>
        <row r="123">
          <cell r="J123">
            <v>888</v>
          </cell>
          <cell r="R123">
            <v>3</v>
          </cell>
          <cell r="S123">
            <v>114</v>
          </cell>
          <cell r="T123">
            <v>5</v>
          </cell>
          <cell r="U123">
            <v>8</v>
          </cell>
          <cell r="X123" t="str">
            <v>ДП-з-Євро5 В0</v>
          </cell>
        </row>
        <row r="124">
          <cell r="J124"/>
          <cell r="R124"/>
          <cell r="S124"/>
          <cell r="T124"/>
          <cell r="U124"/>
          <cell r="X124"/>
        </row>
        <row r="125">
          <cell r="J125">
            <v>345</v>
          </cell>
          <cell r="R125">
            <v>1</v>
          </cell>
          <cell r="S125">
            <v>111</v>
          </cell>
          <cell r="T125">
            <v>4</v>
          </cell>
          <cell r="U125">
            <v>3</v>
          </cell>
          <cell r="X125" t="str">
            <v>ДП-л-Євро5 В0</v>
          </cell>
        </row>
        <row r="126">
          <cell r="J126">
            <v>99</v>
          </cell>
          <cell r="R126">
            <v>2</v>
          </cell>
          <cell r="S126">
            <v>113</v>
          </cell>
          <cell r="T126">
            <v>5</v>
          </cell>
          <cell r="U126">
            <v>6</v>
          </cell>
          <cell r="X126" t="str">
            <v>ДП-з-Євро5 В0</v>
          </cell>
        </row>
        <row r="127">
          <cell r="J127">
            <v>888</v>
          </cell>
          <cell r="R127">
            <v>3</v>
          </cell>
          <cell r="S127">
            <v>114</v>
          </cell>
          <cell r="T127">
            <v>5</v>
          </cell>
          <cell r="U127">
            <v>8</v>
          </cell>
          <cell r="X127" t="str">
            <v>ДП-з-Євро5 В0</v>
          </cell>
        </row>
        <row r="128">
          <cell r="J128"/>
          <cell r="R128"/>
          <cell r="S128"/>
          <cell r="T128"/>
          <cell r="U128"/>
          <cell r="X128"/>
        </row>
        <row r="129">
          <cell r="J129">
            <v>345</v>
          </cell>
          <cell r="R129">
            <v>1</v>
          </cell>
          <cell r="S129">
            <v>111</v>
          </cell>
          <cell r="T129">
            <v>4</v>
          </cell>
          <cell r="U129">
            <v>3</v>
          </cell>
          <cell r="X129" t="str">
            <v>ДП-л-Євро5 В0</v>
          </cell>
        </row>
        <row r="130">
          <cell r="J130">
            <v>99</v>
          </cell>
          <cell r="R130">
            <v>2</v>
          </cell>
          <cell r="S130">
            <v>113</v>
          </cell>
          <cell r="T130">
            <v>5</v>
          </cell>
          <cell r="U130">
            <v>6</v>
          </cell>
          <cell r="X130" t="str">
            <v>ДП-з-Євро5 В0</v>
          </cell>
        </row>
        <row r="131">
          <cell r="J131">
            <v>888</v>
          </cell>
          <cell r="R131">
            <v>3</v>
          </cell>
          <cell r="S131">
            <v>114</v>
          </cell>
          <cell r="T131">
            <v>5</v>
          </cell>
          <cell r="U131">
            <v>8</v>
          </cell>
          <cell r="X131" t="str">
            <v>ДП-з-Євро5 В0</v>
          </cell>
        </row>
        <row r="132">
          <cell r="J132"/>
          <cell r="R132"/>
          <cell r="S132"/>
          <cell r="T132"/>
          <cell r="U132"/>
          <cell r="X132"/>
        </row>
        <row r="133">
          <cell r="J133">
            <v>345</v>
          </cell>
          <cell r="R133">
            <v>1</v>
          </cell>
          <cell r="S133">
            <v>111</v>
          </cell>
          <cell r="T133">
            <v>4</v>
          </cell>
          <cell r="U133">
            <v>3</v>
          </cell>
          <cell r="X133" t="str">
            <v>ДП-л-Євро5 В0</v>
          </cell>
        </row>
        <row r="134">
          <cell r="J134">
            <v>99</v>
          </cell>
          <cell r="R134">
            <v>2</v>
          </cell>
          <cell r="S134">
            <v>113</v>
          </cell>
          <cell r="T134">
            <v>5</v>
          </cell>
          <cell r="U134">
            <v>6</v>
          </cell>
          <cell r="X134" t="str">
            <v>ДП-з-Євро5 В0</v>
          </cell>
        </row>
        <row r="135">
          <cell r="J135">
            <v>888</v>
          </cell>
          <cell r="R135">
            <v>3</v>
          </cell>
          <cell r="S135">
            <v>114</v>
          </cell>
          <cell r="T135">
            <v>5</v>
          </cell>
          <cell r="U135">
            <v>8</v>
          </cell>
          <cell r="X135" t="str">
            <v>ДП-з-Євро5 В0</v>
          </cell>
        </row>
        <row r="136">
          <cell r="J136"/>
          <cell r="R136"/>
          <cell r="S136"/>
          <cell r="T136"/>
          <cell r="U136"/>
          <cell r="X136"/>
        </row>
        <row r="137">
          <cell r="J137">
            <v>345</v>
          </cell>
          <cell r="R137">
            <v>1</v>
          </cell>
          <cell r="S137">
            <v>111</v>
          </cell>
          <cell r="T137">
            <v>4</v>
          </cell>
          <cell r="U137">
            <v>3</v>
          </cell>
          <cell r="X137" t="str">
            <v>ДП-л-Євро5 В0</v>
          </cell>
        </row>
        <row r="138">
          <cell r="J138">
            <v>99</v>
          </cell>
          <cell r="R138">
            <v>2</v>
          </cell>
          <cell r="S138">
            <v>113</v>
          </cell>
          <cell r="T138">
            <v>5</v>
          </cell>
          <cell r="U138">
            <v>6</v>
          </cell>
          <cell r="X138" t="str">
            <v>ДП-з-Євро5 В0</v>
          </cell>
        </row>
        <row r="139">
          <cell r="J139">
            <v>888</v>
          </cell>
          <cell r="R139">
            <v>3</v>
          </cell>
          <cell r="S139">
            <v>114</v>
          </cell>
          <cell r="T139">
            <v>5</v>
          </cell>
          <cell r="U139">
            <v>8</v>
          </cell>
          <cell r="X139" t="str">
            <v>ДП-з-Євро5 В0</v>
          </cell>
        </row>
        <row r="140">
          <cell r="J140"/>
          <cell r="R140"/>
          <cell r="S140"/>
          <cell r="T140"/>
          <cell r="U140"/>
          <cell r="X140"/>
        </row>
        <row r="141">
          <cell r="J141">
            <v>345</v>
          </cell>
          <cell r="R141">
            <v>1</v>
          </cell>
          <cell r="S141">
            <v>111</v>
          </cell>
          <cell r="T141">
            <v>4</v>
          </cell>
          <cell r="U141">
            <v>3</v>
          </cell>
          <cell r="X141" t="str">
            <v>ДП-л-Євро5 В0</v>
          </cell>
        </row>
        <row r="142">
          <cell r="J142">
            <v>99</v>
          </cell>
          <cell r="R142">
            <v>2</v>
          </cell>
          <cell r="S142">
            <v>113</v>
          </cell>
          <cell r="T142">
            <v>5</v>
          </cell>
          <cell r="U142">
            <v>6</v>
          </cell>
          <cell r="X142" t="str">
            <v>ДП-з-Євро5 В0</v>
          </cell>
        </row>
        <row r="143">
          <cell r="J143">
            <v>888</v>
          </cell>
          <cell r="R143">
            <v>3</v>
          </cell>
          <cell r="S143">
            <v>114</v>
          </cell>
          <cell r="T143">
            <v>5</v>
          </cell>
          <cell r="U143">
            <v>8</v>
          </cell>
          <cell r="X143" t="str">
            <v>ДП-з-Євро5 В0</v>
          </cell>
        </row>
        <row r="144">
          <cell r="J144"/>
          <cell r="R144"/>
          <cell r="S144"/>
          <cell r="T144"/>
          <cell r="U144"/>
          <cell r="X144"/>
        </row>
        <row r="145">
          <cell r="J145">
            <v>345</v>
          </cell>
          <cell r="R145">
            <v>1</v>
          </cell>
          <cell r="S145">
            <v>111</v>
          </cell>
          <cell r="T145">
            <v>4</v>
          </cell>
          <cell r="U145">
            <v>3</v>
          </cell>
          <cell r="X145" t="str">
            <v>ДП-л-Євро5 В0</v>
          </cell>
        </row>
        <row r="146">
          <cell r="J146">
            <v>99</v>
          </cell>
          <cell r="R146">
            <v>2</v>
          </cell>
          <cell r="S146">
            <v>113</v>
          </cell>
          <cell r="T146">
            <v>5</v>
          </cell>
          <cell r="U146">
            <v>6</v>
          </cell>
          <cell r="X146" t="str">
            <v>ДП-з-Євро5 В0</v>
          </cell>
        </row>
        <row r="147">
          <cell r="J147">
            <v>888</v>
          </cell>
          <cell r="R147">
            <v>3</v>
          </cell>
          <cell r="S147">
            <v>114</v>
          </cell>
          <cell r="T147">
            <v>5</v>
          </cell>
          <cell r="U147">
            <v>8</v>
          </cell>
          <cell r="X147" t="str">
            <v>ДП-з-Євро5 В0</v>
          </cell>
        </row>
        <row r="148">
          <cell r="J148"/>
          <cell r="R148"/>
          <cell r="S148"/>
          <cell r="T148"/>
          <cell r="U148"/>
          <cell r="X148"/>
        </row>
        <row r="149">
          <cell r="J149">
            <v>345</v>
          </cell>
          <cell r="R149">
            <v>1</v>
          </cell>
          <cell r="S149">
            <v>111</v>
          </cell>
          <cell r="T149"/>
          <cell r="U149">
            <v>3</v>
          </cell>
          <cell r="X149" t="str">
            <v>ДП-л-Євро5 В0</v>
          </cell>
        </row>
        <row r="150">
          <cell r="J150">
            <v>99</v>
          </cell>
          <cell r="R150">
            <v>2</v>
          </cell>
          <cell r="S150">
            <v>109</v>
          </cell>
          <cell r="T150">
            <v>5</v>
          </cell>
          <cell r="U150">
            <v>6</v>
          </cell>
          <cell r="X150" t="str">
            <v>ДП-з-Євро5 В0</v>
          </cell>
        </row>
        <row r="151">
          <cell r="J151">
            <v>888</v>
          </cell>
          <cell r="R151">
            <v>3</v>
          </cell>
          <cell r="S151">
            <v>110</v>
          </cell>
          <cell r="T151">
            <v>5</v>
          </cell>
          <cell r="U151">
            <v>8</v>
          </cell>
          <cell r="X151" t="str">
            <v>ДП-з-Євро5 В0</v>
          </cell>
        </row>
        <row r="152">
          <cell r="J152"/>
          <cell r="R152"/>
          <cell r="S152"/>
          <cell r="T152"/>
          <cell r="U152"/>
          <cell r="X152"/>
        </row>
        <row r="153">
          <cell r="J153">
            <v>345</v>
          </cell>
          <cell r="R153">
            <v>1</v>
          </cell>
          <cell r="S153">
            <v>111</v>
          </cell>
          <cell r="T153">
            <v>4</v>
          </cell>
          <cell r="U153">
            <v>3</v>
          </cell>
          <cell r="X153" t="str">
            <v>ДП-л-Євро5 В0</v>
          </cell>
        </row>
        <row r="154">
          <cell r="J154">
            <v>99</v>
          </cell>
          <cell r="R154">
            <v>2</v>
          </cell>
          <cell r="S154">
            <v>113</v>
          </cell>
          <cell r="T154">
            <v>5</v>
          </cell>
          <cell r="U154">
            <v>6</v>
          </cell>
          <cell r="X154" t="str">
            <v>ДП-з-Євро5 В0</v>
          </cell>
        </row>
        <row r="155">
          <cell r="J155">
            <v>888</v>
          </cell>
          <cell r="R155">
            <v>3</v>
          </cell>
          <cell r="S155">
            <v>114</v>
          </cell>
          <cell r="T155">
            <v>5</v>
          </cell>
          <cell r="U155">
            <v>8</v>
          </cell>
          <cell r="X155" t="str">
            <v>ДП-з-Євро5 В0</v>
          </cell>
        </row>
        <row r="156">
          <cell r="J156"/>
          <cell r="R156"/>
          <cell r="S156"/>
          <cell r="T156"/>
          <cell r="U156"/>
          <cell r="X156"/>
        </row>
        <row r="157">
          <cell r="J157">
            <v>345</v>
          </cell>
          <cell r="R157">
            <v>1</v>
          </cell>
          <cell r="S157">
            <v>111</v>
          </cell>
          <cell r="T157">
            <v>4</v>
          </cell>
          <cell r="U157">
            <v>3</v>
          </cell>
          <cell r="X157" t="str">
            <v>ДП-л-Євро5 В0</v>
          </cell>
        </row>
        <row r="158">
          <cell r="J158">
            <v>99</v>
          </cell>
          <cell r="R158">
            <v>2</v>
          </cell>
          <cell r="S158">
            <v>113</v>
          </cell>
          <cell r="T158">
            <v>5</v>
          </cell>
          <cell r="U158">
            <v>6</v>
          </cell>
          <cell r="X158" t="str">
            <v>ДП-з-Євро5 В0</v>
          </cell>
        </row>
        <row r="159">
          <cell r="J159">
            <v>888</v>
          </cell>
          <cell r="R159">
            <v>3</v>
          </cell>
          <cell r="S159">
            <v>114</v>
          </cell>
          <cell r="T159">
            <v>5</v>
          </cell>
          <cell r="U159">
            <v>8</v>
          </cell>
          <cell r="X159" t="str">
            <v>ДП-з-Євро5 В0</v>
          </cell>
        </row>
        <row r="160">
          <cell r="J160"/>
          <cell r="R160"/>
          <cell r="S160"/>
          <cell r="T160"/>
          <cell r="U160"/>
          <cell r="X160"/>
        </row>
        <row r="161">
          <cell r="J161">
            <v>345</v>
          </cell>
          <cell r="R161">
            <v>1</v>
          </cell>
          <cell r="S161">
            <v>111</v>
          </cell>
          <cell r="T161">
            <v>4</v>
          </cell>
          <cell r="U161">
            <v>3</v>
          </cell>
          <cell r="X161" t="str">
            <v>ДП-л-Євро5 В0</v>
          </cell>
        </row>
        <row r="162">
          <cell r="J162">
            <v>99</v>
          </cell>
          <cell r="R162">
            <v>2</v>
          </cell>
          <cell r="S162">
            <v>113</v>
          </cell>
          <cell r="T162">
            <v>5</v>
          </cell>
          <cell r="U162">
            <v>6</v>
          </cell>
          <cell r="X162" t="str">
            <v>ДП-з-Євро5 В0</v>
          </cell>
        </row>
        <row r="163">
          <cell r="J163">
            <v>888</v>
          </cell>
          <cell r="R163">
            <v>3</v>
          </cell>
          <cell r="S163">
            <v>114</v>
          </cell>
          <cell r="T163">
            <v>5</v>
          </cell>
          <cell r="U163">
            <v>8</v>
          </cell>
          <cell r="X163" t="str">
            <v>ДП-з-Євро5 В0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F7585-4572-E841-ADEA-BDD9AB3BE745}">
  <sheetPr codeName="Sheet22"/>
  <dimension ref="A1:O105"/>
  <sheetViews>
    <sheetView tabSelected="1" zoomScale="120" zoomScaleNormal="120" workbookViewId="0">
      <selection activeCell="D6" sqref="D6:E7"/>
    </sheetView>
  </sheetViews>
  <sheetFormatPr baseColWidth="10" defaultColWidth="14.5" defaultRowHeight="13"/>
  <cols>
    <col min="1" max="1" width="9.1640625" style="1" customWidth="1"/>
    <col min="2" max="2" width="16.5" style="1" customWidth="1"/>
    <col min="3" max="3" width="10.6640625" style="1" customWidth="1"/>
    <col min="4" max="4" width="13.5" style="1" customWidth="1"/>
    <col min="5" max="5" width="12.6640625" style="1" customWidth="1"/>
    <col min="6" max="6" width="11.5" style="1" customWidth="1"/>
    <col min="7" max="7" width="12" style="1" customWidth="1"/>
    <col min="8" max="8" width="12.1640625" style="1" customWidth="1"/>
    <col min="9" max="9" width="10.33203125" style="1" customWidth="1"/>
    <col min="10" max="10" width="11.33203125" style="1" customWidth="1"/>
    <col min="11" max="11" width="12.5" style="1" customWidth="1"/>
    <col min="12" max="12" width="8.33203125" style="1" customWidth="1"/>
    <col min="13" max="13" width="9.83203125" style="1" customWidth="1"/>
    <col min="14" max="15" width="8.33203125" style="1" customWidth="1"/>
    <col min="16" max="16384" width="14.5" style="1"/>
  </cols>
  <sheetData>
    <row r="1" spans="1:15" ht="16.5" customHeight="1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5" ht="15" customHeight="1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5" ht="15" customHeight="1">
      <c r="A3" s="21" t="s">
        <v>2</v>
      </c>
      <c r="B3" s="21"/>
      <c r="C3" s="21"/>
      <c r="D3" s="21"/>
      <c r="E3" s="21"/>
      <c r="F3" s="21"/>
      <c r="G3" s="21"/>
      <c r="H3" s="21"/>
      <c r="I3" s="21"/>
      <c r="J3" s="21"/>
      <c r="K3" s="21"/>
    </row>
    <row r="4" spans="1:15" ht="16.5" customHeight="1">
      <c r="A4" s="21" t="str">
        <f>" за період з " &amp;TEXT( VALUE([1]SourceSheet!C3), "dd.mm.YYYY") &amp; " по " &amp; TEXT( VALUE([1]SourceSheet!D3), "dd.mm.YYYY")  &amp;" року"</f>
        <v xml:space="preserve"> за період з 21.03.2023 по 23.04.2023 року</v>
      </c>
      <c r="B4" s="21"/>
      <c r="C4" s="21"/>
      <c r="D4" s="21"/>
      <c r="E4" s="21"/>
      <c r="F4" s="21"/>
      <c r="G4" s="21"/>
      <c r="H4" s="21"/>
      <c r="I4" s="21"/>
      <c r="J4" s="21"/>
      <c r="K4" s="21"/>
      <c r="M4" s="2"/>
    </row>
    <row r="5" spans="1:15" ht="4.5" customHeight="1">
      <c r="A5" s="3"/>
    </row>
    <row r="6" spans="1:15" ht="13.5" customHeight="1">
      <c r="A6" s="22" t="s">
        <v>3</v>
      </c>
      <c r="B6" s="22" t="s">
        <v>4</v>
      </c>
      <c r="C6" s="23" t="s">
        <v>5</v>
      </c>
      <c r="D6" s="22" t="s">
        <v>6</v>
      </c>
      <c r="E6" s="22"/>
      <c r="F6" s="5" t="s">
        <v>7</v>
      </c>
      <c r="G6" s="5" t="s">
        <v>8</v>
      </c>
      <c r="H6" s="22" t="s">
        <v>9</v>
      </c>
      <c r="I6" s="22"/>
      <c r="J6" s="22"/>
      <c r="K6" s="22"/>
      <c r="L6" s="6"/>
      <c r="M6" s="2"/>
    </row>
    <row r="7" spans="1:15" ht="51.75" customHeight="1">
      <c r="A7" s="22"/>
      <c r="B7" s="22"/>
      <c r="C7" s="23"/>
      <c r="D7" s="23"/>
      <c r="E7" s="22"/>
      <c r="F7" s="5" t="s">
        <v>10</v>
      </c>
      <c r="G7" s="5" t="s">
        <v>11</v>
      </c>
      <c r="H7" s="22" t="s">
        <v>12</v>
      </c>
      <c r="I7" s="22"/>
      <c r="J7" s="22" t="s">
        <v>13</v>
      </c>
      <c r="K7" s="22"/>
      <c r="L7" s="6"/>
    </row>
    <row r="8" spans="1:15" ht="20.25" customHeight="1">
      <c r="A8" s="4"/>
      <c r="B8" s="4"/>
      <c r="C8" s="5"/>
      <c r="D8" s="24"/>
      <c r="E8" s="24"/>
      <c r="F8" s="7" t="s">
        <v>14</v>
      </c>
      <c r="G8" s="7" t="s">
        <v>15</v>
      </c>
      <c r="H8" s="22"/>
      <c r="I8" s="22"/>
      <c r="L8" s="6"/>
    </row>
    <row r="9" spans="1:15" ht="6.75" customHeight="1" thickBot="1">
      <c r="A9" s="8"/>
    </row>
    <row r="10" spans="1:15" ht="14.25" customHeight="1" thickBot="1">
      <c r="A10" s="25" t="s">
        <v>16</v>
      </c>
      <c r="B10" s="26" t="s">
        <v>17</v>
      </c>
      <c r="C10" s="26" t="s">
        <v>18</v>
      </c>
      <c r="D10" s="26" t="str">
        <f>"перебувало на початок звітнього періоду(" &amp; TEXT( VALUE([1]SourceSheet!C3), "dd.mm.YY") &amp; ")"</f>
        <v>перебувало на початок звітнього періоду(21.03.23)</v>
      </c>
      <c r="E10" s="27" t="s">
        <v>19</v>
      </c>
      <c r="F10" s="27"/>
      <c r="G10" s="27"/>
      <c r="H10" s="27" t="s">
        <v>20</v>
      </c>
      <c r="I10" s="27"/>
      <c r="J10" s="27"/>
      <c r="K10" s="26" t="str">
        <f>"наявність станом на (" &amp; TEXT( VALUE([1]SourceSheet!D3), "dd.mm.YY")  &amp; ")"</f>
        <v>наявність станом на (23.04.23)</v>
      </c>
      <c r="L10" s="9"/>
      <c r="M10" s="9"/>
    </row>
    <row r="11" spans="1:15" ht="91.5" customHeight="1" thickBot="1">
      <c r="A11" s="25"/>
      <c r="B11" s="25"/>
      <c r="C11" s="25"/>
      <c r="D11" s="25"/>
      <c r="E11" s="10" t="s">
        <v>21</v>
      </c>
      <c r="F11" s="10" t="s">
        <v>22</v>
      </c>
      <c r="G11" s="10" t="s">
        <v>23</v>
      </c>
      <c r="H11" s="10" t="s">
        <v>24</v>
      </c>
      <c r="I11" s="10" t="s">
        <v>25</v>
      </c>
      <c r="J11" s="11" t="s">
        <v>23</v>
      </c>
      <c r="K11" s="26"/>
      <c r="L11" s="9"/>
      <c r="M11" s="9"/>
    </row>
    <row r="12" spans="1:15" ht="14.25" customHeight="1" thickBot="1">
      <c r="A12" s="12">
        <v>1</v>
      </c>
      <c r="B12" s="13">
        <v>2</v>
      </c>
      <c r="C12" s="13">
        <v>3</v>
      </c>
      <c r="D12" s="13">
        <v>5</v>
      </c>
      <c r="E12" s="13">
        <v>6</v>
      </c>
      <c r="F12" s="13">
        <v>7</v>
      </c>
      <c r="G12" s="13">
        <v>9</v>
      </c>
      <c r="H12" s="13">
        <v>11</v>
      </c>
      <c r="I12" s="13">
        <v>12</v>
      </c>
      <c r="J12" s="13">
        <v>13</v>
      </c>
      <c r="K12" s="13">
        <v>14</v>
      </c>
      <c r="L12" s="14"/>
      <c r="M12" s="14"/>
      <c r="N12" s="14"/>
      <c r="O12" s="14"/>
    </row>
    <row r="13" spans="1:15" ht="13.5" customHeight="1" thickBot="1">
      <c r="A13" s="12">
        <v>1</v>
      </c>
      <c r="B13" s="12" t="str" cm="1">
        <f t="array" ref="B13:B15">_xlfn.LET(
    _xlpm.data,_xlfn.VSTACK([1]SourceSheet!X5:X163, [1]SourceSheet!Y5:Y163),
    _xlfn.UNIQUE(_xlfn._xlws.FILTER(_xlpm.data,_xlpm.data&lt;&gt;""))
)</f>
        <v>ДП-л-Євро5 В0</v>
      </c>
      <c r="C13" s="12" t="str">
        <f t="shared" ref="C13:C22" si="0">IF(ISBLANK(B13), "", "л/кг")</f>
        <v>л/кг</v>
      </c>
      <c r="D13" s="12" t="str" cm="1">
        <f t="array" ref="D13">_xlfn.LET(_xlpm.ltrs,
    SUMPRODUCT(
        --(MOD(ROW([1]SourceSheet!$R$2:$R$163)-ROW([1]SourceSheet!$R$2)+1,4)=0),--([1]SourceSheet!$X$2:$X$163=B13),--([1]SourceSheet!$X$2:$X$163&lt;&gt;""),[1]SourceSheet!$R$2:$R$163),
    _xlpm.kgs, _xlpm.ltrs * IFERROR(HLOOKUP(B13, [1]SourceSheet!$B$5:$I$6,2, FALSE()), HLOOKUP(B13, [1]SourceSheet!$B$13:$I$15,2, FALSE())),
        IF(ISBLANK(B13), "",
            _xlpm.ltrs &amp; "/" &amp; ROUND( _xlpm.kgs, 0)
        )
    )</f>
        <v>40/34</v>
      </c>
      <c r="E13" s="12" t="e">
        <f>_xlfn.LET(_xlpm.ltrs,
    SUMIF([1]SourceSheet!$Y$5:$Y$163,B13,[1]SourceSheet!$S$5:$S$163),
    _xlpm.kgs, _xlpm.ltrs * IFERROR(HLOOKUP(B13, [1]SourceSheet!$B$5:$I$6,2, FALSE()), HLOOKUP(B13, [1]SourceSheet!$B$13:$I$15,2, FALSE())),
    IF(ISBLANK(B13), "",
        _xlpm.ltrs &amp; "/" &amp; ROUND(_xlpm.kgs,0)
    )
)</f>
        <v>#VALUE!</v>
      </c>
      <c r="F13" s="12" t="e">
        <f>_xlfn.LET(_xlpm.ltrs,
    SUMIF([1]SourceSheet!$Y$5:$Y$163,B13,[1]SourceSheet!$T$5:$T$163),
    _xlpm.kgs, _xlpm.ltrs * IFERROR(HLOOKUP(B13, [1]SourceSheet!$B$5:$I$6,2, FALSE()), HLOOKUP(B13, [1]SourceSheet!$B$13:$I$15,2, FALSE())),
    IF(ISBLANK(B13), "",
        _xlpm.ltrs &amp; "/" &amp; ROUND(_xlpm.kgs,0)
    )
)</f>
        <v>#VALUE!</v>
      </c>
      <c r="G13" s="12" t="e">
        <f t="shared" ref="G13:G22" si="1">_xlfn.LET(
    _xlpm.ltrsOwn, IF(OR(LEN(E13)=0,ISBLANK(E13)),
        0, _xlfn.TEXTBEFORE(E13, "/")),
    _xlpm.kgsOwn, IF(OR(LEN(E13)=0,ISBLANK(E13)),
        0, _xlfn.TEXTAFTER(E13, "/")),
    _xlpm.ltrsOther, IF(OR(LEN(F13)=0,ISBLANK(F13)),
        0, _xlfn.TEXTBEFORE(F13, "/")),
    _xlpm.kgsOther, IF(OR(LEN(F13)=0,ISBLANK(F13)),
        0, _xlfn.TEXTAFTER(F13, "/")),
    IF(ISBLANK($B13), "", _xlpm.ltrsOwn+_xlpm.ltrsOther &amp; "/" &amp; _xlpm.kgsOwn+_xlpm.kgsOther)
)</f>
        <v>#VALUE!</v>
      </c>
      <c r="H13" s="12" t="e">
        <f>_xlfn.LET(_xlpm.ltrs,
    SUMIF([1]SourceSheet!$X$5:$X$163,B13,[1]SourceSheet!$U$5:$U$163),
    _xlpm.kgs, _xlpm.ltrs * IFERROR(HLOOKUP(B13, [1]SourceSheet!$B$5:$I$6,2, FALSE()), HLOOKUP(B13, [1]SourceSheet!$B$13:$I$15,2, FALSE())),
    IF(ISBLANK(B13), "",
        _xlpm.ltrs &amp; "/" &amp; ROUND(_xlpm.kgs,0)
    )
)</f>
        <v>#VALUE!</v>
      </c>
      <c r="I13" s="15" t="str">
        <f>_xlfn.LET(_xlpm.ltrs, IFERROR(HLOOKUP(B13, [1]SourceSheet!$B$5:$I$8,4, FALSE()), HLOOKUP(B13, [1]SourceSheet!$B$13:$I$16,4, FALSE())), IF( ISBLANK(B13), "", _xlpm.ltrs &amp; "/" &amp; ROUND(_xlpm.ltrs * IFERROR(HLOOKUP(B13, [1]SourceSheet!$B$5:$I$8,2, FALSE()), HLOOKUP(B13, [1]SourceSheet!$B$13:$I$16,2, FALSE())),0)))</f>
        <v>22/18</v>
      </c>
      <c r="J13" s="12" t="e">
        <f>_xlfn.LET(
    _xlpm.ltrsOwn, IF(OR(LEN(H13)=0,ISBLANK(H13)),
        0, _xlfn.TEXTBEFORE(H13, "/")),
    _xlpm.kgsOwn, IF(OR(LEN(H13)=0,ISBLANK(H13)),
        0, _xlfn.TEXTAFTER(H13, "/")),
    _xlpm.ltrsOther, IF(OR(LEN(I13)=0,ISBLANK(I13)),
        0, _xlfn.TEXTBEFORE(I13, "/")),
    _xlpm.kgsOther, IF(OR(LEN(I13)=0,ISBLANK(I13)),
        0, _xlfn.TEXTAFTER(I13, "/")),
    IF(ISBLANK($B13), "", _xlpm.ltrsOther+_xlpm.ltrsOwn &amp; "/" &amp; _xlpm.kgsOwn+_xlpm.kgsOther)
)</f>
        <v>#VALUE!</v>
      </c>
      <c r="K13" s="12" t="e">
        <f>_xlfn.LET(
    _xlpm.ltrsBefore, IF(OR(LEN(D13)=0,ISBLANK(D13)),
        0, _xlfn.TEXTBEFORE(D13, "/")),
    _xlpm.kgsBefore, IF(OR(LEN(D13)=0,ISBLANK(D13)),
        0, _xlfn.TEXTAFTER(D13, "/")),
    _xlpm.ltrsIncome, IF(OR(LEN(G13)=0,ISBLANK(G13)),
        0, _xlfn.TEXTBEFORE(G13, "/")),
    _xlpm.kgsIncome, IF(OR(LEN(G13)=0,ISBLANK(G13)),
        0, _xlfn.TEXTAFTER(G13, "/")),
     _xlpm.ltrsOutcome, IF(OR(LEN(J13)=0,ISBLANK(J13)),
        0, _xlfn.TEXTBEFORE(J13, "/")),
    _xlpm.kgsOutcome, IF(OR(LEN(J13)=0,ISBLANK(J13)),
        0, _xlfn.TEXTAFTER(J13, "/")),
    IF(ISBLANK($B13), "", (_xlpm.ltrsBefore+_xlpm.ltrsIncome- _xlpm.ltrsOutcome) &amp; "/" &amp; (_xlpm.kgsBefore + _xlpm.kgsIncome - _xlpm.kgsOutcome ))
)</f>
        <v>#VALUE!</v>
      </c>
      <c r="L13" s="14"/>
      <c r="M13" s="16"/>
      <c r="N13" s="14"/>
      <c r="O13" s="14"/>
    </row>
    <row r="14" spans="1:15" ht="14.25" customHeight="1" thickBot="1">
      <c r="A14" s="12">
        <v>2</v>
      </c>
      <c r="B14" s="12" t="str">
        <v>ДП-з-Євро5 В0</v>
      </c>
      <c r="C14" s="12" t="str">
        <f t="shared" si="0"/>
        <v>л/кг</v>
      </c>
      <c r="D14" s="12" t="str" cm="1">
        <f t="array" ref="D14">_xlfn.LET(_xlpm.ltrs,
    SUMPRODUCT(
        --(MOD(ROW([1]SourceSheet!$R$2:$R$163)-ROW([1]SourceSheet!$R$2)+1,4)=0),--([1]SourceSheet!$X$2:$X$163=B14),--([1]SourceSheet!$X$2:$X$163&lt;&gt;""),[1]SourceSheet!$R$2:$R$163),
    _xlpm.kgs, _xlpm.ltrs * IFERROR(HLOOKUP(B14, [1]SourceSheet!$B$5:$I$6,2, FALSE()), HLOOKUP(B14, [1]SourceSheet!$B$13:$I$15,2, FALSE())),
        IF(ISBLANK(B14), "",
            _xlpm.ltrs &amp; "/" &amp; ROUND( _xlpm.kgs, 0)
        )
    )</f>
        <v>0/0</v>
      </c>
      <c r="E14" s="12" t="e">
        <f>_xlfn.LET(_xlpm.ltrs,
    SUMIF([1]SourceSheet!$Y$5:$Y$163,B14,[1]SourceSheet!$S$5:$S$163),
    _xlpm.kgs, _xlpm.ltrs * IFERROR(HLOOKUP(B14, [1]SourceSheet!$B$5:$I$6,2, FALSE()), HLOOKUP(B14, [1]SourceSheet!$B$13:$I$15,2, FALSE())),
    IF(ISBLANK(B14), "",
        _xlpm.ltrs &amp; "/" &amp; ROUND(_xlpm.kgs,0)
    )
)</f>
        <v>#VALUE!</v>
      </c>
      <c r="F14" s="12" t="e">
        <f>_xlfn.LET(_xlpm.ltrs,
    SUMIF([1]SourceSheet!$Y$5:$Y$163,B14,[1]SourceSheet!$T$5:$T$163),
    _xlpm.kgs, _xlpm.ltrs * IFERROR(HLOOKUP(B14, [1]SourceSheet!$B$5:$I$6,2, FALSE()), HLOOKUP(B14, [1]SourceSheet!$B$13:$I$15,2, FALSE())),
    IF(ISBLANK(B14), "",
        _xlpm.ltrs &amp; "/" &amp; ROUND(_xlpm.kgs,0)
    )
)</f>
        <v>#VALUE!</v>
      </c>
      <c r="G14" s="12" t="e">
        <f t="shared" si="1"/>
        <v>#VALUE!</v>
      </c>
      <c r="H14" s="12" t="e">
        <f>_xlfn.LET(_xlpm.ltrs,
    SUMIF([1]SourceSheet!$X$5:$X$163,B14,[1]SourceSheet!$U$5:$U$163),
    _xlpm.kgs, _xlpm.ltrs * IFERROR(HLOOKUP(B14, [1]SourceSheet!$B$5:$I$6,2, FALSE()), HLOOKUP(B14, [1]SourceSheet!$B$13:$I$15,2, FALSE())),
    IF(ISBLANK(B14), "",
        _xlpm.ltrs &amp; "/" &amp; ROUND(_xlpm.kgs,0)
    )
)</f>
        <v>#VALUE!</v>
      </c>
      <c r="I14" s="15" t="str">
        <f>_xlfn.LET(_xlpm.ltrs, IFERROR(HLOOKUP(B14, [1]SourceSheet!$B$5:$I$8,4, FALSE()), HLOOKUP(B14, [1]SourceSheet!$B$13:$I$16,4, FALSE())), IF( ISBLANK(B14), "", _xlpm.ltrs &amp; "/" &amp; ROUND(_xlpm.ltrs * IFERROR(HLOOKUP(B14, [1]SourceSheet!$B$5:$I$8,2, FALSE()), HLOOKUP(B14, [1]SourceSheet!$B$13:$I$16,2, FALSE())),0)))</f>
        <v>23/20</v>
      </c>
      <c r="J14" s="12" t="e">
        <f t="shared" ref="J14:J22" si="2">_xlfn.LET(
    _xlpm.ltrsOwn, IF(OR(LEN(H14)=0,ISBLANK(H14)),
        0, _xlfn.TEXTBEFORE(H14, "/")),
    _xlpm.kgsOwn, IF(OR(LEN(H14)=0,ISBLANK(H14)),
        0, _xlfn.TEXTAFTER(H14, "/")),
    _xlpm.ltrsOther, IF(OR(LEN(I14)=0,ISBLANK(I14)),
        0, _xlfn.TEXTBEFORE(I14, "/")),
    _xlpm.kgsOther, IF(OR(LEN(I14)=0,ISBLANK(I14)),
        0, _xlfn.TEXTAFTER(I14, "/")),
    IF(ISBLANK($B14), "", _xlpm.ltrsOther+_xlpm.ltrsOwn &amp; "/" &amp; _xlpm.kgsOwn+_xlpm.kgsOther)
)</f>
        <v>#VALUE!</v>
      </c>
      <c r="K14" s="12" t="e">
        <f t="shared" ref="K14:K22" si="3">_xlfn.LET(
    _xlpm.ltrsBefore, IF(OR(LEN(D14)=0,ISBLANK(D14)),
        0, _xlfn.TEXTBEFORE(D14, "/")),
    _xlpm.kgsBefore, IF(OR(LEN(D14)=0,ISBLANK(D14)),
        0, _xlfn.TEXTAFTER(D14, "/")),
    _xlpm.ltrsIncome, IF(OR(LEN(G14)=0,ISBLANK(G14)),
        0, _xlfn.TEXTBEFORE(G14, "/")),
    _xlpm.kgsIncome, IF(OR(LEN(G14)=0,ISBLANK(G14)),
        0, _xlfn.TEXTAFTER(G14, "/")),
     _xlpm.ltrsOutcome, IF(OR(LEN(J14)=0,ISBLANK(J14)),
        0, _xlfn.TEXTBEFORE(J14, "/")),
    _xlpm.kgsOutcome, IF(OR(LEN(J14)=0,ISBLANK(J14)),
        0, _xlfn.TEXTAFTER(J14, "/")),
    IF(ISBLANK($B14), "", (_xlpm.ltrsBefore+_xlpm.ltrsIncome- _xlpm.ltrsOutcome) &amp; "/" &amp; (_xlpm.kgsBefore + _xlpm.kgsIncome - _xlpm.kgsOutcome ))
)</f>
        <v>#VALUE!</v>
      </c>
      <c r="L14" s="14"/>
      <c r="M14" s="14"/>
      <c r="N14" s="14"/>
      <c r="O14" s="14"/>
    </row>
    <row r="15" spans="1:15" ht="14.25" customHeight="1" thickBot="1">
      <c r="A15" s="12">
        <v>3</v>
      </c>
      <c r="B15" s="12" t="str">
        <v>А-80</v>
      </c>
      <c r="C15" s="12" t="str">
        <f t="shared" si="0"/>
        <v>л/кг</v>
      </c>
      <c r="D15" s="12" t="str" cm="1">
        <f t="array" ref="D15">_xlfn.LET(_xlpm.ltrs,
    SUMPRODUCT(
        --(MOD(ROW([1]SourceSheet!$R$2:$R$163)-ROW([1]SourceSheet!$R$2)+1,4)=0),--([1]SourceSheet!$X$2:$X$163=B15),--([1]SourceSheet!$X$2:$X$163&lt;&gt;""),[1]SourceSheet!$R$2:$R$163),
    _xlpm.kgs, _xlpm.ltrs * IFERROR(HLOOKUP(B15, [1]SourceSheet!$B$5:$I$6,2, FALSE()), HLOOKUP(B15, [1]SourceSheet!$B$13:$I$15,2, FALSE())),
        IF(ISBLANK(B15), "",
            _xlpm.ltrs &amp; "/" &amp; ROUND( _xlpm.kgs, 0)
        )
    )</f>
        <v>0/0</v>
      </c>
      <c r="E15" s="12" t="e">
        <f>_xlfn.LET(_xlpm.ltrs,
    SUMIF([1]SourceSheet!$Y$5:$Y$163,B15,[1]SourceSheet!$S$5:$S$163),
    _xlpm.kgs, _xlpm.ltrs * IFERROR(HLOOKUP(B15, [1]SourceSheet!$B$5:$I$6,2, FALSE()), HLOOKUP(B15, [1]SourceSheet!$B$13:$I$15,2, FALSE())),
    IF(ISBLANK(B15), "",
        _xlpm.ltrs &amp; "/" &amp; ROUND(_xlpm.kgs,0)
    )
)</f>
        <v>#VALUE!</v>
      </c>
      <c r="F15" s="12" t="e">
        <f>_xlfn.LET(_xlpm.ltrs,
    SUMIF([1]SourceSheet!$Y$5:$Y$163,B15,[1]SourceSheet!$T$5:$T$163),
    _xlpm.kgs, _xlpm.ltrs * IFERROR(HLOOKUP(B15, [1]SourceSheet!$B$5:$I$6,2, FALSE()), HLOOKUP(B15, [1]SourceSheet!$B$13:$I$15,2, FALSE())),
    IF(ISBLANK(B15), "",
        _xlpm.ltrs &amp; "/" &amp; ROUND(_xlpm.kgs,0)
    )
)</f>
        <v>#VALUE!</v>
      </c>
      <c r="G15" s="12" t="e">
        <f t="shared" si="1"/>
        <v>#VALUE!</v>
      </c>
      <c r="H15" s="12" t="e">
        <f>_xlfn.LET(_xlpm.ltrs,
    SUMIF([1]SourceSheet!$X$5:$X$163,B15,[1]SourceSheet!$U$5:$U$163),
    _xlpm.kgs, _xlpm.ltrs * IFERROR(HLOOKUP(B15, [1]SourceSheet!$B$5:$I$6,2, FALSE()), HLOOKUP(B15, [1]SourceSheet!$B$13:$I$15,2, FALSE())),
    IF(ISBLANK(B15), "",
        _xlpm.ltrs &amp; "/" &amp; ROUND(_xlpm.kgs,0)
    )
)</f>
        <v>#VALUE!</v>
      </c>
      <c r="I15" s="15" t="str">
        <f>_xlfn.LET(_xlpm.ltrs, IFERROR(HLOOKUP(B15, [1]SourceSheet!$B$5:$I$8,4, FALSE()), HLOOKUP(B15, [1]SourceSheet!$B$13:$I$16,4, FALSE())), IF( ISBLANK(B15), "", _xlpm.ltrs &amp; "/" &amp; ROUND(_xlpm.ltrs * IFERROR(HLOOKUP(B15, [1]SourceSheet!$B$5:$I$8,2, FALSE()), HLOOKUP(B15, [1]SourceSheet!$B$13:$I$16,2, FALSE())),0)))</f>
        <v>26/20</v>
      </c>
      <c r="J15" s="12" t="e">
        <f t="shared" si="2"/>
        <v>#VALUE!</v>
      </c>
      <c r="K15" s="12" t="e">
        <f t="shared" si="3"/>
        <v>#VALUE!</v>
      </c>
      <c r="L15" s="14"/>
      <c r="M15" s="14"/>
      <c r="N15" s="14"/>
      <c r="O15" s="14"/>
    </row>
    <row r="16" spans="1:15" ht="14.25" customHeight="1" thickBot="1">
      <c r="A16" s="12">
        <v>4</v>
      </c>
      <c r="B16" s="12"/>
      <c r="C16" s="12" t="str">
        <f t="shared" si="0"/>
        <v/>
      </c>
      <c r="D16" s="12" t="str" cm="1">
        <f t="array" ref="D16">_xlfn.LET(_xlpm.ltrs,
    SUMPRODUCT(
        --(MOD(ROW([1]SourceSheet!$R$2:$R$163)-ROW([1]SourceSheet!$R$2)+1,4)=0),--([1]SourceSheet!$X$2:$X$163=B16),--([1]SourceSheet!$X$2:$X$163&lt;&gt;""),[1]SourceSheet!$R$2:$R$163),
    _xlpm.kgs, _xlpm.ltrs * IFERROR(HLOOKUP(B16, [1]SourceSheet!$B$5:$I$6,2, FALSE()), HLOOKUP(B16, [1]SourceSheet!$B$13:$I$15,2, FALSE())),
        IF(ISBLANK(B16), "",
            _xlpm.ltrs &amp; "/" &amp; ROUND( _xlpm.kgs, 0)
        )
    )</f>
        <v/>
      </c>
      <c r="E16" s="12" t="str">
        <f>_xlfn.LET(_xlpm.ltrs,
    SUMIF([1]SourceSheet!$Y$5:$Y$163,B16,[1]SourceSheet!$S$5:$S$163),
    _xlpm.kgs, _xlpm.ltrs * IFERROR(HLOOKUP(B16, [1]SourceSheet!$B$5:$I$6,2, FALSE()), HLOOKUP(B16, [1]SourceSheet!$B$13:$I$15,2, FALSE())),
    IF(ISBLANK(B16), "",
        _xlpm.ltrs &amp; "/" &amp; ROUND(_xlpm.kgs,0)
    )
)</f>
        <v/>
      </c>
      <c r="F16" s="12" t="str">
        <f>_xlfn.LET(_xlpm.ltrs,
    SUMIF([1]SourceSheet!$Y$5:$Y$163,B16,[1]SourceSheet!$T$5:$T$163),
    _xlpm.kgs, _xlpm.ltrs * IFERROR(HLOOKUP(B16, [1]SourceSheet!$B$5:$I$6,2, FALSE()), HLOOKUP(B16, [1]SourceSheet!$B$13:$I$15,2, FALSE())),
    IF(ISBLANK(B16), "",
        _xlpm.ltrs &amp; "/" &amp; ROUND(_xlpm.kgs,0)
    )
)</f>
        <v/>
      </c>
      <c r="G16" s="12" t="str">
        <f t="shared" si="1"/>
        <v/>
      </c>
      <c r="H16" s="12" t="str">
        <f>_xlfn.LET(_xlpm.ltrs,
    SUMIF([1]SourceSheet!$X$5:$X$163,B16,[1]SourceSheet!$U$5:$U$163),
    _xlpm.kgs, _xlpm.ltrs * IFERROR(HLOOKUP(B16, [1]SourceSheet!$B$5:$I$6,2, FALSE()), HLOOKUP(B16, [1]SourceSheet!$B$13:$I$15,2, FALSE())),
    IF(ISBLANK(B16), "",
        _xlpm.ltrs &amp; "/" &amp; ROUND(_xlpm.kgs,0)
    )
)</f>
        <v/>
      </c>
      <c r="I16" s="15" t="str">
        <f>_xlfn.LET(_xlpm.ltrs, IFERROR(HLOOKUP(B16, [1]SourceSheet!$B$5:$I$8,4, FALSE()), HLOOKUP(B16, [1]SourceSheet!$B$13:$I$16,4, FALSE())), IF( ISBLANK(B16), "", _xlpm.ltrs &amp; "/" &amp; ROUND(_xlpm.ltrs * IFERROR(HLOOKUP(B16, [1]SourceSheet!$B$5:$I$8,2, FALSE()), HLOOKUP(B16, [1]SourceSheet!$B$13:$I$16,2, FALSE())),0)))</f>
        <v/>
      </c>
      <c r="J16" s="12" t="str">
        <f t="shared" si="2"/>
        <v/>
      </c>
      <c r="K16" s="12" t="str">
        <f t="shared" si="3"/>
        <v/>
      </c>
      <c r="L16" s="14"/>
      <c r="M16" s="14"/>
      <c r="N16" s="14"/>
      <c r="O16" s="14"/>
    </row>
    <row r="17" spans="1:15" ht="14.25" customHeight="1" thickBot="1">
      <c r="A17" s="12">
        <v>5</v>
      </c>
      <c r="B17" s="12"/>
      <c r="C17" s="12" t="str">
        <f t="shared" si="0"/>
        <v/>
      </c>
      <c r="D17" s="12" t="str" cm="1">
        <f t="array" ref="D17">_xlfn.LET(_xlpm.ltrs,
    SUMPRODUCT(
        --(MOD(ROW([1]SourceSheet!$R$2:$R$163)-ROW([1]SourceSheet!$R$2)+1,4)=0),--([1]SourceSheet!$X$2:$X$163=B17),--([1]SourceSheet!$X$2:$X$163&lt;&gt;""),[1]SourceSheet!$R$2:$R$163),
    _xlpm.kgs, _xlpm.ltrs * IFERROR(HLOOKUP(B17, [1]SourceSheet!$B$5:$I$6,2, FALSE()), HLOOKUP(B17, [1]SourceSheet!$B$13:$I$15,2, FALSE())),
        IF(ISBLANK(B17), "",
            _xlpm.ltrs &amp; "/" &amp; ROUND( _xlpm.kgs, 0)
        )
    )</f>
        <v/>
      </c>
      <c r="E17" s="12" t="str">
        <f>_xlfn.LET(_xlpm.ltrs,
    SUMIF([1]SourceSheet!$Y$5:$Y$163,B17,[1]SourceSheet!$S$5:$S$163),
    _xlpm.kgs, _xlpm.ltrs * IFERROR(HLOOKUP(B17, [1]SourceSheet!$B$5:$I$6,2, FALSE()), HLOOKUP(B17, [1]SourceSheet!$B$13:$I$15,2, FALSE())),
    IF(ISBLANK(B17), "",
        _xlpm.ltrs &amp; "/" &amp; ROUND(_xlpm.kgs,0)
    )
)</f>
        <v/>
      </c>
      <c r="F17" s="12" t="str">
        <f>_xlfn.LET(_xlpm.ltrs,
    SUMIF([1]SourceSheet!$Y$5:$Y$163,B17,[1]SourceSheet!$T$5:$T$163),
    _xlpm.kgs, _xlpm.ltrs * IFERROR(HLOOKUP(B17, [1]SourceSheet!$B$5:$I$6,2, FALSE()), HLOOKUP(B17, [1]SourceSheet!$B$13:$I$15,2, FALSE())),
    IF(ISBLANK(B17), "",
        _xlpm.ltrs &amp; "/" &amp; ROUND(_xlpm.kgs,0)
    )
)</f>
        <v/>
      </c>
      <c r="G17" s="12" t="str">
        <f t="shared" si="1"/>
        <v/>
      </c>
      <c r="H17" s="12" t="str">
        <f>_xlfn.LET(_xlpm.ltrs,
    SUMIF([1]SourceSheet!$X$5:$X$163,B17,[1]SourceSheet!$U$5:$U$163),
    _xlpm.kgs, _xlpm.ltrs * IFERROR(HLOOKUP(B17, [1]SourceSheet!$B$5:$I$6,2, FALSE()), HLOOKUP(B17, [1]SourceSheet!$B$13:$I$15,2, FALSE())),
    IF(ISBLANK(B17), "",
        _xlpm.ltrs &amp; "/" &amp; ROUND(_xlpm.kgs,0)
    )
)</f>
        <v/>
      </c>
      <c r="I17" s="15" t="str">
        <f>_xlfn.LET(_xlpm.ltrs, IFERROR(HLOOKUP(B17, [1]SourceSheet!$B$5:$I$8,4, FALSE()), HLOOKUP(B17, [1]SourceSheet!$B$13:$I$16,4, FALSE())), IF( ISBLANK(B17), "", _xlpm.ltrs &amp; "/" &amp; ROUND(_xlpm.ltrs * IFERROR(HLOOKUP(B17, [1]SourceSheet!$B$5:$I$8,2, FALSE()), HLOOKUP(B17, [1]SourceSheet!$B$13:$I$16,2, FALSE())),0)))</f>
        <v/>
      </c>
      <c r="J17" s="12" t="str">
        <f t="shared" si="2"/>
        <v/>
      </c>
      <c r="K17" s="12" t="str">
        <f t="shared" si="3"/>
        <v/>
      </c>
      <c r="L17" s="14"/>
      <c r="M17" s="14"/>
      <c r="N17" s="14"/>
      <c r="O17" s="14"/>
    </row>
    <row r="18" spans="1:15" ht="14.25" customHeight="1" thickBot="1">
      <c r="A18" s="12">
        <v>6</v>
      </c>
      <c r="B18" s="12"/>
      <c r="C18" s="12" t="str">
        <f t="shared" si="0"/>
        <v/>
      </c>
      <c r="D18" s="12" t="str" cm="1">
        <f t="array" ref="D18">_xlfn.LET(_xlpm.ltrs,
    SUMPRODUCT(
        --(MOD(ROW([1]SourceSheet!$R$2:$R$163)-ROW([1]SourceSheet!$R$2)+1,4)=0),--([1]SourceSheet!$X$2:$X$163=B18),--([1]SourceSheet!$X$2:$X$163&lt;&gt;""),[1]SourceSheet!$R$2:$R$163),
    _xlpm.kgs, _xlpm.ltrs * IFERROR(HLOOKUP(B18, [1]SourceSheet!$B$5:$I$6,2, FALSE()), HLOOKUP(B18, [1]SourceSheet!$B$13:$I$15,2, FALSE())),
        IF(ISBLANK(B18), "",
            _xlpm.ltrs &amp; "/" &amp; ROUND( _xlpm.kgs, 0)
        )
    )</f>
        <v/>
      </c>
      <c r="E18" s="12" t="str">
        <f>_xlfn.LET(_xlpm.ltrs,
    SUMIF([1]SourceSheet!$Y$5:$Y$163,B18,[1]SourceSheet!$S$5:$S$163),
    _xlpm.kgs, _xlpm.ltrs * IFERROR(HLOOKUP(B18, [1]SourceSheet!$B$5:$I$6,2, FALSE()), HLOOKUP(B18, [1]SourceSheet!$B$13:$I$15,2, FALSE())),
    IF(ISBLANK(B18), "",
        _xlpm.ltrs &amp; "/" &amp; ROUND(_xlpm.kgs,0)
    )
)</f>
        <v/>
      </c>
      <c r="F18" s="12" t="str">
        <f>_xlfn.LET(_xlpm.ltrs,
    SUMIF([1]SourceSheet!$Y$5:$Y$163,B18,[1]SourceSheet!$T$5:$T$163),
    _xlpm.kgs, _xlpm.ltrs * IFERROR(HLOOKUP(B18, [1]SourceSheet!$B$5:$I$6,2, FALSE()), HLOOKUP(B18, [1]SourceSheet!$B$13:$I$15,2, FALSE())),
    IF(ISBLANK(B18), "",
        _xlpm.ltrs &amp; "/" &amp; ROUND(_xlpm.kgs,0)
    )
)</f>
        <v/>
      </c>
      <c r="G18" s="12" t="str">
        <f t="shared" si="1"/>
        <v/>
      </c>
      <c r="H18" s="12" t="str">
        <f>_xlfn.LET(_xlpm.ltrs,
    SUMIF([1]SourceSheet!$X$5:$X$163,B18,[1]SourceSheet!$U$5:$U$163),
    _xlpm.kgs, _xlpm.ltrs * IFERROR(HLOOKUP(B18, [1]SourceSheet!$B$5:$I$6,2, FALSE()), HLOOKUP(B18, [1]SourceSheet!$B$13:$I$15,2, FALSE())),
    IF(ISBLANK(B18), "",
        _xlpm.ltrs &amp; "/" &amp; ROUND(_xlpm.kgs,0)
    )
)</f>
        <v/>
      </c>
      <c r="I18" s="15" t="str">
        <f>_xlfn.LET(_xlpm.ltrs, IFERROR(HLOOKUP(B18, [1]SourceSheet!$B$5:$I$8,4, FALSE()), HLOOKUP(B18, [1]SourceSheet!$B$13:$I$16,4, FALSE())), IF( ISBLANK(B18), "", _xlpm.ltrs &amp; "/" &amp; ROUND(_xlpm.ltrs * IFERROR(HLOOKUP(B18, [1]SourceSheet!$B$5:$I$8,2, FALSE()), HLOOKUP(B18, [1]SourceSheet!$B$13:$I$16,2, FALSE())),0)))</f>
        <v/>
      </c>
      <c r="J18" s="12" t="str">
        <f t="shared" si="2"/>
        <v/>
      </c>
      <c r="K18" s="12" t="str">
        <f t="shared" si="3"/>
        <v/>
      </c>
      <c r="L18" s="14"/>
      <c r="M18" s="14"/>
      <c r="N18" s="14"/>
      <c r="O18" s="14"/>
    </row>
    <row r="19" spans="1:15" ht="14.25" customHeight="1" thickBot="1">
      <c r="A19" s="12">
        <v>7</v>
      </c>
      <c r="B19" s="12"/>
      <c r="C19" s="12" t="str">
        <f t="shared" si="0"/>
        <v/>
      </c>
      <c r="D19" s="12" t="str" cm="1">
        <f t="array" ref="D19">_xlfn.LET(_xlpm.ltrs,
    SUMPRODUCT(
        --(MOD(ROW([1]SourceSheet!$R$2:$R$163)-ROW([1]SourceSheet!$R$2)+1,4)=0),--([1]SourceSheet!$X$2:$X$163=B19),--([1]SourceSheet!$X$2:$X$163&lt;&gt;""),[1]SourceSheet!$R$2:$R$163),
    _xlpm.kgs, _xlpm.ltrs * IFERROR(HLOOKUP(B19, [1]SourceSheet!$B$5:$I$6,2, FALSE()), HLOOKUP(B19, [1]SourceSheet!$B$13:$I$15,2, FALSE())),
        IF(ISBLANK(B19), "",
            _xlpm.ltrs &amp; "/" &amp; ROUND( _xlpm.kgs, 0)
        )
    )</f>
        <v/>
      </c>
      <c r="E19" s="12" t="str">
        <f>_xlfn.LET(_xlpm.ltrs,
    SUMIF([1]SourceSheet!$Y$5:$Y$163,B19,[1]SourceSheet!$S$5:$S$163),
    _xlpm.kgs, _xlpm.ltrs * IFERROR(HLOOKUP(B19, [1]SourceSheet!$B$5:$I$6,2, FALSE()), HLOOKUP(B19, [1]SourceSheet!$B$13:$I$15,2, FALSE())),
    IF(ISBLANK(B19), "",
        _xlpm.ltrs &amp; "/" &amp; ROUND(_xlpm.kgs,0)
    )
)</f>
        <v/>
      </c>
      <c r="F19" s="12" t="str">
        <f>_xlfn.LET(_xlpm.ltrs,
    SUMIF([1]SourceSheet!$Y$5:$Y$163,B19,[1]SourceSheet!$T$5:$T$163),
    _xlpm.kgs, _xlpm.ltrs * IFERROR(HLOOKUP(B19, [1]SourceSheet!$B$5:$I$6,2, FALSE()), HLOOKUP(B19, [1]SourceSheet!$B$13:$I$15,2, FALSE())),
    IF(ISBLANK(B19), "",
        _xlpm.ltrs &amp; "/" &amp; ROUND(_xlpm.kgs,0)
    )
)</f>
        <v/>
      </c>
      <c r="G19" s="12" t="str">
        <f t="shared" si="1"/>
        <v/>
      </c>
      <c r="H19" s="12" t="str">
        <f>_xlfn.LET(_xlpm.ltrs,
    SUMIF([1]SourceSheet!$X$5:$X$163,B19,[1]SourceSheet!$U$5:$U$163),
    _xlpm.kgs, _xlpm.ltrs * IFERROR(HLOOKUP(B19, [1]SourceSheet!$B$5:$I$6,2, FALSE()), HLOOKUP(B19, [1]SourceSheet!$B$13:$I$15,2, FALSE())),
    IF(ISBLANK(B19), "",
        _xlpm.ltrs &amp; "/" &amp; ROUND(_xlpm.kgs,0)
    )
)</f>
        <v/>
      </c>
      <c r="I19" s="15" t="str">
        <f>_xlfn.LET(_xlpm.ltrs, IFERROR(HLOOKUP(B19, [1]SourceSheet!$B$5:$I$8,4, FALSE()), HLOOKUP(B19, [1]SourceSheet!$B$13:$I$16,4, FALSE())), IF( ISBLANK(B19), "", _xlpm.ltrs &amp; "/" &amp; ROUND(_xlpm.ltrs * IFERROR(HLOOKUP(B19, [1]SourceSheet!$B$5:$I$8,2, FALSE()), HLOOKUP(B19, [1]SourceSheet!$B$13:$I$16,2, FALSE())),0)))</f>
        <v/>
      </c>
      <c r="J19" s="12" t="str">
        <f t="shared" si="2"/>
        <v/>
      </c>
      <c r="K19" s="12" t="str">
        <f t="shared" si="3"/>
        <v/>
      </c>
      <c r="L19" s="14"/>
      <c r="M19" s="14"/>
      <c r="N19" s="14"/>
      <c r="O19" s="14"/>
    </row>
    <row r="20" spans="1:15" ht="14.25" customHeight="1" thickBot="1">
      <c r="A20" s="12">
        <v>8</v>
      </c>
      <c r="B20" s="12"/>
      <c r="C20" s="12" t="str">
        <f t="shared" si="0"/>
        <v/>
      </c>
      <c r="D20" s="12" t="str" cm="1">
        <f t="array" ref="D20">_xlfn.LET(_xlpm.ltrs,
    SUMPRODUCT(
        --(MOD(ROW([1]SourceSheet!$R$2:$R$163)-ROW([1]SourceSheet!$R$2)+1,4)=0),--([1]SourceSheet!$X$2:$X$163=B20),--([1]SourceSheet!$X$2:$X$163&lt;&gt;""),[1]SourceSheet!$R$2:$R$163),
    _xlpm.kgs, _xlpm.ltrs * IFERROR(HLOOKUP(B20, [1]SourceSheet!$B$5:$I$6,2, FALSE()), HLOOKUP(B20, [1]SourceSheet!$B$13:$I$15,2, FALSE())),
        IF(ISBLANK(B20), "",
            _xlpm.ltrs &amp; "/" &amp; ROUND( _xlpm.kgs, 0)
        )
    )</f>
        <v/>
      </c>
      <c r="E20" s="12" t="str">
        <f>_xlfn.LET(_xlpm.ltrs,
    SUMIF([1]SourceSheet!$Y$5:$Y$163,B20,[1]SourceSheet!$S$5:$S$163),
    _xlpm.kgs, _xlpm.ltrs * IFERROR(HLOOKUP(B20, [1]SourceSheet!$B$5:$I$6,2, FALSE()), HLOOKUP(B20, [1]SourceSheet!$B$13:$I$15,2, FALSE())),
    IF(ISBLANK(B20), "",
        _xlpm.ltrs &amp; "/" &amp; ROUND(_xlpm.kgs,0)
    )
)</f>
        <v/>
      </c>
      <c r="F20" s="12" t="str">
        <f>_xlfn.LET(_xlpm.ltrs,
    SUMIF([1]SourceSheet!$Y$5:$Y$163,B20,[1]SourceSheet!$T$5:$T$163),
    _xlpm.kgs, _xlpm.ltrs * IFERROR(HLOOKUP(B20, [1]SourceSheet!$B$5:$I$6,2, FALSE()), HLOOKUP(B20, [1]SourceSheet!$B$13:$I$15,2, FALSE())),
    IF(ISBLANK(B20), "",
        _xlpm.ltrs &amp; "/" &amp; ROUND(_xlpm.kgs,0)
    )
)</f>
        <v/>
      </c>
      <c r="G20" s="12" t="str">
        <f t="shared" si="1"/>
        <v/>
      </c>
      <c r="H20" s="12" t="str">
        <f>_xlfn.LET(_xlpm.ltrs,
    SUMIF([1]SourceSheet!$X$5:$X$163,B20,[1]SourceSheet!$U$5:$U$163),
    _xlpm.kgs, _xlpm.ltrs * IFERROR(HLOOKUP(B20, [1]SourceSheet!$B$5:$I$6,2, FALSE()), HLOOKUP(B20, [1]SourceSheet!$B$13:$I$15,2, FALSE())),
    IF(ISBLANK(B20), "",
        _xlpm.ltrs &amp; "/" &amp; ROUND(_xlpm.kgs,0)
    )
)</f>
        <v/>
      </c>
      <c r="I20" s="15" t="str">
        <f>_xlfn.LET(_xlpm.ltrs, IFERROR(HLOOKUP(B20, [1]SourceSheet!$B$5:$I$8,4, FALSE()), HLOOKUP(B20, [1]SourceSheet!$B$13:$I$16,4, FALSE())), IF( ISBLANK(B20), "", _xlpm.ltrs &amp; "/" &amp; ROUND(_xlpm.ltrs * IFERROR(HLOOKUP(B20, [1]SourceSheet!$B$5:$I$8,2, FALSE()), HLOOKUP(B20, [1]SourceSheet!$B$13:$I$16,2, FALSE())),0)))</f>
        <v/>
      </c>
      <c r="J20" s="12" t="str">
        <f t="shared" si="2"/>
        <v/>
      </c>
      <c r="K20" s="12" t="str">
        <f t="shared" si="3"/>
        <v/>
      </c>
      <c r="L20" s="14"/>
      <c r="M20" s="14"/>
      <c r="N20" s="14"/>
      <c r="O20" s="14"/>
    </row>
    <row r="21" spans="1:15" ht="14.25" customHeight="1" thickBot="1">
      <c r="A21" s="12">
        <v>9</v>
      </c>
      <c r="B21" s="12"/>
      <c r="C21" s="12" t="str">
        <f t="shared" si="0"/>
        <v/>
      </c>
      <c r="D21" s="12" t="str" cm="1">
        <f t="array" ref="D21">_xlfn.LET(_xlpm.ltrs,
    SUMPRODUCT(
        --(MOD(ROW([1]SourceSheet!$R$2:$R$163)-ROW([1]SourceSheet!$R$2)+1,4)=0),--([1]SourceSheet!$X$2:$X$163=B21),--([1]SourceSheet!$X$2:$X$163&lt;&gt;""),[1]SourceSheet!$R$2:$R$163),
    _xlpm.kgs, _xlpm.ltrs * IFERROR(HLOOKUP(B21, [1]SourceSheet!$B$5:$I$6,2, FALSE()), HLOOKUP(B21, [1]SourceSheet!$B$13:$I$15,2, FALSE())),
        IF(ISBLANK(B21), "",
            _xlpm.ltrs &amp; "/" &amp; ROUND( _xlpm.kgs, 0)
        )
    )</f>
        <v/>
      </c>
      <c r="E21" s="12" t="str">
        <f>_xlfn.LET(_xlpm.ltrs,
    SUMIF([1]SourceSheet!$Y$5:$Y$163,B21,[1]SourceSheet!$S$5:$S$163),
    _xlpm.kgs, _xlpm.ltrs * IFERROR(HLOOKUP(B21, [1]SourceSheet!$B$5:$I$6,2, FALSE()), HLOOKUP(B21, [1]SourceSheet!$B$13:$I$15,2, FALSE())),
    IF(ISBLANK(B21), "",
        _xlpm.ltrs &amp; "/" &amp; ROUND(_xlpm.kgs,0)
    )
)</f>
        <v/>
      </c>
      <c r="F21" s="12" t="str">
        <f>_xlfn.LET(_xlpm.ltrs,
    SUMIF([1]SourceSheet!$Y$5:$Y$163,B21,[1]SourceSheet!$T$5:$T$163),
    _xlpm.kgs, _xlpm.ltrs * IFERROR(HLOOKUP(B21, [1]SourceSheet!$B$5:$I$6,2, FALSE()), HLOOKUP(B21, [1]SourceSheet!$B$13:$I$15,2, FALSE())),
    IF(ISBLANK(B21), "",
        _xlpm.ltrs &amp; "/" &amp; ROUND(_xlpm.kgs,0)
    )
)</f>
        <v/>
      </c>
      <c r="G21" s="12" t="str">
        <f t="shared" si="1"/>
        <v/>
      </c>
      <c r="H21" s="12" t="str">
        <f>_xlfn.LET(_xlpm.ltrs,
    SUMIF([1]SourceSheet!$X$5:$X$163,B21,[1]SourceSheet!$U$5:$U$163),
    _xlpm.kgs, _xlpm.ltrs * IFERROR(HLOOKUP(B21, [1]SourceSheet!$B$5:$I$6,2, FALSE()), HLOOKUP(B21, [1]SourceSheet!$B$13:$I$15,2, FALSE())),
    IF(ISBLANK(B21), "",
        _xlpm.ltrs &amp; "/" &amp; ROUND(_xlpm.kgs,0)
    )
)</f>
        <v/>
      </c>
      <c r="I21" s="15" t="str">
        <f>_xlfn.LET(_xlpm.ltrs, IFERROR(HLOOKUP(B21, [1]SourceSheet!$B$5:$I$8,4, FALSE()), HLOOKUP(B21, [1]SourceSheet!$B$13:$I$16,4, FALSE())), IF( ISBLANK(B21), "", _xlpm.ltrs &amp; "/" &amp; ROUND(_xlpm.ltrs * IFERROR(HLOOKUP(B21, [1]SourceSheet!$B$5:$I$8,2, FALSE()), HLOOKUP(B21, [1]SourceSheet!$B$13:$I$16,2, FALSE())),0)))</f>
        <v/>
      </c>
      <c r="J21" s="12" t="str">
        <f t="shared" si="2"/>
        <v/>
      </c>
      <c r="K21" s="12" t="str">
        <f t="shared" si="3"/>
        <v/>
      </c>
      <c r="L21" s="14"/>
      <c r="M21" s="14"/>
      <c r="N21" s="14"/>
      <c r="O21" s="14"/>
    </row>
    <row r="22" spans="1:15" ht="11.25" customHeight="1" thickBot="1">
      <c r="A22" s="12">
        <v>10</v>
      </c>
      <c r="B22" s="12"/>
      <c r="C22" s="12" t="str">
        <f t="shared" si="0"/>
        <v/>
      </c>
      <c r="D22" s="12" t="str" cm="1">
        <f t="array" ref="D22">_xlfn.LET(_xlpm.ltrs,
    SUMPRODUCT(
        --(MOD(ROW([1]SourceSheet!$R$2:$R$163)-ROW([1]SourceSheet!$R$2)+1,4)=0),--([1]SourceSheet!$X$2:$X$163=B22),--([1]SourceSheet!$X$2:$X$163&lt;&gt;""),[1]SourceSheet!$R$2:$R$163),
    _xlpm.kgs, _xlpm.ltrs * IFERROR(HLOOKUP(B22, [1]SourceSheet!$B$5:$I$6,2, FALSE()), HLOOKUP(B22, [1]SourceSheet!$B$13:$I$15,2, FALSE())),
        IF(ISBLANK(B22), "",
            _xlpm.ltrs &amp; "/" &amp; ROUND( _xlpm.kgs, 0)
        )
    )</f>
        <v/>
      </c>
      <c r="E22" s="12" t="str">
        <f>_xlfn.LET(_xlpm.ltrs,
    SUMIF([1]SourceSheet!$Y$5:$Y$163,B22,[1]SourceSheet!$S$5:$S$163),
    _xlpm.kgs, _xlpm.ltrs * IFERROR(HLOOKUP(B22, [1]SourceSheet!$B$5:$I$6,2, FALSE()), HLOOKUP(B22, [1]SourceSheet!$B$13:$I$15,2, FALSE())),
    IF(ISBLANK(B22), "",
        _xlpm.ltrs &amp; "/" &amp; ROUND(_xlpm.kgs,0)
    )
)</f>
        <v/>
      </c>
      <c r="F22" s="12" t="str">
        <f>_xlfn.LET(_xlpm.ltrs,
    SUMIF([1]SourceSheet!$Y$5:$Y$163,B22,[1]SourceSheet!$T$5:$T$163),
    _xlpm.kgs, _xlpm.ltrs * IFERROR(HLOOKUP(B22, [1]SourceSheet!$B$5:$I$6,2, FALSE()), HLOOKUP(B22, [1]SourceSheet!$B$13:$I$15,2, FALSE())),
    IF(ISBLANK(B22), "",
        _xlpm.ltrs &amp; "/" &amp; ROUND(_xlpm.kgs,0)
    )
)</f>
        <v/>
      </c>
      <c r="G22" s="12" t="str">
        <f t="shared" si="1"/>
        <v/>
      </c>
      <c r="H22" s="12" t="str">
        <f>_xlfn.LET(_xlpm.ltrs,
    SUMIF([1]SourceSheet!$X$5:$X$163,B22,[1]SourceSheet!$U$5:$U$163),
    _xlpm.kgs, _xlpm.ltrs * IFERROR(HLOOKUP(B22, [1]SourceSheet!$B$5:$I$6,2, FALSE()), HLOOKUP(B22, [1]SourceSheet!$B$13:$I$15,2, FALSE())),
    IF(ISBLANK(B22), "",
        _xlpm.ltrs &amp; "/" &amp; ROUND(_xlpm.kgs,0)
    )
)</f>
        <v/>
      </c>
      <c r="I22" s="15" t="str">
        <f>_xlfn.LET(_xlpm.ltrs, IFERROR(HLOOKUP(B22, [1]SourceSheet!$B$5:$I$8,4, FALSE()), HLOOKUP(B22, [1]SourceSheet!$B$13:$I$16,4, FALSE())), IF( ISBLANK(B22), "", _xlpm.ltrs &amp; "/" &amp; ROUND(_xlpm.ltrs * IFERROR(HLOOKUP(B22, [1]SourceSheet!$B$5:$I$8,2, FALSE()), HLOOKUP(B22, [1]SourceSheet!$B$13:$I$16,2, FALSE())),0)))</f>
        <v/>
      </c>
      <c r="J22" s="12" t="str">
        <f t="shared" si="2"/>
        <v/>
      </c>
      <c r="K22" s="12" t="str">
        <f t="shared" si="3"/>
        <v/>
      </c>
    </row>
    <row r="23" spans="1:15" ht="15" customHeight="1">
      <c r="A23" s="29" t="s">
        <v>26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</row>
    <row r="24" spans="1:15" ht="16.5" customHeight="1">
      <c r="A24" s="29" t="str">
        <f t="array" ref="A24">_xlfn.TEXTJOIN(", ", TRUE(), _xlfn._xlws.FILTER([1]SourceSheet!$J$5:$J$163,MOD(_xlfn.SEQUENCE(ROWS([1]SourceSheet!$J$5:$J$163)),4)&lt;&gt;0, FALSE()))</f>
        <v>345, 99, 888, 345, 99, 888, 347, 119, 888, 345, 99, 888, 345, 99, 8, 345, 99, 888, 345, 99, 888, 345, 99, 888, 345, 99, 888, 345, 99, 888, 345, 99, 888, 345, 99, 888, 345, 99, 888, 345, 99, 888, 345, 99, 888, 345, 99, 888, 345, 99, 888, 345, 88, 888, 345, 99, 888, 345, 99, 888, 345, 99, 888, 345, 99, 888, 345, 99, 888, 345, 99, 888, 345, 99, 888, 345, 99, 888, 345, 99, 888, 345, 99, 888, 345, 99, 888, 345, 99, 888, 345, 99, 888, 345, 99, 888, 345, 99, 888, 345, 99, 888, 345, 99, 888, 345, 99, 888, 345, 99, 888, 345, 99, 888, 345, 99, 888, 345, 99, 888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</row>
    <row r="25" spans="1:15" ht="18" customHeight="1">
      <c r="A25" s="29" t="e" cm="1">
        <f t="array" aca="1" ref="A25" ca="1">_xlfn.LET(_xlpm.cnt, COUNT(_xlfn._xlws.FILTER([1]SourceSheet!$J$5:$J$163,MOD(_xlfn.SEQUENCE(ROWS([1]SourceSheet!$J$5:$J$163)),4)&lt;&gt;0,FALSE())), "(" &amp; NumberText(_xlpm.cnt) &amp; ") " &amp; _xlpm.cnt &amp; " штук.")</f>
        <v>#NAME?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</row>
    <row r="26" spans="1:15" ht="18" customHeight="1">
      <c r="A26" s="29" t="s">
        <v>27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</row>
    <row r="27" spans="1:15" ht="30" customHeight="1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</row>
    <row r="28" spans="1:15" ht="18" customHeight="1">
      <c r="A28" s="28" t="str">
        <f>"Командир " &amp; [1]SourceSheet!B3</f>
        <v>Командир БМТЗ РМЗ</v>
      </c>
      <c r="B28" s="28"/>
      <c r="E28" s="17" t="str">
        <f>[1]SourceSheet!F3&amp; "_________________"&amp;[1]SourceSheet!G3</f>
        <v>к-н_________________К. Ісмаїлов</v>
      </c>
    </row>
    <row r="29" spans="1:15" ht="12" customHeight="1">
      <c r="E29" s="1" t="s">
        <v>28</v>
      </c>
      <c r="J29" s="18"/>
      <c r="K29" s="18"/>
    </row>
    <row r="30" spans="1:15" ht="12" customHeight="1"/>
    <row r="31" spans="1:15" ht="12" customHeight="1"/>
    <row r="32" spans="1:15" ht="12" customHeight="1"/>
    <row r="33" spans="1:5" ht="12" customHeight="1"/>
    <row r="34" spans="1:5" ht="12" customHeight="1"/>
    <row r="35" spans="1:5" ht="12" customHeight="1">
      <c r="A35" s="18"/>
    </row>
    <row r="36" spans="1:5" ht="12" customHeight="1"/>
    <row r="37" spans="1:5" ht="12" customHeight="1"/>
    <row r="38" spans="1:5" ht="12" customHeight="1"/>
    <row r="39" spans="1:5" ht="12" customHeight="1"/>
    <row r="40" spans="1:5" ht="12" customHeight="1"/>
    <row r="41" spans="1:5" ht="12" customHeight="1"/>
    <row r="42" spans="1:5" ht="12" customHeight="1"/>
    <row r="43" spans="1:5" ht="12" customHeight="1"/>
    <row r="44" spans="1:5" ht="12" customHeight="1">
      <c r="E44" s="14"/>
    </row>
    <row r="45" spans="1:5" ht="12" customHeight="1"/>
    <row r="46" spans="1:5" ht="12" customHeight="1"/>
    <row r="47" spans="1:5" ht="12" customHeight="1"/>
    <row r="48" spans="1:5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</sheetData>
  <mergeCells count="25">
    <mergeCell ref="A28:B28"/>
    <mergeCell ref="K10:K11"/>
    <mergeCell ref="A23:K23"/>
    <mergeCell ref="A24:K24"/>
    <mergeCell ref="A25:K25"/>
    <mergeCell ref="A26:K27"/>
    <mergeCell ref="D8:E8"/>
    <mergeCell ref="H8:I8"/>
    <mergeCell ref="A10:A11"/>
    <mergeCell ref="B10:B11"/>
    <mergeCell ref="C10:C11"/>
    <mergeCell ref="D10:D11"/>
    <mergeCell ref="E10:G10"/>
    <mergeCell ref="H10:J10"/>
    <mergeCell ref="A1:K1"/>
    <mergeCell ref="A2:K2"/>
    <mergeCell ref="A3:K3"/>
    <mergeCell ref="A4:K4"/>
    <mergeCell ref="A6:A7"/>
    <mergeCell ref="B6:B7"/>
    <mergeCell ref="C6:C7"/>
    <mergeCell ref="D6:E7"/>
    <mergeCell ref="H6:K6"/>
    <mergeCell ref="H7:I7"/>
    <mergeCell ref="J7:K7"/>
  </mergeCells>
  <pageMargins left="0.45972222222222198" right="0.34027777777777801" top="0.359722222222222" bottom="0.3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Донесення</vt:lpstr>
      <vt:lpstr>Донесення!Print_Area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Mykola Kharechko</dc:creator>
  <cp:lastModifiedBy>Mykola Kharechko</cp:lastModifiedBy>
  <dcterms:created xsi:type="dcterms:W3CDTF">2024-02-15T12:12:21Z</dcterms:created>
  <dcterms:modified xsi:type="dcterms:W3CDTF">2024-02-20T11:43:21Z</dcterms:modified>
</cp:coreProperties>
</file>