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"/>
    </mc:Choice>
  </mc:AlternateContent>
  <xr:revisionPtr revIDLastSave="0" documentId="13_ncr:1_{DD844B71-EC7C-460B-B61B-45E352799AC0}" xr6:coauthVersionLast="47" xr6:coauthVersionMax="47" xr10:uidLastSave="{00000000-0000-0000-0000-000000000000}"/>
  <bookViews>
    <workbookView xWindow="30612" yWindow="-108" windowWidth="30936" windowHeight="16896" xr2:uid="{F629014E-A96C-4DDC-B07E-4759DE767EAB}"/>
  </bookViews>
  <sheets>
    <sheet name="case_input_intermodel_one_node_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2" l="1"/>
  <c r="J52" i="2"/>
  <c r="R51" i="2"/>
  <c r="L51" i="2"/>
  <c r="J51" i="2"/>
  <c r="L50" i="2"/>
  <c r="J50" i="2"/>
  <c r="L48" i="2"/>
  <c r="J48" i="2"/>
  <c r="B32" i="2"/>
  <c r="B33" i="2" s="1"/>
  <c r="H76" i="2" l="1"/>
  <c r="I61" i="2"/>
  <c r="I67" i="2"/>
  <c r="I53" i="2"/>
  <c r="I50" i="2"/>
  <c r="I51" i="2"/>
  <c r="I48" i="2"/>
  <c r="I52" i="2"/>
</calcChain>
</file>

<file path=xl/sharedStrings.xml><?xml version="1.0" encoding="utf-8"?>
<sst xmlns="http://schemas.openxmlformats.org/spreadsheetml/2006/main" count="229" uniqueCount="148">
  <si>
    <t>PyPSA case input file</t>
  </si>
  <si>
    <t>Everything outside of  the &lt;CASE_DATA&gt; or &lt;COMPONENT_DATA&gt;  flag is for notes, etc.</t>
  </si>
  <si>
    <t>Note that demand has no decisions.</t>
  </si>
  <si>
    <t>Note that unmet demand is represented a source with a variable cost only, so unmet demand has an output decision.</t>
  </si>
  <si>
    <t>Information about PyPSA components and their attributes can be found here: https://pypsa.readthedocs.io/en/latest/components.html</t>
  </si>
  <si>
    <t>REQUIRED KEYWORDS</t>
  </si>
  <si>
    <t>component</t>
  </si>
  <si>
    <t>PyPSA component type</t>
  </si>
  <si>
    <t>name</t>
  </si>
  <si>
    <t>Unique name of the component</t>
  </si>
  <si>
    <t>bus</t>
  </si>
  <si>
    <t>Name of bus from which this technology would get or give its energy (or in the case of link, the giving bus)</t>
  </si>
  <si>
    <t>OPTIONAL KEYWORDS</t>
  </si>
  <si>
    <t>time_series_file</t>
  </si>
  <si>
    <t>Name of time series file that will get loaded</t>
  </si>
  <si>
    <t>capital_cost</t>
  </si>
  <si>
    <t>Fixed cost, if not defined default is 0</t>
  </si>
  <si>
    <t>marginal_cost</t>
  </si>
  <si>
    <t>Marginal cost, if not defined default is 0</t>
  </si>
  <si>
    <t>max_hours</t>
  </si>
  <si>
    <t xml:space="preserve">Hours at max capacity for StorageUnit </t>
  </si>
  <si>
    <t>cyclic_state_of_charge</t>
  </si>
  <si>
    <t>Assume cyclic state of charge for StorageUnit (Boolean)</t>
  </si>
  <si>
    <t>efficiency</t>
  </si>
  <si>
    <t>Efficiency of component</t>
  </si>
  <si>
    <t>standing_loss</t>
  </si>
  <si>
    <t>Losses per hour to state of charge</t>
  </si>
  <si>
    <t>CASE_DATA</t>
  </si>
  <si>
    <t>input_path</t>
  </si>
  <si>
    <t>/home/dcovelli/clab_pypsa</t>
  </si>
  <si>
    <t>output_path</t>
  </si>
  <si>
    <t>output_data</t>
  </si>
  <si>
    <t>case_name</t>
  </si>
  <si>
    <t>test_case</t>
  </si>
  <si>
    <t>filename_prefix</t>
  </si>
  <si>
    <t>test_prefix</t>
  </si>
  <si>
    <t>datetime_start</t>
  </si>
  <si>
    <t>2006-01-01 01:00:00</t>
  </si>
  <si>
    <t>Note: Dates must be formatted as text (not excel date format)</t>
  </si>
  <si>
    <t>datetime_end</t>
  </si>
  <si>
    <t>2020-12-31 23:00:00</t>
  </si>
  <si>
    <t>delta_t</t>
  </si>
  <si>
    <t>no_time_steps</t>
  </si>
  <si>
    <t>Note: this assumes time unit for dt is 'hour'</t>
  </si>
  <si>
    <t>total_hours</t>
  </si>
  <si>
    <t>logging_level</t>
  </si>
  <si>
    <t>warning</t>
  </si>
  <si>
    <t>Note: Can be error, warning, info, or debug and specifies level of detail in terminal output</t>
  </si>
  <si>
    <t>numerics_scaling</t>
  </si>
  <si>
    <t>Note: Factor to avoid rounding in Gurobi solver for small values</t>
  </si>
  <si>
    <t>time_unit</t>
  </si>
  <si>
    <t>h</t>
  </si>
  <si>
    <t>power unit</t>
  </si>
  <si>
    <t>kW</t>
  </si>
  <si>
    <t>currency</t>
  </si>
  <si>
    <t>$</t>
  </si>
  <si>
    <t>END_CASE_DATA</t>
  </si>
  <si>
    <t>Note: Capital costs are the product of hourly fixed costs and time_range</t>
  </si>
  <si>
    <t>Note: For Link, bus is interpreted as bus0</t>
  </si>
  <si>
    <t>Note: p_nom is a factor multiplied to the given capacity</t>
  </si>
  <si>
    <t>Note: For StorageUnit, efficiency is interpreted as efficiency_store</t>
  </si>
  <si>
    <t>MEM vocabulary</t>
  </si>
  <si>
    <t>tech_type</t>
  </si>
  <si>
    <t>tech_name</t>
  </si>
  <si>
    <t>node</t>
  </si>
  <si>
    <t>normalization</t>
  </si>
  <si>
    <t>capacity</t>
  </si>
  <si>
    <t>fixed_cost</t>
  </si>
  <si>
    <t>var_cost</t>
  </si>
  <si>
    <t>charging_time</t>
  </si>
  <si>
    <t>decay_rate</t>
  </si>
  <si>
    <t>COMPONENT_DATA</t>
  </si>
  <si>
    <t>carrier</t>
  </si>
  <si>
    <t>bus1</t>
  </si>
  <si>
    <t>p_nom</t>
  </si>
  <si>
    <t>efficiency_dispatch</t>
  </si>
  <si>
    <t>Generator</t>
  </si>
  <si>
    <t>solar1</t>
  </si>
  <si>
    <t>solar</t>
  </si>
  <si>
    <t>17573 with cfs solar.csv</t>
  </si>
  <si>
    <t>Load</t>
  </si>
  <si>
    <t>load</t>
  </si>
  <si>
    <t>2006_2020_Hawaii_State_Hourly_Demand_Proper_Format.csv</t>
  </si>
  <si>
    <t>wind1</t>
  </si>
  <si>
    <t>wind</t>
  </si>
  <si>
    <t>17573 with cfs wind.csv</t>
  </si>
  <si>
    <t>StorageUnit</t>
  </si>
  <si>
    <t>battery</t>
  </si>
  <si>
    <t>Note: PyPSA costs storage_unit by power cost; cost of energy capacity is effectively capital_cost/max_hours</t>
  </si>
  <si>
    <t>END_COMPONENT_DATA</t>
  </si>
  <si>
    <t>/Users/Dominic/clab_pypsa</t>
  </si>
  <si>
    <t>wind3</t>
  </si>
  <si>
    <t>17942 with cfs wind.csv</t>
  </si>
  <si>
    <t>$/time range/kW</t>
  </si>
  <si>
    <t>$/kWh</t>
  </si>
  <si>
    <t>wind2</t>
  </si>
  <si>
    <t>18305 with cfs wind.csv</t>
  </si>
  <si>
    <t>solar2</t>
  </si>
  <si>
    <t>18305 with cfs solar.csv</t>
  </si>
  <si>
    <t>solar4</t>
  </si>
  <si>
    <t>solar5</t>
  </si>
  <si>
    <t>solar6</t>
  </si>
  <si>
    <t>solar3</t>
  </si>
  <si>
    <t>Note that any information that is in a column without an attribute header is consider a comment, and not used.</t>
  </si>
  <si>
    <t>Note that for MEM, storage is in energy units whereas for PyPSA it is in power units.</t>
  </si>
  <si>
    <t>Note that H46-H52  contain formulas, and our PyPSA front end will read this in as a value.</t>
  </si>
  <si>
    <t>Note: If there is a # in front of component (e.g. #Generator), this row will be ignored</t>
  </si>
  <si>
    <t>Cost calculations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</si>
  <si>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</si>
  <si>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</si>
  <si>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</si>
  <si>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</si>
  <si>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</si>
  <si>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</si>
  <si>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</si>
  <si>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</si>
  <si>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</si>
  <si>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Btu/kWh</t>
  </si>
  <si>
    <t>Discount rate</t>
  </si>
  <si>
    <t>Overnight cost [$/kW]</t>
  </si>
  <si>
    <t>Fixed O&amp;M cost [$/kWyear]</t>
  </si>
  <si>
    <t>Other fixed cost* (% of capital cost)</t>
  </si>
  <si>
    <t>Lifetime [years]</t>
  </si>
  <si>
    <t>Capital recovery factor [%/year]</t>
  </si>
  <si>
    <t>Annual fixed costs [$/year]</t>
  </si>
  <si>
    <t>Variable O&amp;M [$/kWh]</t>
  </si>
  <si>
    <t>Fuel cost [$/kWh]</t>
  </si>
  <si>
    <t>Heat rate [btu/kWh]</t>
  </si>
  <si>
    <t>Efficiency</t>
  </si>
  <si>
    <t>Decay rate</t>
  </si>
  <si>
    <t>Hourly fixed costs</t>
  </si>
  <si>
    <t>Variable cost</t>
  </si>
  <si>
    <t>$/h/kW</t>
  </si>
  <si>
    <t>natgas</t>
  </si>
  <si>
    <t>natgas_ccs</t>
  </si>
  <si>
    <t>nuclear</t>
  </si>
  <si>
    <t>biopower</t>
  </si>
  <si>
    <t>hydropower</t>
  </si>
  <si>
    <t>geothermal</t>
  </si>
  <si>
    <t>battery energy</t>
  </si>
  <si>
    <t>battery power</t>
  </si>
  <si>
    <t>$/kW</t>
  </si>
  <si>
    <t>electrolysis</t>
  </si>
  <si>
    <t>h2_storage</t>
  </si>
  <si>
    <t>fuel_cell</t>
  </si>
  <si>
    <t>pumped_hydro_storage energy</t>
  </si>
  <si>
    <t>pumped_hydro_storage power</t>
  </si>
  <si>
    <t>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</si>
</sst>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(Body)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3" fillId="0" borderId="0" xfId="0" applyFont="1"/>
    <xf numFmtId="49" fontId="0" fillId="0" borderId="0" xfId="0" applyNumberFormat="1"/>
    <xf numFmtId="2" fontId="0" fillId="0" borderId="0" xfId="0" applyNumberFormat="1"/>
    <xf numFmtId="49" fontId="0" fillId="4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2" fontId="0" fillId="4" borderId="0" xfId="0" applyNumberFormat="1" applyFill="1"/>
    <xf numFmtId="0" fontId="0" fillId="4" borderId="0" xfId="0" applyFill="1"/>
    <xf numFmtId="22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2" fillId="0" borderId="0" xfId="0" applyFont="1"/>
    <xf numFmtId="0" fontId="1" fillId="2" borderId="0" xfId="1" applyBorder="1"/>
    <xf numFmtId="0" fontId="2" fillId="2" borderId="0" xfId="1" applyFont="1" applyBorder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616D-970A-4D49-A5E3-816024A06CF8}">
  <dimension ref="A1:S104"/>
  <sheetViews>
    <sheetView tabSelected="1" topLeftCell="A28" zoomScale="110" zoomScaleNormal="110" workbookViewId="0">
      <selection activeCell="C40" sqref="C40"/>
    </sheetView>
  </sheetViews>
  <sheetFormatPr defaultColWidth="8.85546875" defaultRowHeight="15"/>
  <cols>
    <col min="1" max="1" width="20.42578125" customWidth="1"/>
    <col min="2" max="3" width="25" customWidth="1"/>
    <col min="4" max="4" width="10.140625" customWidth="1"/>
    <col min="5" max="5" width="8.7109375" customWidth="1"/>
    <col min="6" max="6" width="10.140625" customWidth="1"/>
    <col min="7" max="8" width="11.28515625" customWidth="1"/>
    <col min="9" max="9" width="13.42578125" customWidth="1"/>
    <col min="10" max="10" width="14.85546875" customWidth="1"/>
    <col min="11" max="11" width="13.42578125" customWidth="1"/>
    <col min="12" max="12" width="11.140625" customWidth="1"/>
    <col min="13" max="13" width="15.7109375" customWidth="1"/>
    <col min="14" max="14" width="22.28515625" customWidth="1"/>
    <col min="15" max="16" width="11.42578125" customWidth="1"/>
    <col min="17" max="17" width="14.140625" customWidth="1"/>
    <col min="18" max="18" width="11.14062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 t="s">
        <v>1</v>
      </c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 t="s">
        <v>2</v>
      </c>
      <c r="B5" s="1"/>
      <c r="C5" s="1"/>
      <c r="D5" s="1"/>
      <c r="E5" s="1"/>
      <c r="F5" s="1"/>
    </row>
    <row r="6" spans="1:6">
      <c r="A6" s="1" t="s">
        <v>3</v>
      </c>
      <c r="B6" s="1"/>
      <c r="C6" s="1"/>
      <c r="D6" s="1"/>
      <c r="E6" s="1"/>
      <c r="F6" s="1"/>
    </row>
    <row r="7" spans="1:6">
      <c r="A7" s="1" t="s">
        <v>4</v>
      </c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 t="s">
        <v>5</v>
      </c>
      <c r="B9" s="1"/>
      <c r="C9" s="1"/>
      <c r="D9" s="1"/>
      <c r="E9" s="1"/>
      <c r="F9" s="1"/>
    </row>
    <row r="10" spans="1:6">
      <c r="A10" s="1" t="s">
        <v>6</v>
      </c>
      <c r="B10" s="1" t="s">
        <v>7</v>
      </c>
      <c r="C10" s="1"/>
      <c r="D10" s="1"/>
      <c r="E10" s="1"/>
      <c r="F10" s="1"/>
    </row>
    <row r="11" spans="1:6">
      <c r="A11" s="1" t="s">
        <v>8</v>
      </c>
      <c r="B11" s="1" t="s">
        <v>9</v>
      </c>
      <c r="C11" s="1"/>
      <c r="D11" s="1"/>
      <c r="E11" s="1"/>
      <c r="F11" s="1"/>
    </row>
    <row r="12" spans="1:6">
      <c r="A12" s="1" t="s">
        <v>10</v>
      </c>
      <c r="B12" s="1" t="s">
        <v>11</v>
      </c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 t="s">
        <v>12</v>
      </c>
      <c r="B14" s="1"/>
      <c r="C14" s="1"/>
      <c r="D14" s="1"/>
      <c r="E14" s="1"/>
      <c r="F14" s="1"/>
    </row>
    <row r="15" spans="1:6">
      <c r="A15" s="1" t="s">
        <v>13</v>
      </c>
      <c r="B15" s="1" t="s">
        <v>14</v>
      </c>
      <c r="C15" s="1"/>
      <c r="D15" s="1"/>
      <c r="E15" s="1"/>
      <c r="F15" s="1"/>
    </row>
    <row r="16" spans="1:6">
      <c r="A16" s="1" t="s">
        <v>15</v>
      </c>
      <c r="B16" s="1" t="s">
        <v>16</v>
      </c>
      <c r="C16" s="1"/>
      <c r="D16" s="1"/>
      <c r="E16" s="1"/>
      <c r="F16" s="1"/>
    </row>
    <row r="17" spans="1:6">
      <c r="A17" s="1" t="s">
        <v>17</v>
      </c>
      <c r="B17" s="1" t="s">
        <v>18</v>
      </c>
      <c r="C17" s="1"/>
      <c r="D17" s="1"/>
      <c r="E17" s="1"/>
      <c r="F17" s="1"/>
    </row>
    <row r="18" spans="1:6">
      <c r="A18" s="1" t="s">
        <v>19</v>
      </c>
      <c r="B18" s="1" t="s">
        <v>20</v>
      </c>
      <c r="C18" s="1"/>
      <c r="D18" s="1"/>
      <c r="E18" s="1"/>
      <c r="F18" s="1"/>
    </row>
    <row r="19" spans="1:6">
      <c r="A19" s="1" t="s">
        <v>21</v>
      </c>
      <c r="B19" s="1" t="s">
        <v>22</v>
      </c>
      <c r="C19" s="1"/>
      <c r="D19" s="1"/>
      <c r="E19" s="1"/>
      <c r="F19" s="1"/>
    </row>
    <row r="20" spans="1:6">
      <c r="A20" s="1" t="s">
        <v>23</v>
      </c>
      <c r="B20" s="1" t="s">
        <v>24</v>
      </c>
      <c r="C20" s="1"/>
      <c r="D20" s="1"/>
      <c r="E20" s="1"/>
      <c r="F20" s="1"/>
    </row>
    <row r="21" spans="1:6">
      <c r="A21" s="1" t="s">
        <v>25</v>
      </c>
      <c r="B21" s="1" t="s">
        <v>26</v>
      </c>
      <c r="C21" s="1"/>
      <c r="D21" s="1"/>
      <c r="E21" s="1"/>
      <c r="F21" s="1"/>
    </row>
    <row r="23" spans="1:6">
      <c r="A23" t="s">
        <v>27</v>
      </c>
    </row>
    <row r="25" spans="1:6">
      <c r="A25" t="s">
        <v>28</v>
      </c>
      <c r="B25" s="2" t="s">
        <v>29</v>
      </c>
    </row>
    <row r="26" spans="1:6">
      <c r="A26" t="s">
        <v>30</v>
      </c>
      <c r="B26" t="s">
        <v>31</v>
      </c>
    </row>
    <row r="27" spans="1:6">
      <c r="A27" t="s">
        <v>32</v>
      </c>
      <c r="B27" t="s">
        <v>33</v>
      </c>
    </row>
    <row r="28" spans="1:6">
      <c r="A28" t="s">
        <v>34</v>
      </c>
      <c r="B28" t="s">
        <v>35</v>
      </c>
    </row>
    <row r="29" spans="1:6">
      <c r="A29" t="s">
        <v>36</v>
      </c>
      <c r="B29" s="3" t="s">
        <v>37</v>
      </c>
      <c r="C29" s="3"/>
      <c r="D29" t="s">
        <v>38</v>
      </c>
    </row>
    <row r="30" spans="1:6">
      <c r="A30" t="s">
        <v>39</v>
      </c>
      <c r="B30" s="3" t="s">
        <v>40</v>
      </c>
      <c r="C30" s="3"/>
    </row>
    <row r="31" spans="1:6">
      <c r="A31" t="s">
        <v>41</v>
      </c>
      <c r="B31">
        <v>1</v>
      </c>
      <c r="C31" s="4"/>
    </row>
    <row r="32" spans="1:6">
      <c r="A32" t="s">
        <v>42</v>
      </c>
      <c r="B32" s="5">
        <f>(B30-B29)*24/B31</f>
        <v>131494.00000000012</v>
      </c>
      <c r="C32" t="s">
        <v>43</v>
      </c>
    </row>
    <row r="33" spans="1:17">
      <c r="A33" t="s">
        <v>44</v>
      </c>
      <c r="B33" s="5">
        <f>B32*B31</f>
        <v>131494.00000000012</v>
      </c>
    </row>
    <row r="34" spans="1:17">
      <c r="B34" s="6"/>
      <c r="C34" s="6"/>
    </row>
    <row r="35" spans="1:17">
      <c r="A35" t="s">
        <v>45</v>
      </c>
      <c r="B35" s="7" t="s">
        <v>46</v>
      </c>
      <c r="C35" s="7"/>
      <c r="D35" t="s">
        <v>47</v>
      </c>
    </row>
    <row r="36" spans="1:17">
      <c r="A36" t="s">
        <v>48</v>
      </c>
      <c r="B36" s="8">
        <v>10000000000</v>
      </c>
      <c r="C36" s="8"/>
      <c r="D36" t="s">
        <v>49</v>
      </c>
    </row>
    <row r="37" spans="1:17">
      <c r="B37" s="8"/>
      <c r="C37" s="8"/>
    </row>
    <row r="38" spans="1:17">
      <c r="A38" t="s">
        <v>50</v>
      </c>
      <c r="B38" s="8" t="s">
        <v>51</v>
      </c>
      <c r="C38" s="8"/>
    </row>
    <row r="39" spans="1:17">
      <c r="A39" t="s">
        <v>52</v>
      </c>
      <c r="B39" s="8" t="s">
        <v>53</v>
      </c>
      <c r="C39" s="8"/>
    </row>
    <row r="40" spans="1:17">
      <c r="A40" t="s">
        <v>54</v>
      </c>
      <c r="B40" s="8" t="s">
        <v>55</v>
      </c>
      <c r="C40" s="8"/>
    </row>
    <row r="41" spans="1:17">
      <c r="B41" s="8"/>
      <c r="C41" s="8"/>
    </row>
    <row r="42" spans="1:17">
      <c r="A42" t="s">
        <v>56</v>
      </c>
      <c r="I42" t="s">
        <v>57</v>
      </c>
    </row>
    <row r="43" spans="1:17">
      <c r="D43" t="s">
        <v>58</v>
      </c>
      <c r="H43" t="s">
        <v>59</v>
      </c>
      <c r="O43" t="s">
        <v>60</v>
      </c>
    </row>
    <row r="44" spans="1:17" s="1" customFormat="1">
      <c r="A44" s="1" t="s">
        <v>61</v>
      </c>
    </row>
    <row r="45" spans="1:17" s="9" customFormat="1">
      <c r="A45" s="9" t="s">
        <v>62</v>
      </c>
      <c r="B45" s="9" t="s">
        <v>63</v>
      </c>
      <c r="D45" s="9" t="s">
        <v>64</v>
      </c>
      <c r="G45" s="9" t="s">
        <v>65</v>
      </c>
      <c r="H45" s="9" t="s">
        <v>66</v>
      </c>
      <c r="I45" s="9" t="s">
        <v>67</v>
      </c>
      <c r="K45" s="9" t="s">
        <v>68</v>
      </c>
      <c r="M45" s="9" t="s">
        <v>69</v>
      </c>
      <c r="O45" s="10" t="s">
        <v>23</v>
      </c>
      <c r="P45" s="10"/>
      <c r="Q45" s="10" t="s">
        <v>70</v>
      </c>
    </row>
    <row r="46" spans="1:17">
      <c r="A46" t="s">
        <v>71</v>
      </c>
    </row>
    <row r="47" spans="1:17" s="11" customFormat="1" ht="30">
      <c r="A47" s="11" t="s">
        <v>6</v>
      </c>
      <c r="B47" s="11" t="s">
        <v>8</v>
      </c>
      <c r="C47" s="11" t="s">
        <v>72</v>
      </c>
      <c r="D47" s="11" t="s">
        <v>10</v>
      </c>
      <c r="E47" s="11" t="s">
        <v>73</v>
      </c>
      <c r="F47" s="11" t="s">
        <v>13</v>
      </c>
      <c r="G47" s="11" t="s">
        <v>65</v>
      </c>
      <c r="H47" s="11" t="s">
        <v>74</v>
      </c>
      <c r="I47" s="11" t="s">
        <v>15</v>
      </c>
      <c r="K47" s="11" t="s">
        <v>17</v>
      </c>
      <c r="M47" s="11" t="s">
        <v>19</v>
      </c>
      <c r="N47" s="11" t="s">
        <v>21</v>
      </c>
      <c r="O47" s="11" t="s">
        <v>23</v>
      </c>
      <c r="P47" s="11" t="s">
        <v>75</v>
      </c>
      <c r="Q47" s="11" t="s">
        <v>25</v>
      </c>
    </row>
    <row r="48" spans="1:17">
      <c r="A48" s="3" t="s">
        <v>76</v>
      </c>
      <c r="B48" t="s">
        <v>77</v>
      </c>
      <c r="C48" t="s">
        <v>78</v>
      </c>
      <c r="D48" t="s">
        <v>10</v>
      </c>
      <c r="F48" t="s">
        <v>79</v>
      </c>
      <c r="I48" s="12">
        <f>N89 * B33</f>
        <v>2027.8849661776806</v>
      </c>
      <c r="J48" t="str">
        <f>B40 &amp; "/time range/" &amp; B39</f>
        <v>$/time range/kW</v>
      </c>
      <c r="K48" s="13"/>
      <c r="L48" t="str">
        <f xml:space="preserve"> B40 &amp; "/" &amp; B39 &amp; B38</f>
        <v>$/kWh</v>
      </c>
    </row>
    <row r="49" spans="1:19">
      <c r="A49" s="3" t="s">
        <v>80</v>
      </c>
      <c r="B49" t="s">
        <v>81</v>
      </c>
      <c r="C49" t="s">
        <v>81</v>
      </c>
      <c r="D49" t="s">
        <v>10</v>
      </c>
      <c r="F49" t="s">
        <v>82</v>
      </c>
      <c r="G49" s="4">
        <v>1</v>
      </c>
      <c r="I49" s="12"/>
      <c r="K49" s="13"/>
    </row>
    <row r="50" spans="1:19">
      <c r="A50" s="3" t="s">
        <v>76</v>
      </c>
      <c r="B50" t="s">
        <v>83</v>
      </c>
      <c r="C50" t="s">
        <v>84</v>
      </c>
      <c r="D50" t="s">
        <v>10</v>
      </c>
      <c r="F50" t="s">
        <v>85</v>
      </c>
      <c r="I50" s="12">
        <f>N90*B33</f>
        <v>2382.5343137174127</v>
      </c>
      <c r="J50" t="str">
        <f>B40 &amp; "/time range/" &amp; B39</f>
        <v>$/time range/kW</v>
      </c>
      <c r="K50" s="13"/>
      <c r="L50" t="str">
        <f xml:space="preserve"> B40 &amp; "/" &amp; B39 &amp; B38</f>
        <v>$/kWh</v>
      </c>
    </row>
    <row r="51" spans="1:19">
      <c r="A51" s="3" t="s">
        <v>86</v>
      </c>
      <c r="B51" t="s">
        <v>87</v>
      </c>
      <c r="C51" t="s">
        <v>87</v>
      </c>
      <c r="D51" t="s">
        <v>10</v>
      </c>
      <c r="I51" s="12">
        <f>(N97+N98)*B33</f>
        <v>846.73606647492272</v>
      </c>
      <c r="J51" t="str">
        <f>B40 &amp; "/time range/" &amp; B39</f>
        <v>$/time range/kW</v>
      </c>
      <c r="K51" s="13">
        <v>3.1E-6</v>
      </c>
      <c r="L51" t="str">
        <f xml:space="preserve"> B40 &amp; "/" &amp; B39 &amp; B38</f>
        <v>$/kWh</v>
      </c>
      <c r="M51">
        <v>6.008</v>
      </c>
      <c r="N51" t="b">
        <v>1</v>
      </c>
      <c r="O51">
        <v>0.86</v>
      </c>
      <c r="Q51">
        <v>1.1400000000000001E-6</v>
      </c>
      <c r="R51" t="str">
        <f xml:space="preserve"> 1 &amp; "/" &amp; B38</f>
        <v>1/h</v>
      </c>
      <c r="S51" t="s">
        <v>88</v>
      </c>
    </row>
    <row r="52" spans="1:19">
      <c r="A52" s="3" t="s">
        <v>76</v>
      </c>
      <c r="B52" t="s">
        <v>95</v>
      </c>
      <c r="C52" t="s">
        <v>84</v>
      </c>
      <c r="D52" t="s">
        <v>10</v>
      </c>
      <c r="F52" t="s">
        <v>96</v>
      </c>
      <c r="I52" s="12">
        <f>N90*B33</f>
        <v>2382.5343137174127</v>
      </c>
      <c r="J52" t="str">
        <f>B40 &amp; "/time range/" &amp; B39</f>
        <v>$/time range/kW</v>
      </c>
      <c r="K52" s="13"/>
      <c r="L52" t="str">
        <f xml:space="preserve"> B40 &amp; "/" &amp; B39 &amp; B38</f>
        <v>$/kWh</v>
      </c>
    </row>
    <row r="53" spans="1:19">
      <c r="A53" s="3" t="s">
        <v>76</v>
      </c>
      <c r="B53" t="s">
        <v>97</v>
      </c>
      <c r="C53" t="s">
        <v>78</v>
      </c>
      <c r="D53" t="s">
        <v>10</v>
      </c>
      <c r="F53" t="s">
        <v>98</v>
      </c>
      <c r="I53" s="12">
        <f>N89 * B33</f>
        <v>2027.8849661776806</v>
      </c>
      <c r="J53" t="s">
        <v>93</v>
      </c>
      <c r="K53" s="13"/>
      <c r="L53" t="s">
        <v>94</v>
      </c>
    </row>
    <row r="58" spans="1:19">
      <c r="A58" t="s">
        <v>89</v>
      </c>
    </row>
    <row r="59" spans="1:19">
      <c r="A59" s="2" t="s">
        <v>90</v>
      </c>
    </row>
    <row r="60" spans="1:19">
      <c r="A60" s="2" t="s">
        <v>29</v>
      </c>
    </row>
    <row r="61" spans="1:19">
      <c r="A61" s="3" t="s">
        <v>76</v>
      </c>
      <c r="B61" t="s">
        <v>91</v>
      </c>
      <c r="C61" t="s">
        <v>84</v>
      </c>
      <c r="D61" t="s">
        <v>10</v>
      </c>
      <c r="F61" t="s">
        <v>92</v>
      </c>
      <c r="I61" s="12">
        <f>N90*B33</f>
        <v>2382.5343137174127</v>
      </c>
      <c r="J61" t="s">
        <v>93</v>
      </c>
      <c r="K61" s="13"/>
      <c r="L61" t="s">
        <v>94</v>
      </c>
    </row>
    <row r="64" spans="1:19">
      <c r="A64" t="s">
        <v>76</v>
      </c>
      <c r="B64" t="s">
        <v>99</v>
      </c>
      <c r="C64" t="s">
        <v>78</v>
      </c>
      <c r="D64" t="s">
        <v>10</v>
      </c>
      <c r="I64" s="12">
        <v>131.4</v>
      </c>
      <c r="J64" t="s">
        <v>93</v>
      </c>
      <c r="L64" t="s">
        <v>94</v>
      </c>
    </row>
    <row r="65" spans="1:13">
      <c r="A65" t="s">
        <v>76</v>
      </c>
      <c r="B65" t="s">
        <v>100</v>
      </c>
      <c r="C65" t="s">
        <v>78</v>
      </c>
      <c r="D65" t="s">
        <v>10</v>
      </c>
      <c r="I65" s="12">
        <v>131.4</v>
      </c>
      <c r="J65" t="s">
        <v>93</v>
      </c>
      <c r="L65" t="s">
        <v>94</v>
      </c>
    </row>
    <row r="66" spans="1:13">
      <c r="A66" t="s">
        <v>76</v>
      </c>
      <c r="B66" t="s">
        <v>101</v>
      </c>
      <c r="C66" t="s">
        <v>78</v>
      </c>
      <c r="D66" t="s">
        <v>10</v>
      </c>
      <c r="I66" s="12">
        <v>131.4</v>
      </c>
      <c r="J66" t="s">
        <v>93</v>
      </c>
      <c r="L66" t="s">
        <v>94</v>
      </c>
    </row>
    <row r="67" spans="1:13">
      <c r="A67" t="s">
        <v>76</v>
      </c>
      <c r="B67" t="s">
        <v>102</v>
      </c>
      <c r="C67" t="s">
        <v>78</v>
      </c>
      <c r="D67" t="s">
        <v>10</v>
      </c>
      <c r="I67" s="12">
        <f>N89 * B33</f>
        <v>2027.8849661776806</v>
      </c>
      <c r="J67" t="s">
        <v>93</v>
      </c>
      <c r="L67" t="s">
        <v>94</v>
      </c>
    </row>
    <row r="69" spans="1:13">
      <c r="A69" s="14">
        <v>44196.958333333336</v>
      </c>
    </row>
    <row r="72" spans="1:13">
      <c r="A72" t="s">
        <v>103</v>
      </c>
    </row>
    <row r="73" spans="1:13">
      <c r="A73" t="s">
        <v>104</v>
      </c>
    </row>
    <row r="74" spans="1:13">
      <c r="A74" s="13" t="s">
        <v>105</v>
      </c>
      <c r="B74" s="13"/>
      <c r="C74" s="13"/>
      <c r="L74" s="15"/>
      <c r="M74" s="15"/>
    </row>
    <row r="75" spans="1:13">
      <c r="A75" t="s">
        <v>106</v>
      </c>
      <c r="L75" s="15"/>
      <c r="M75" s="15"/>
    </row>
    <row r="76" spans="1:13">
      <c r="E76" s="5">
        <v>171.65443408509168</v>
      </c>
      <c r="F76">
        <v>181.49756560590552</v>
      </c>
      <c r="H76">
        <f>0.015*B33</f>
        <v>1972.4100000000017</v>
      </c>
    </row>
    <row r="77" spans="1:13">
      <c r="A77" s="16" t="s">
        <v>107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1"/>
      <c r="M77" s="11"/>
    </row>
    <row r="78" spans="1:13" ht="43.5" customHeight="1">
      <c r="B78" t="s">
        <v>108</v>
      </c>
      <c r="C78" t="s">
        <v>109</v>
      </c>
    </row>
    <row r="79" spans="1:13">
      <c r="B79" t="s">
        <v>110</v>
      </c>
      <c r="C79" t="s">
        <v>111</v>
      </c>
    </row>
    <row r="81" spans="2:17">
      <c r="B81" t="s">
        <v>112</v>
      </c>
      <c r="C81" t="s">
        <v>113</v>
      </c>
    </row>
    <row r="82" spans="2:17">
      <c r="C82" t="s">
        <v>114</v>
      </c>
    </row>
    <row r="84" spans="2:17">
      <c r="B84" s="18" t="s">
        <v>115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2:17">
      <c r="B85" s="18" t="s">
        <v>116</v>
      </c>
      <c r="C85" s="18">
        <v>1.02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2:17">
      <c r="B86" s="18" t="s">
        <v>117</v>
      </c>
      <c r="C86" s="18">
        <v>3412.141633127942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2:17">
      <c r="B87" s="18" t="s">
        <v>118</v>
      </c>
      <c r="C87" s="18">
        <v>7.0000000000000007E-2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2:17">
      <c r="B88" s="18" t="s">
        <v>8</v>
      </c>
      <c r="C88" s="19" t="s">
        <v>119</v>
      </c>
      <c r="D88" s="19" t="s">
        <v>120</v>
      </c>
      <c r="E88" s="19" t="s">
        <v>121</v>
      </c>
      <c r="F88" s="19" t="s">
        <v>122</v>
      </c>
      <c r="G88" s="19" t="s">
        <v>123</v>
      </c>
      <c r="H88" s="19" t="s">
        <v>124</v>
      </c>
      <c r="I88" s="19" t="s">
        <v>125</v>
      </c>
      <c r="J88" s="19" t="s">
        <v>126</v>
      </c>
      <c r="K88" s="19" t="s">
        <v>127</v>
      </c>
      <c r="L88" s="19" t="s">
        <v>128</v>
      </c>
      <c r="M88" s="19" t="s">
        <v>129</v>
      </c>
      <c r="N88" s="19" t="s">
        <v>130</v>
      </c>
      <c r="O88" s="19"/>
      <c r="P88" s="19" t="s">
        <v>131</v>
      </c>
      <c r="Q88" s="18"/>
    </row>
    <row r="89" spans="2:17">
      <c r="B89" s="18" t="s">
        <v>78</v>
      </c>
      <c r="C89" s="18">
        <v>1391</v>
      </c>
      <c r="D89" s="18">
        <v>23</v>
      </c>
      <c r="E89" s="18"/>
      <c r="F89" s="18">
        <v>30</v>
      </c>
      <c r="G89" s="18">
        <v>8.0586403511111196E-2</v>
      </c>
      <c r="H89" s="18">
        <v>135.09568728395567</v>
      </c>
      <c r="I89" s="18"/>
      <c r="J89" s="18"/>
      <c r="K89" s="18"/>
      <c r="L89" s="18"/>
      <c r="M89" s="18"/>
      <c r="N89" s="18">
        <v>1.5421882110040601E-2</v>
      </c>
      <c r="O89" s="18" t="s">
        <v>132</v>
      </c>
      <c r="P89" s="18"/>
      <c r="Q89" s="18" t="s">
        <v>94</v>
      </c>
    </row>
    <row r="90" spans="2:17">
      <c r="B90" s="18" t="s">
        <v>84</v>
      </c>
      <c r="C90" s="18">
        <v>1436</v>
      </c>
      <c r="D90" s="18">
        <v>43</v>
      </c>
      <c r="E90" s="18"/>
      <c r="F90" s="18">
        <v>30</v>
      </c>
      <c r="G90" s="18">
        <v>8.0586403511111196E-2</v>
      </c>
      <c r="H90" s="18">
        <v>158.72207544195567</v>
      </c>
      <c r="I90" s="18"/>
      <c r="J90" s="18"/>
      <c r="K90" s="18"/>
      <c r="L90" s="18"/>
      <c r="M90" s="18"/>
      <c r="N90" s="18">
        <v>1.8118958383784894E-2</v>
      </c>
      <c r="O90" s="18" t="s">
        <v>132</v>
      </c>
      <c r="P90" s="18"/>
      <c r="Q90" s="18" t="s">
        <v>94</v>
      </c>
    </row>
    <row r="91" spans="2:17">
      <c r="B91" s="18" t="s">
        <v>133</v>
      </c>
      <c r="C91" s="18">
        <v>1054</v>
      </c>
      <c r="D91" s="18">
        <v>27</v>
      </c>
      <c r="E91" s="18"/>
      <c r="F91" s="18">
        <v>30</v>
      </c>
      <c r="G91" s="18">
        <v>8.0586403511111196E-2</v>
      </c>
      <c r="H91" s="18">
        <v>111.93806930071121</v>
      </c>
      <c r="I91" s="18">
        <v>2E-3</v>
      </c>
      <c r="J91" s="18">
        <v>8.0000000000000002E-3</v>
      </c>
      <c r="K91" s="18">
        <v>6360</v>
      </c>
      <c r="L91" s="18">
        <v>0.53650025678112301</v>
      </c>
      <c r="M91" s="18"/>
      <c r="N91" s="18">
        <v>1.2778318413323197E-2</v>
      </c>
      <c r="O91" s="18" t="s">
        <v>132</v>
      </c>
      <c r="P91" s="18">
        <v>1.6911456050362664E-2</v>
      </c>
      <c r="Q91" s="18" t="s">
        <v>94</v>
      </c>
    </row>
    <row r="92" spans="2:17">
      <c r="B92" s="18" t="s">
        <v>134</v>
      </c>
      <c r="C92" s="18">
        <v>2670</v>
      </c>
      <c r="D92" s="18">
        <v>65</v>
      </c>
      <c r="E92" s="18"/>
      <c r="F92" s="18">
        <v>30</v>
      </c>
      <c r="G92" s="18">
        <v>8.0586403511111196E-2</v>
      </c>
      <c r="H92" s="18">
        <v>280.16569737466693</v>
      </c>
      <c r="I92" s="18">
        <v>6.0000000000000001E-3</v>
      </c>
      <c r="J92" s="18">
        <v>8.0000000000000002E-3</v>
      </c>
      <c r="K92" s="18">
        <v>5180</v>
      </c>
      <c r="L92" s="18">
        <v>0.65871460098995016</v>
      </c>
      <c r="M92" s="18"/>
      <c r="N92" s="18">
        <v>3.1982385545053303E-2</v>
      </c>
      <c r="O92" s="18" t="s">
        <v>132</v>
      </c>
      <c r="P92" s="18">
        <v>1.8144865147936888E-2</v>
      </c>
      <c r="Q92" s="18" t="s">
        <v>94</v>
      </c>
    </row>
    <row r="93" spans="2:17">
      <c r="B93" s="18" t="s">
        <v>135</v>
      </c>
      <c r="C93" s="18">
        <v>7388</v>
      </c>
      <c r="D93" s="18">
        <v>145</v>
      </c>
      <c r="E93" s="18"/>
      <c r="F93" s="18">
        <v>30</v>
      </c>
      <c r="G93" s="18">
        <v>8.0586403511111196E-2</v>
      </c>
      <c r="H93" s="18">
        <v>740.37234914008957</v>
      </c>
      <c r="I93" s="18">
        <v>2E-3</v>
      </c>
      <c r="J93" s="18">
        <v>7.0000000000000001E-3</v>
      </c>
      <c r="K93" s="18">
        <v>10460</v>
      </c>
      <c r="L93" s="18">
        <v>0.32620856913269042</v>
      </c>
      <c r="M93" s="18"/>
      <c r="N93" s="18">
        <v>8.4517391454348126E-2</v>
      </c>
      <c r="O93" s="18" t="s">
        <v>132</v>
      </c>
      <c r="P93" s="18">
        <v>2.3458663758010111E-2</v>
      </c>
      <c r="Q93" s="18" t="s">
        <v>94</v>
      </c>
    </row>
    <row r="94" spans="2:17">
      <c r="B94" s="18" t="s">
        <v>136</v>
      </c>
      <c r="C94" s="18">
        <v>4346</v>
      </c>
      <c r="D94" s="18">
        <v>150</v>
      </c>
      <c r="E94" s="18"/>
      <c r="F94" s="18">
        <v>30</v>
      </c>
      <c r="G94" s="18">
        <v>8.0586403511111196E-2</v>
      </c>
      <c r="H94" s="18">
        <v>500.22850965928927</v>
      </c>
      <c r="I94" s="18">
        <v>5.0000000000000001E-3</v>
      </c>
      <c r="J94" s="18">
        <v>0.25275123208355127</v>
      </c>
      <c r="K94" s="18">
        <v>13500</v>
      </c>
      <c r="L94" s="18">
        <v>0.25275123208355127</v>
      </c>
      <c r="M94" s="18"/>
      <c r="N94" s="18">
        <v>5.7103711148320691E-2</v>
      </c>
      <c r="O94" s="18" t="s">
        <v>132</v>
      </c>
      <c r="P94" s="18">
        <v>1.0049999999999999</v>
      </c>
      <c r="Q94" s="18" t="s">
        <v>94</v>
      </c>
    </row>
    <row r="95" spans="2:17">
      <c r="B95" s="18" t="s">
        <v>137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 t="s">
        <v>132</v>
      </c>
      <c r="P95" s="18"/>
      <c r="Q95" s="18" t="s">
        <v>94</v>
      </c>
    </row>
    <row r="96" spans="2:17">
      <c r="B96" s="18" t="s">
        <v>138</v>
      </c>
      <c r="C96" s="18">
        <v>19977</v>
      </c>
      <c r="D96" s="18">
        <v>268</v>
      </c>
      <c r="E96" s="18"/>
      <c r="F96" s="18">
        <v>30</v>
      </c>
      <c r="G96" s="18">
        <v>8.0586403511111196E-2</v>
      </c>
      <c r="H96" s="18">
        <v>1877.8745829414684</v>
      </c>
      <c r="I96" s="18"/>
      <c r="J96" s="18"/>
      <c r="K96" s="18"/>
      <c r="L96" s="18"/>
      <c r="M96" s="18"/>
      <c r="N96" s="18">
        <v>0.21436924462802151</v>
      </c>
      <c r="O96" s="18" t="s">
        <v>132</v>
      </c>
      <c r="P96" s="18"/>
      <c r="Q96" s="18" t="s">
        <v>94</v>
      </c>
    </row>
    <row r="97" spans="2:17">
      <c r="B97" s="18" t="s">
        <v>139</v>
      </c>
      <c r="C97" s="18">
        <v>326.39999999999998</v>
      </c>
      <c r="D97" s="18">
        <v>13.839359999999999</v>
      </c>
      <c r="E97" s="18"/>
      <c r="F97" s="18">
        <v>30</v>
      </c>
      <c r="G97" s="18">
        <v>8.0586403511111196E-2</v>
      </c>
      <c r="H97" s="18">
        <v>27.418666355322223</v>
      </c>
      <c r="I97" s="18"/>
      <c r="J97" s="18"/>
      <c r="K97" s="18"/>
      <c r="L97" s="18"/>
      <c r="M97" s="18"/>
      <c r="N97" s="18">
        <v>3.1299847437582448E-3</v>
      </c>
      <c r="O97" s="18" t="s">
        <v>132</v>
      </c>
      <c r="P97" s="18"/>
      <c r="Q97" s="18" t="s">
        <v>94</v>
      </c>
    </row>
    <row r="98" spans="2:17">
      <c r="B98" s="18" t="s">
        <v>140</v>
      </c>
      <c r="C98" s="18">
        <v>250.92000000000002</v>
      </c>
      <c r="D98" s="18">
        <v>8.4660000000000011</v>
      </c>
      <c r="E98" s="18">
        <v>1.4999999999999999E-2</v>
      </c>
      <c r="F98" s="18">
        <v>30</v>
      </c>
      <c r="G98" s="18">
        <v>8.0586403511111196E-2</v>
      </c>
      <c r="H98" s="18">
        <v>28.990051474543144</v>
      </c>
      <c r="I98" s="18"/>
      <c r="J98" s="18"/>
      <c r="K98" s="18"/>
      <c r="L98" s="18">
        <v>0.86</v>
      </c>
      <c r="M98" s="18"/>
      <c r="N98" s="18">
        <v>3.3093666066830074E-3</v>
      </c>
      <c r="O98" s="18" t="s">
        <v>132</v>
      </c>
      <c r="P98" s="18">
        <v>3.1E-6</v>
      </c>
      <c r="Q98" s="18" t="s">
        <v>141</v>
      </c>
    </row>
    <row r="99" spans="2:17">
      <c r="B99" s="18" t="s">
        <v>142</v>
      </c>
      <c r="C99" s="18">
        <v>1706.46</v>
      </c>
      <c r="D99" s="18">
        <v>13.056000000000001</v>
      </c>
      <c r="E99" s="18">
        <v>1.4999999999999999E-2</v>
      </c>
      <c r="F99" s="18">
        <v>30</v>
      </c>
      <c r="G99" s="18">
        <v>8.0586403511111196E-2</v>
      </c>
      <c r="H99" s="18">
        <v>152.63623624760439</v>
      </c>
      <c r="I99" s="18"/>
      <c r="J99" s="18"/>
      <c r="K99" s="18"/>
      <c r="L99" s="18">
        <v>0.5</v>
      </c>
      <c r="M99" s="18"/>
      <c r="N99" s="18">
        <v>1.742422788214662E-2</v>
      </c>
      <c r="O99" s="18" t="s">
        <v>132</v>
      </c>
      <c r="P99" s="18">
        <v>1.2999999999999998E-6</v>
      </c>
      <c r="Q99" s="18" t="s">
        <v>141</v>
      </c>
    </row>
    <row r="100" spans="2:17">
      <c r="B100" s="18" t="s">
        <v>143</v>
      </c>
      <c r="C100" s="18">
        <v>1.9992000000000001</v>
      </c>
      <c r="D100" s="18">
        <v>2.9988000000000001E-2</v>
      </c>
      <c r="E100" s="18"/>
      <c r="F100" s="18">
        <v>30</v>
      </c>
      <c r="G100" s="18">
        <v>8.0586403511111196E-2</v>
      </c>
      <c r="H100" s="18">
        <v>0.1635249629679047</v>
      </c>
      <c r="I100" s="18"/>
      <c r="J100" s="18"/>
      <c r="K100" s="18"/>
      <c r="L100" s="18"/>
      <c r="M100" s="18">
        <v>4.1666666666666665E-5</v>
      </c>
      <c r="N100" s="18">
        <v>1.8667233215514235E-5</v>
      </c>
      <c r="O100" s="18" t="s">
        <v>132</v>
      </c>
      <c r="P100" s="18"/>
      <c r="Q100" s="18" t="s">
        <v>94</v>
      </c>
    </row>
    <row r="101" spans="2:17">
      <c r="B101" s="18" t="s">
        <v>144</v>
      </c>
      <c r="C101" s="18">
        <v>1414.74</v>
      </c>
      <c r="D101" s="18">
        <v>13.056000000000001</v>
      </c>
      <c r="E101" s="18">
        <v>1.4999999999999999E-2</v>
      </c>
      <c r="F101" s="18">
        <v>30</v>
      </c>
      <c r="G101" s="18">
        <v>8.0586403511111196E-2</v>
      </c>
      <c r="H101" s="18">
        <v>128.77494063085911</v>
      </c>
      <c r="I101" s="18"/>
      <c r="J101" s="18"/>
      <c r="K101" s="18"/>
      <c r="L101" s="18">
        <v>0.71</v>
      </c>
      <c r="M101" s="18"/>
      <c r="N101" s="18">
        <v>1.4700335688454236E-2</v>
      </c>
      <c r="O101" s="18" t="s">
        <v>132</v>
      </c>
      <c r="P101" s="18">
        <v>5.1249999999999993E-4</v>
      </c>
      <c r="Q101" s="18" t="s">
        <v>141</v>
      </c>
    </row>
    <row r="102" spans="2:17">
      <c r="B102" s="18" t="s">
        <v>145</v>
      </c>
      <c r="C102" s="18">
        <v>105.16199999999999</v>
      </c>
      <c r="D102" s="18">
        <v>1.5774299999999999</v>
      </c>
      <c r="E102" s="18"/>
      <c r="F102" s="18">
        <v>30</v>
      </c>
      <c r="G102" s="18">
        <v>8.0586403511111196E-2</v>
      </c>
      <c r="H102" s="18">
        <v>8.6017467765260083</v>
      </c>
      <c r="I102" s="18"/>
      <c r="J102" s="18"/>
      <c r="K102" s="18"/>
      <c r="L102" s="18"/>
      <c r="M102" s="18"/>
      <c r="N102" s="18">
        <v>9.8193456353036631E-4</v>
      </c>
      <c r="O102" s="18"/>
      <c r="P102" s="18"/>
      <c r="Q102" s="18" t="s">
        <v>94</v>
      </c>
    </row>
    <row r="103" spans="2:17">
      <c r="B103" s="18" t="s">
        <v>146</v>
      </c>
      <c r="C103" s="18">
        <v>1644.24</v>
      </c>
      <c r="D103" s="18">
        <v>12.75</v>
      </c>
      <c r="E103" s="18">
        <v>1.4999999999999999E-2</v>
      </c>
      <c r="F103" s="18">
        <v>30</v>
      </c>
      <c r="G103" s="18">
        <v>8.0586403511111196E-2</v>
      </c>
      <c r="H103" s="18">
        <v>147.24093893074613</v>
      </c>
      <c r="I103" s="18"/>
      <c r="J103" s="18"/>
      <c r="K103" s="18"/>
      <c r="L103" s="18">
        <v>0.81</v>
      </c>
      <c r="M103" s="18"/>
      <c r="N103" s="18">
        <v>1.680832636195732E-2</v>
      </c>
      <c r="O103" s="18"/>
      <c r="P103" s="18">
        <v>2.9999999999999999E-7</v>
      </c>
      <c r="Q103" s="18" t="s">
        <v>141</v>
      </c>
    </row>
    <row r="104" spans="2:17">
      <c r="B104" s="18" t="s">
        <v>147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 t="s">
        <v>94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2023-03-22T19:53:10Z</dcterms:created>
  <dcterms:modified xsi:type="dcterms:W3CDTF">2023-03-23T17:41:45Z</dcterms:modified>
</cp:coreProperties>
</file>