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wongel/Projects/clab_borehole_th_storage/input_files/case_files/"/>
    </mc:Choice>
  </mc:AlternateContent>
  <xr:revisionPtr revIDLastSave="0" documentId="13_ncr:1_{B5894258-D02C-A841-812B-3C8B771D971E}" xr6:coauthVersionLast="47" xr6:coauthVersionMax="47" xr10:uidLastSave="{00000000-0000-0000-0000-000000000000}"/>
  <bookViews>
    <workbookView xWindow="0" yWindow="760" windowWidth="29400" windowHeight="16660" xr2:uid="{00000000-000D-0000-FFFF-FFFF00000000}"/>
  </bookViews>
  <sheets>
    <sheet name="case_input_intermodel_one_node_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64" i="1" l="1"/>
  <c r="M61" i="1"/>
  <c r="M57" i="1"/>
  <c r="M56" i="1"/>
  <c r="K57" i="1"/>
  <c r="K56" i="1"/>
  <c r="M60" i="1" l="1"/>
  <c r="M59" i="1"/>
  <c r="M58" i="1"/>
  <c r="K60" i="1"/>
  <c r="K59" i="1"/>
  <c r="K58" i="1"/>
  <c r="K55" i="1" l="1"/>
  <c r="M55" i="1"/>
  <c r="K51" i="1" l="1"/>
  <c r="M51" i="1"/>
  <c r="M53" i="1" l="1"/>
  <c r="B33" i="1" l="1"/>
  <c r="B34" i="1" s="1"/>
  <c r="J57" i="1" l="1"/>
  <c r="J64" i="1"/>
  <c r="J62" i="1"/>
  <c r="J52" i="1"/>
  <c r="J51" i="1"/>
  <c r="J66" i="1"/>
  <c r="M52" i="1"/>
  <c r="M54" i="1"/>
  <c r="K52" i="1"/>
  <c r="K53" i="1"/>
  <c r="K54" i="1"/>
</calcChain>
</file>

<file path=xl/sharedStrings.xml><?xml version="1.0" encoding="utf-8"?>
<sst xmlns="http://schemas.openxmlformats.org/spreadsheetml/2006/main" count="171" uniqueCount="118">
  <si>
    <t>Note that demand has no decisions.</t>
  </si>
  <si>
    <t>Note that unmet demand is represented a source with a variable cost only, so unmet demand has an output decision.</t>
  </si>
  <si>
    <t>REQUIRED KEYWORDS</t>
  </si>
  <si>
    <t>OPTIONAL KEYWORDS</t>
  </si>
  <si>
    <t>CASE_DATA</t>
  </si>
  <si>
    <t>case_name</t>
  </si>
  <si>
    <t>output_path</t>
  </si>
  <si>
    <t>numerics_scaling</t>
  </si>
  <si>
    <t>efficiency</t>
  </si>
  <si>
    <t>END_CASE_DATA</t>
  </si>
  <si>
    <t>load</t>
  </si>
  <si>
    <t>component</t>
  </si>
  <si>
    <t>name</t>
  </si>
  <si>
    <t>bus</t>
  </si>
  <si>
    <t>capital_cost</t>
  </si>
  <si>
    <t>marginal_cost</t>
  </si>
  <si>
    <t>max_hours</t>
  </si>
  <si>
    <t>standing_loss</t>
  </si>
  <si>
    <t>solar</t>
  </si>
  <si>
    <t>natgas</t>
  </si>
  <si>
    <t>Note that for MEM, storage is in energy units whereas for PyPSA it is in power units.</t>
  </si>
  <si>
    <t>nuclear</t>
  </si>
  <si>
    <t>wind</t>
  </si>
  <si>
    <t>cyclic_state_of_charge</t>
  </si>
  <si>
    <t>bus1</t>
  </si>
  <si>
    <t>filename_prefix</t>
  </si>
  <si>
    <t>datetime_start</t>
  </si>
  <si>
    <t>datetime_end</t>
  </si>
  <si>
    <t>output_data</t>
  </si>
  <si>
    <t>input_path</t>
  </si>
  <si>
    <t>Note: Dates must be formatted as text (not excel date format)</t>
  </si>
  <si>
    <t>Note that any information that is in a column without an attribute header is consider a comment, and not used.</t>
  </si>
  <si>
    <t>logging_level</t>
  </si>
  <si>
    <t>time_series_file</t>
  </si>
  <si>
    <t>Generator</t>
  </si>
  <si>
    <t>Load</t>
  </si>
  <si>
    <t>Note that H46-H52  contain formulas, and our PyPSA front end will read this in as a value.</t>
  </si>
  <si>
    <t>Note: Can be error, warning, info, or debug and specifies level of detail in terminal output</t>
  </si>
  <si>
    <t>Note: Factor to avoid rounding in Gurobi solver for small values</t>
  </si>
  <si>
    <t>carrier</t>
  </si>
  <si>
    <t>PyPSA case input file</t>
  </si>
  <si>
    <t>PyPSA component type</t>
  </si>
  <si>
    <t>Unique name of the component</t>
  </si>
  <si>
    <t>Name of bus from which this technology would get or give its energy (or in the case of link, the giving bus)</t>
  </si>
  <si>
    <t>Name of time series file that will get loaded</t>
  </si>
  <si>
    <t>Fixed cost, if not defined default is 0</t>
  </si>
  <si>
    <t>Marginal cost, if not defined default is 0</t>
  </si>
  <si>
    <t xml:space="preserve">Hours at max capacity for StorageUnit </t>
  </si>
  <si>
    <t>Efficiency of component</t>
  </si>
  <si>
    <t>Assume cyclic state of charge for StorageUnit (Boolean)</t>
  </si>
  <si>
    <t>Losses per hour to state of charge</t>
  </si>
  <si>
    <t>Information about PyPSA components and their attributes can be found here: https://pypsa.readthedocs.io/en/latest/components.html</t>
  </si>
  <si>
    <t>Note: For StorageUnit, efficiency is interpreted as efficiency_store</t>
  </si>
  <si>
    <t>Note: For Link, bus is interpreted as bus0</t>
  </si>
  <si>
    <t>time_unit</t>
  </si>
  <si>
    <t>currency</t>
  </si>
  <si>
    <t>h</t>
  </si>
  <si>
    <t>$</t>
  </si>
  <si>
    <t>Note: p_nom is a factor multiplied to the given capacity</t>
  </si>
  <si>
    <t>Note: If there is a # in front of component (e.g. #Generator), this row will be ignored</t>
  </si>
  <si>
    <t>delta_t</t>
  </si>
  <si>
    <t>Note: Capital costs are the product of hourly fixed costs and time_range</t>
  </si>
  <si>
    <t>Link</t>
  </si>
  <si>
    <t>Store</t>
  </si>
  <si>
    <t>Note: this assumes time unit for dt is 'hour'</t>
  </si>
  <si>
    <t>no_time_steps</t>
  </si>
  <si>
    <t>total_hours</t>
  </si>
  <si>
    <t>Everything outside of  the &lt;CASE_DATA&gt; or &lt;COMPONENT_DATA&gt;  flag is for notes, etc.</t>
  </si>
  <si>
    <t>COMPONENT_DATA</t>
  </si>
  <si>
    <t>END_COMPONENT_DATA</t>
  </si>
  <si>
    <t>costs_path</t>
  </si>
  <si>
    <t>p_min_pu</t>
  </si>
  <si>
    <t>Note: p_min_pu allow bidirectionality of link</t>
  </si>
  <si>
    <t>solver</t>
  </si>
  <si>
    <t>gurobi</t>
  </si>
  <si>
    <t>power_unit</t>
  </si>
  <si>
    <t>solar-utility</t>
  </si>
  <si>
    <t>CCGT</t>
  </si>
  <si>
    <t>onwind</t>
  </si>
  <si>
    <t>info</t>
  </si>
  <si>
    <t>oil</t>
  </si>
  <si>
    <t>BTES</t>
  </si>
  <si>
    <t>granite</t>
  </si>
  <si>
    <t>btes</t>
  </si>
  <si>
    <t>S</t>
  </si>
  <si>
    <t>Lithium-Ion-LFP-bicharger</t>
  </si>
  <si>
    <t>lithium_ion_lfp_store</t>
  </si>
  <si>
    <t>electricity</t>
  </si>
  <si>
    <t>lithium_ion_lfp</t>
  </si>
  <si>
    <t>Lithium-Ion-LFP-store</t>
  </si>
  <si>
    <t>lifetime</t>
  </si>
  <si>
    <t>MW</t>
  </si>
  <si>
    <t>input_files</t>
  </si>
  <si>
    <t>input_files/costs_orca_base.csv</t>
  </si>
  <si>
    <t>BTES_charger</t>
  </si>
  <si>
    <t>BTES_discharger</t>
  </si>
  <si>
    <t>2020-01-01 0:00:00</t>
  </si>
  <si>
    <t>p_set</t>
  </si>
  <si>
    <t>p_max_pu</t>
  </si>
  <si>
    <t>lost_load</t>
  </si>
  <si>
    <t>2019-01-01 00:00:00</t>
  </si>
  <si>
    <t>20230922_US_mthd3_2010-2020_wind.csv</t>
  </si>
  <si>
    <t>20230922_US_mthd3_2010-2020_solar.csv</t>
  </si>
  <si>
    <t>natrium</t>
  </si>
  <si>
    <t>nuclear_heat</t>
  </si>
  <si>
    <t>heat_turbine</t>
  </si>
  <si>
    <t>heat_to_heat</t>
  </si>
  <si>
    <t>#Link</t>
  </si>
  <si>
    <t>#Generator</t>
  </si>
  <si>
    <t>btes_nuclear</t>
  </si>
  <si>
    <t>btes_nuclear_output</t>
  </si>
  <si>
    <t>US_demand_unnormalized.csv</t>
  </si>
  <si>
    <t>StorageUnit</t>
  </si>
  <si>
    <t>heat_in</t>
  </si>
  <si>
    <t>heat_out</t>
  </si>
  <si>
    <t>normalization</t>
  </si>
  <si>
    <t>db</t>
  </si>
  <si>
    <t>natrium_charger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</si>
</sst>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Calibri (Body)"/>
    </font>
    <font>
      <sz val="11"/>
      <color rgb="FF000000"/>
      <name val="Calibri"/>
      <family val="2"/>
      <scheme val="minor"/>
    </font>
    <font>
      <sz val="10"/>
      <color rgb="FF000000"/>
      <name val="Helvetica Neue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11" fontId="0" fillId="0" borderId="0" xfId="0" applyNumberFormat="1"/>
    <xf numFmtId="0" fontId="16" fillId="0" borderId="0" xfId="0" applyFont="1" applyAlignment="1">
      <alignment wrapText="1"/>
    </xf>
    <xf numFmtId="0" fontId="0" fillId="33" borderId="0" xfId="0" applyFill="1"/>
    <xf numFmtId="164" fontId="0" fillId="0" borderId="0" xfId="0" applyNumberFormat="1"/>
    <xf numFmtId="0" fontId="0" fillId="0" borderId="0" xfId="0" applyAlignment="1">
      <alignment horizontal="right"/>
    </xf>
    <xf numFmtId="49" fontId="0" fillId="0" borderId="0" xfId="0" applyNumberFormat="1"/>
    <xf numFmtId="0" fontId="0" fillId="0" borderId="0" xfId="0" applyAlignment="1">
      <alignment wrapText="1"/>
    </xf>
    <xf numFmtId="2" fontId="0" fillId="0" borderId="0" xfId="0" applyNumberFormat="1"/>
    <xf numFmtId="0" fontId="16" fillId="0" borderId="0" xfId="0" applyFont="1"/>
    <xf numFmtId="0" fontId="0" fillId="34" borderId="0" xfId="0" applyFill="1"/>
    <xf numFmtId="49" fontId="0" fillId="34" borderId="0" xfId="0" applyNumberFormat="1" applyFill="1"/>
    <xf numFmtId="0" fontId="18" fillId="0" borderId="0" xfId="0" applyFont="1"/>
    <xf numFmtId="0" fontId="19" fillId="0" borderId="0" xfId="0" applyFont="1"/>
    <xf numFmtId="164" fontId="0" fillId="0" borderId="0" xfId="0" applyNumberFormat="1" applyAlignment="1">
      <alignment horizontal="right"/>
    </xf>
    <xf numFmtId="49" fontId="0" fillId="0" borderId="0" xfId="0" applyNumberFormat="1" applyAlignment="1">
      <alignment horizontal="right"/>
    </xf>
    <xf numFmtId="0" fontId="20" fillId="0" borderId="0" xfId="0" applyFont="1"/>
    <xf numFmtId="11" fontId="20" fillId="0" borderId="0" xfId="0" applyNumberFormat="1" applyFont="1"/>
    <xf numFmtId="49" fontId="20" fillId="0" borderId="0" xfId="0" applyNumberFormat="1" applyFont="1"/>
    <xf numFmtId="49" fontId="20" fillId="0" borderId="0" xfId="0" applyNumberFormat="1" applyFont="1" applyAlignment="1">
      <alignment horizontal="right"/>
    </xf>
    <xf numFmtId="11" fontId="0" fillId="0" borderId="0" xfId="0" applyNumberFormat="1" applyAlignment="1">
      <alignment horizontal="righ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73"/>
  <sheetViews>
    <sheetView tabSelected="1" topLeftCell="A40" zoomScale="110" zoomScaleNormal="110" workbookViewId="0">
      <selection activeCell="D59" sqref="D59"/>
    </sheetView>
  </sheetViews>
  <sheetFormatPr baseColWidth="10" defaultColWidth="8.83203125" defaultRowHeight="15" x14ac:dyDescent="0.2"/>
  <cols>
    <col min="1" max="1" width="20.5" customWidth="1"/>
    <col min="2" max="3" width="25" customWidth="1"/>
    <col min="4" max="4" width="10.1640625" customWidth="1"/>
    <col min="5" max="5" width="13.83203125" customWidth="1"/>
    <col min="6" max="6" width="10.1640625" customWidth="1"/>
    <col min="7" max="7" width="23.6640625" customWidth="1"/>
    <col min="8" max="8" width="11.33203125" customWidth="1"/>
    <col min="9" max="9" width="13.5" customWidth="1"/>
    <col min="10" max="10" width="18.1640625" customWidth="1"/>
    <col min="11" max="11" width="15.33203125" customWidth="1"/>
    <col min="12" max="12" width="11.1640625" customWidth="1"/>
    <col min="13" max="13" width="15.6640625" customWidth="1"/>
    <col min="14" max="14" width="19" customWidth="1"/>
    <col min="15" max="16" width="11.5" customWidth="1"/>
    <col min="17" max="17" width="14.1640625" customWidth="1"/>
    <col min="18" max="18" width="11.1640625" customWidth="1"/>
  </cols>
  <sheetData>
    <row r="1" spans="1:6" x14ac:dyDescent="0.2">
      <c r="A1" s="3" t="s">
        <v>40</v>
      </c>
      <c r="B1" s="3"/>
      <c r="C1" s="3"/>
      <c r="D1" s="3"/>
      <c r="E1" s="3"/>
      <c r="F1" s="3"/>
    </row>
    <row r="2" spans="1:6" x14ac:dyDescent="0.2">
      <c r="A2" s="3"/>
      <c r="B2" s="3"/>
      <c r="C2" s="3"/>
      <c r="D2" s="3"/>
      <c r="E2" s="3"/>
      <c r="F2" s="3"/>
    </row>
    <row r="3" spans="1:6" x14ac:dyDescent="0.2">
      <c r="A3" s="3" t="s">
        <v>67</v>
      </c>
      <c r="B3" s="3"/>
      <c r="C3" s="3"/>
      <c r="D3" s="3"/>
      <c r="E3" s="3"/>
      <c r="F3" s="3"/>
    </row>
    <row r="4" spans="1:6" x14ac:dyDescent="0.2">
      <c r="A4" s="3"/>
      <c r="B4" s="3"/>
      <c r="C4" s="3"/>
      <c r="D4" s="3"/>
      <c r="E4" s="3"/>
      <c r="F4" s="3"/>
    </row>
    <row r="5" spans="1:6" x14ac:dyDescent="0.2">
      <c r="A5" s="3" t="s">
        <v>0</v>
      </c>
      <c r="B5" s="3"/>
      <c r="C5" s="3"/>
      <c r="D5" s="3"/>
      <c r="E5" s="3"/>
      <c r="F5" s="3"/>
    </row>
    <row r="6" spans="1:6" x14ac:dyDescent="0.2">
      <c r="A6" s="3" t="s">
        <v>1</v>
      </c>
      <c r="B6" s="3"/>
      <c r="C6" s="3"/>
      <c r="D6" s="3"/>
      <c r="E6" s="3"/>
      <c r="F6" s="3"/>
    </row>
    <row r="7" spans="1:6" x14ac:dyDescent="0.2">
      <c r="A7" s="3" t="s">
        <v>51</v>
      </c>
      <c r="B7" s="3"/>
      <c r="C7" s="3"/>
      <c r="D7" s="3"/>
      <c r="E7" s="3"/>
      <c r="F7" s="3"/>
    </row>
    <row r="8" spans="1:6" x14ac:dyDescent="0.2">
      <c r="A8" s="3"/>
      <c r="B8" s="3"/>
      <c r="C8" s="3"/>
      <c r="D8" s="3"/>
      <c r="E8" s="3"/>
      <c r="F8" s="3"/>
    </row>
    <row r="9" spans="1:6" x14ac:dyDescent="0.2">
      <c r="A9" s="3" t="s">
        <v>2</v>
      </c>
      <c r="B9" s="3"/>
      <c r="C9" s="3"/>
      <c r="D9" s="3"/>
      <c r="E9" s="3"/>
      <c r="F9" s="3"/>
    </row>
    <row r="10" spans="1:6" x14ac:dyDescent="0.2">
      <c r="A10" s="3" t="s">
        <v>11</v>
      </c>
      <c r="B10" s="3" t="s">
        <v>41</v>
      </c>
      <c r="C10" s="3"/>
      <c r="D10" s="3"/>
      <c r="E10" s="3"/>
      <c r="F10" s="3"/>
    </row>
    <row r="11" spans="1:6" x14ac:dyDescent="0.2">
      <c r="A11" s="3" t="s">
        <v>12</v>
      </c>
      <c r="B11" s="3" t="s">
        <v>42</v>
      </c>
      <c r="C11" s="3"/>
      <c r="D11" s="3"/>
      <c r="E11" s="3"/>
      <c r="F11" s="3"/>
    </row>
    <row r="12" spans="1:6" x14ac:dyDescent="0.2">
      <c r="A12" s="3" t="s">
        <v>13</v>
      </c>
      <c r="B12" s="3" t="s">
        <v>43</v>
      </c>
      <c r="C12" s="3"/>
      <c r="D12" s="3"/>
      <c r="E12" s="3"/>
      <c r="F12" s="3"/>
    </row>
    <row r="13" spans="1:6" x14ac:dyDescent="0.2">
      <c r="A13" s="3"/>
      <c r="B13" s="3"/>
      <c r="C13" s="3"/>
      <c r="D13" s="3"/>
      <c r="E13" s="3"/>
      <c r="F13" s="3"/>
    </row>
    <row r="14" spans="1:6" x14ac:dyDescent="0.2">
      <c r="A14" s="3" t="s">
        <v>3</v>
      </c>
      <c r="B14" s="3"/>
      <c r="C14" s="3"/>
      <c r="D14" s="3"/>
      <c r="E14" s="3"/>
      <c r="F14" s="3"/>
    </row>
    <row r="15" spans="1:6" x14ac:dyDescent="0.2">
      <c r="A15" s="3" t="s">
        <v>33</v>
      </c>
      <c r="B15" s="3" t="s">
        <v>44</v>
      </c>
      <c r="C15" s="3"/>
      <c r="D15" s="3"/>
      <c r="E15" s="3"/>
      <c r="F15" s="3"/>
    </row>
    <row r="16" spans="1:6" x14ac:dyDescent="0.2">
      <c r="A16" s="3" t="s">
        <v>14</v>
      </c>
      <c r="B16" s="3" t="s">
        <v>45</v>
      </c>
      <c r="C16" s="3"/>
      <c r="D16" s="3"/>
      <c r="E16" s="3"/>
      <c r="F16" s="3"/>
    </row>
    <row r="17" spans="1:6" x14ac:dyDescent="0.2">
      <c r="A17" s="3" t="s">
        <v>15</v>
      </c>
      <c r="B17" s="3" t="s">
        <v>46</v>
      </c>
      <c r="C17" s="3"/>
      <c r="D17" s="3"/>
      <c r="E17" s="3"/>
      <c r="F17" s="3"/>
    </row>
    <row r="18" spans="1:6" x14ac:dyDescent="0.2">
      <c r="A18" s="3" t="s">
        <v>16</v>
      </c>
      <c r="B18" s="3" t="s">
        <v>47</v>
      </c>
      <c r="C18" s="3"/>
      <c r="D18" s="3"/>
      <c r="E18" s="3"/>
      <c r="F18" s="3"/>
    </row>
    <row r="19" spans="1:6" x14ac:dyDescent="0.2">
      <c r="A19" s="3" t="s">
        <v>23</v>
      </c>
      <c r="B19" s="3" t="s">
        <v>49</v>
      </c>
      <c r="C19" s="3"/>
      <c r="D19" s="3"/>
      <c r="E19" s="3"/>
      <c r="F19" s="3"/>
    </row>
    <row r="20" spans="1:6" x14ac:dyDescent="0.2">
      <c r="A20" s="3" t="s">
        <v>8</v>
      </c>
      <c r="B20" s="3" t="s">
        <v>48</v>
      </c>
      <c r="C20" s="3"/>
      <c r="D20" s="3"/>
      <c r="E20" s="3"/>
      <c r="F20" s="3"/>
    </row>
    <row r="21" spans="1:6" x14ac:dyDescent="0.2">
      <c r="A21" s="3" t="s">
        <v>17</v>
      </c>
      <c r="B21" s="3" t="s">
        <v>50</v>
      </c>
      <c r="C21" s="3"/>
      <c r="D21" s="3"/>
      <c r="E21" s="3"/>
      <c r="F21" s="3"/>
    </row>
    <row r="23" spans="1:6" x14ac:dyDescent="0.2">
      <c r="A23" t="s">
        <v>4</v>
      </c>
    </row>
    <row r="25" spans="1:6" x14ac:dyDescent="0.2">
      <c r="A25" t="s">
        <v>29</v>
      </c>
      <c r="B25" s="12" t="s">
        <v>92</v>
      </c>
    </row>
    <row r="26" spans="1:6" x14ac:dyDescent="0.2">
      <c r="A26" t="s">
        <v>70</v>
      </c>
      <c r="B26" s="13" t="s">
        <v>93</v>
      </c>
    </row>
    <row r="27" spans="1:6" x14ac:dyDescent="0.2">
      <c r="A27" t="s">
        <v>6</v>
      </c>
      <c r="B27" t="s">
        <v>28</v>
      </c>
    </row>
    <row r="28" spans="1:6" x14ac:dyDescent="0.2">
      <c r="A28" t="s">
        <v>5</v>
      </c>
      <c r="B28" t="s">
        <v>109</v>
      </c>
    </row>
    <row r="29" spans="1:6" x14ac:dyDescent="0.2">
      <c r="A29" t="s">
        <v>25</v>
      </c>
      <c r="B29" t="s">
        <v>110</v>
      </c>
    </row>
    <row r="30" spans="1:6" x14ac:dyDescent="0.2">
      <c r="A30" t="s">
        <v>26</v>
      </c>
      <c r="B30" s="6" t="s">
        <v>100</v>
      </c>
      <c r="C30" s="6"/>
      <c r="D30" t="s">
        <v>30</v>
      </c>
    </row>
    <row r="31" spans="1:6" x14ac:dyDescent="0.2">
      <c r="A31" t="s">
        <v>27</v>
      </c>
      <c r="B31" s="6" t="s">
        <v>96</v>
      </c>
      <c r="C31" s="6"/>
    </row>
    <row r="32" spans="1:6" x14ac:dyDescent="0.2">
      <c r="A32" t="s">
        <v>60</v>
      </c>
      <c r="B32">
        <v>1</v>
      </c>
      <c r="C32" s="8"/>
    </row>
    <row r="33" spans="1:15" x14ac:dyDescent="0.2">
      <c r="A33" t="s">
        <v>65</v>
      </c>
      <c r="B33" s="11">
        <f>(B31-B30)*24/B32</f>
        <v>8760</v>
      </c>
      <c r="C33" t="s">
        <v>64</v>
      </c>
    </row>
    <row r="34" spans="1:15" x14ac:dyDescent="0.2">
      <c r="A34" t="s">
        <v>66</v>
      </c>
      <c r="B34" s="11">
        <f>B33*B32</f>
        <v>8760</v>
      </c>
    </row>
    <row r="35" spans="1:15" x14ac:dyDescent="0.2">
      <c r="B35" s="4"/>
      <c r="C35" s="4"/>
    </row>
    <row r="36" spans="1:15" x14ac:dyDescent="0.2">
      <c r="A36" t="s">
        <v>73</v>
      </c>
      <c r="B36" s="14" t="s">
        <v>74</v>
      </c>
      <c r="C36" s="4"/>
    </row>
    <row r="37" spans="1:15" x14ac:dyDescent="0.2">
      <c r="A37" t="s">
        <v>32</v>
      </c>
      <c r="B37" s="5" t="s">
        <v>79</v>
      </c>
      <c r="C37" s="5"/>
      <c r="D37" t="s">
        <v>37</v>
      </c>
    </row>
    <row r="38" spans="1:15" x14ac:dyDescent="0.2">
      <c r="A38" t="s">
        <v>7</v>
      </c>
      <c r="B38" s="1">
        <v>1</v>
      </c>
      <c r="C38" s="1"/>
      <c r="D38" t="s">
        <v>38</v>
      </c>
    </row>
    <row r="39" spans="1:15" x14ac:dyDescent="0.2">
      <c r="B39" s="1"/>
      <c r="C39" s="1" t="s">
        <v>84</v>
      </c>
    </row>
    <row r="40" spans="1:15" x14ac:dyDescent="0.2">
      <c r="A40" t="s">
        <v>54</v>
      </c>
      <c r="B40" s="1" t="s">
        <v>56</v>
      </c>
      <c r="C40" s="1"/>
    </row>
    <row r="41" spans="1:15" x14ac:dyDescent="0.2">
      <c r="A41" t="s">
        <v>75</v>
      </c>
      <c r="B41" s="1" t="s">
        <v>91</v>
      </c>
      <c r="C41" s="1"/>
    </row>
    <row r="42" spans="1:15" x14ac:dyDescent="0.2">
      <c r="A42" t="s">
        <v>55</v>
      </c>
      <c r="B42" s="1" t="s">
        <v>57</v>
      </c>
      <c r="C42" s="1"/>
    </row>
    <row r="43" spans="1:15" x14ac:dyDescent="0.2">
      <c r="B43" s="1"/>
      <c r="C43" s="1"/>
      <c r="F43" t="s">
        <v>72</v>
      </c>
    </row>
    <row r="44" spans="1:15" x14ac:dyDescent="0.2">
      <c r="A44" t="s">
        <v>9</v>
      </c>
      <c r="I44" t="s">
        <v>61</v>
      </c>
    </row>
    <row r="45" spans="1:15" x14ac:dyDescent="0.2">
      <c r="D45" t="s">
        <v>53</v>
      </c>
      <c r="H45" t="s">
        <v>58</v>
      </c>
      <c r="O45" t="s">
        <v>52</v>
      </c>
    </row>
    <row r="48" spans="1:15" x14ac:dyDescent="0.2">
      <c r="A48" t="s">
        <v>68</v>
      </c>
    </row>
    <row r="49" spans="1:23" s="2" customFormat="1" ht="32" x14ac:dyDescent="0.2">
      <c r="A49" s="2" t="s">
        <v>11</v>
      </c>
      <c r="B49" s="2" t="s">
        <v>12</v>
      </c>
      <c r="C49" s="2" t="s">
        <v>39</v>
      </c>
      <c r="D49" s="2" t="s">
        <v>13</v>
      </c>
      <c r="E49" s="2" t="s">
        <v>24</v>
      </c>
      <c r="F49" s="9" t="s">
        <v>71</v>
      </c>
      <c r="G49" s="9" t="s">
        <v>115</v>
      </c>
      <c r="H49" s="2" t="s">
        <v>97</v>
      </c>
      <c r="I49" s="2" t="s">
        <v>98</v>
      </c>
      <c r="J49" s="2" t="s">
        <v>14</v>
      </c>
      <c r="L49" s="2" t="s">
        <v>15</v>
      </c>
      <c r="N49" s="2" t="s">
        <v>23</v>
      </c>
      <c r="O49" s="2" t="s">
        <v>8</v>
      </c>
      <c r="P49" s="2" t="s">
        <v>90</v>
      </c>
      <c r="Q49" s="2" t="s">
        <v>17</v>
      </c>
    </row>
    <row r="50" spans="1:23" x14ac:dyDescent="0.2">
      <c r="A50" s="6" t="s">
        <v>35</v>
      </c>
      <c r="B50" t="s">
        <v>10</v>
      </c>
      <c r="C50" t="s">
        <v>10</v>
      </c>
      <c r="D50" t="s">
        <v>87</v>
      </c>
      <c r="G50">
        <v>1</v>
      </c>
      <c r="H50" t="s">
        <v>111</v>
      </c>
      <c r="J50" s="5"/>
      <c r="L50" s="5"/>
      <c r="O50" s="5"/>
      <c r="P50" s="5"/>
    </row>
    <row r="51" spans="1:23" x14ac:dyDescent="0.2">
      <c r="A51" s="6" t="s">
        <v>34</v>
      </c>
      <c r="B51" t="s">
        <v>76</v>
      </c>
      <c r="C51" t="s">
        <v>18</v>
      </c>
      <c r="D51" t="s">
        <v>87</v>
      </c>
      <c r="I51" t="s">
        <v>102</v>
      </c>
      <c r="J51" s="18">
        <f>0.014772123*1000*B34</f>
        <v>129403.79748000001</v>
      </c>
      <c r="K51" t="str">
        <f>B42 &amp; "/time range/" &amp; B41</f>
        <v>$/time range/MW</v>
      </c>
      <c r="L51" s="5"/>
      <c r="M51" t="str">
        <f xml:space="preserve"> B42 &amp; "/" &amp; B41 &amp; B40</f>
        <v>$/MWh</v>
      </c>
      <c r="O51" s="5"/>
      <c r="P51" s="5"/>
    </row>
    <row r="52" spans="1:23" x14ac:dyDescent="0.2">
      <c r="A52" s="6" t="s">
        <v>34</v>
      </c>
      <c r="B52" t="s">
        <v>78</v>
      </c>
      <c r="C52" t="s">
        <v>22</v>
      </c>
      <c r="D52" t="s">
        <v>87</v>
      </c>
      <c r="I52" t="s">
        <v>101</v>
      </c>
      <c r="J52" s="18">
        <f>0.015913707*1000*B34</f>
        <v>139404.07332</v>
      </c>
      <c r="K52" t="str">
        <f>B42 &amp; "/time range/" &amp; B41</f>
        <v>$/time range/MW</v>
      </c>
      <c r="L52" s="5"/>
      <c r="M52" t="str">
        <f xml:space="preserve"> B42 &amp; "/" &amp; B41 &amp; B40</f>
        <v>$/MWh</v>
      </c>
      <c r="O52" s="5"/>
      <c r="P52" s="5"/>
    </row>
    <row r="53" spans="1:23" x14ac:dyDescent="0.2">
      <c r="A53" s="6" t="s">
        <v>108</v>
      </c>
      <c r="B53" t="s">
        <v>21</v>
      </c>
      <c r="C53" t="s">
        <v>21</v>
      </c>
      <c r="D53" t="s">
        <v>87</v>
      </c>
      <c r="J53" s="15"/>
      <c r="K53" t="str">
        <f>B42 &amp; "/time range/" &amp; B41</f>
        <v>$/time range/MW</v>
      </c>
      <c r="L53" s="5"/>
      <c r="M53" t="str">
        <f xml:space="preserve"> B42 &amp; "/" &amp; B41 &amp; B40</f>
        <v>$/MWh</v>
      </c>
      <c r="O53" s="5"/>
      <c r="P53" s="5"/>
    </row>
    <row r="54" spans="1:23" x14ac:dyDescent="0.2">
      <c r="A54" s="6" t="s">
        <v>108</v>
      </c>
      <c r="B54" t="s">
        <v>77</v>
      </c>
      <c r="C54" t="s">
        <v>19</v>
      </c>
      <c r="D54" t="s">
        <v>87</v>
      </c>
      <c r="J54" s="15"/>
      <c r="K54" t="str">
        <f>B42 &amp; "/time range/" &amp; B41</f>
        <v>$/time range/MW</v>
      </c>
      <c r="L54" s="5"/>
      <c r="M54" t="str">
        <f xml:space="preserve"> B42 &amp; "/" &amp; B41 &amp; B40</f>
        <v>$/MWh</v>
      </c>
      <c r="O54" s="5"/>
      <c r="P54" s="5"/>
    </row>
    <row r="55" spans="1:23" x14ac:dyDescent="0.2">
      <c r="A55" s="6" t="s">
        <v>108</v>
      </c>
      <c r="B55" t="s">
        <v>80</v>
      </c>
      <c r="C55" t="s">
        <v>80</v>
      </c>
      <c r="D55" t="s">
        <v>87</v>
      </c>
      <c r="J55" s="15"/>
      <c r="K55" t="str">
        <f>B42 &amp; "/time range/" &amp; B41</f>
        <v>$/time range/MW</v>
      </c>
      <c r="L55" s="5"/>
      <c r="M55" t="str">
        <f xml:space="preserve"> B42 &amp; "/" &amp; B41 &amp; B40</f>
        <v>$/MWh</v>
      </c>
      <c r="O55" s="5"/>
      <c r="P55" s="5"/>
    </row>
    <row r="56" spans="1:23" x14ac:dyDescent="0.2">
      <c r="A56" t="s">
        <v>107</v>
      </c>
      <c r="B56" t="s">
        <v>85</v>
      </c>
      <c r="C56" t="s">
        <v>86</v>
      </c>
      <c r="D56" t="s">
        <v>87</v>
      </c>
      <c r="E56" t="s">
        <v>88</v>
      </c>
      <c r="F56">
        <v>-1</v>
      </c>
      <c r="J56" s="5"/>
      <c r="K56" t="str">
        <f>B42 &amp; "/time range/" &amp; B41</f>
        <v>$/time range/MW</v>
      </c>
      <c r="L56" s="5"/>
      <c r="M56" t="str">
        <f xml:space="preserve"> B42 &amp; "/" &amp; B41 &amp; B40</f>
        <v>$/MWh</v>
      </c>
      <c r="O56" s="5"/>
      <c r="P56" s="5"/>
      <c r="S56" s="5"/>
      <c r="W56" s="5"/>
    </row>
    <row r="57" spans="1:23" x14ac:dyDescent="0.2">
      <c r="A57" t="s">
        <v>112</v>
      </c>
      <c r="B57" t="s">
        <v>89</v>
      </c>
      <c r="C57" t="s">
        <v>86</v>
      </c>
      <c r="D57" t="s">
        <v>88</v>
      </c>
      <c r="J57" s="18">
        <f>0.007351353*1000*B34</f>
        <v>64397.852279999999</v>
      </c>
      <c r="K57" t="str">
        <f>B42 &amp; "/time range/" &amp; B41</f>
        <v>$/time range/MW</v>
      </c>
      <c r="L57" s="20">
        <v>1.0000000000000001E-5</v>
      </c>
      <c r="M57" t="str">
        <f xml:space="preserve"> B42 &amp; "/" &amp; B41 &amp; B40</f>
        <v>$/MWh</v>
      </c>
      <c r="N57" t="b">
        <v>1</v>
      </c>
      <c r="O57" s="5">
        <v>0.9</v>
      </c>
      <c r="P57" s="5"/>
      <c r="S57" s="5"/>
      <c r="W57" s="5"/>
    </row>
    <row r="58" spans="1:23" x14ac:dyDescent="0.2">
      <c r="A58" s="6" t="s">
        <v>107</v>
      </c>
      <c r="B58" t="s">
        <v>94</v>
      </c>
      <c r="C58" t="s">
        <v>81</v>
      </c>
      <c r="D58" t="s">
        <v>87</v>
      </c>
      <c r="E58" t="s">
        <v>83</v>
      </c>
      <c r="J58" s="15" t="s">
        <v>116</v>
      </c>
      <c r="K58" t="str">
        <f>B42 &amp; "/time range/" &amp; B41</f>
        <v>$/time range/MW</v>
      </c>
      <c r="L58" s="5" t="s">
        <v>116</v>
      </c>
      <c r="M58" t="str">
        <f xml:space="preserve"> B42 &amp; "/" &amp; B41 &amp; B40</f>
        <v>$/MWh</v>
      </c>
      <c r="O58" s="5" t="s">
        <v>116</v>
      </c>
      <c r="P58" s="5" t="s">
        <v>116</v>
      </c>
    </row>
    <row r="59" spans="1:23" x14ac:dyDescent="0.2">
      <c r="A59" s="6" t="s">
        <v>63</v>
      </c>
      <c r="B59" t="s">
        <v>82</v>
      </c>
      <c r="C59" t="s">
        <v>81</v>
      </c>
      <c r="D59" t="s">
        <v>114</v>
      </c>
      <c r="J59" s="15" t="s">
        <v>116</v>
      </c>
      <c r="K59" t="str">
        <f>B42 &amp; "/time range/" &amp; B41</f>
        <v>$/time range/MW</v>
      </c>
      <c r="L59" s="5" t="s">
        <v>116</v>
      </c>
      <c r="M59" t="str">
        <f xml:space="preserve"> B42 &amp; "/" &amp; B41 &amp; B40</f>
        <v>$/MWh</v>
      </c>
      <c r="N59" t="b">
        <v>1</v>
      </c>
      <c r="O59" s="5" t="s">
        <v>116</v>
      </c>
      <c r="P59" s="5" t="s">
        <v>116</v>
      </c>
    </row>
    <row r="60" spans="1:23" x14ac:dyDescent="0.2">
      <c r="A60" s="6" t="s">
        <v>107</v>
      </c>
      <c r="B60" t="s">
        <v>95</v>
      </c>
      <c r="C60" t="s">
        <v>81</v>
      </c>
      <c r="D60" t="s">
        <v>83</v>
      </c>
      <c r="E60" t="s">
        <v>87</v>
      </c>
      <c r="J60" s="15" t="s">
        <v>116</v>
      </c>
      <c r="K60" t="str">
        <f>B42 &amp; "/time range/" &amp; B41</f>
        <v>$/time range/MW</v>
      </c>
      <c r="L60" s="5" t="s">
        <v>116</v>
      </c>
      <c r="M60" t="str">
        <f xml:space="preserve"> B42 &amp; "/" &amp; B41 &amp; B40</f>
        <v>$/MWh</v>
      </c>
      <c r="O60" s="5" t="s">
        <v>116</v>
      </c>
      <c r="P60" s="5" t="s">
        <v>116</v>
      </c>
    </row>
    <row r="61" spans="1:23" x14ac:dyDescent="0.2">
      <c r="A61" s="6" t="s">
        <v>34</v>
      </c>
      <c r="B61" t="s">
        <v>99</v>
      </c>
      <c r="D61" t="s">
        <v>87</v>
      </c>
      <c r="J61" s="15"/>
      <c r="L61" s="5">
        <v>10000</v>
      </c>
      <c r="M61" t="str">
        <f xml:space="preserve"> B42 &amp; "/" &amp; B41 &amp; B40</f>
        <v>$/MWh</v>
      </c>
      <c r="O61" s="5"/>
      <c r="P61" s="5"/>
    </row>
    <row r="62" spans="1:23" x14ac:dyDescent="0.2">
      <c r="A62" s="6" t="s">
        <v>34</v>
      </c>
      <c r="B62" t="s">
        <v>104</v>
      </c>
      <c r="D62" t="s">
        <v>113</v>
      </c>
      <c r="J62" s="15">
        <f>0.020828805*1000*B34</f>
        <v>182460.33179999999</v>
      </c>
      <c r="L62" s="5"/>
      <c r="O62" s="5"/>
      <c r="P62" s="5"/>
    </row>
    <row r="63" spans="1:23" x14ac:dyDescent="0.2">
      <c r="A63" s="6" t="s">
        <v>62</v>
      </c>
      <c r="B63" t="s">
        <v>117</v>
      </c>
      <c r="D63" t="s">
        <v>113</v>
      </c>
      <c r="E63" t="s">
        <v>103</v>
      </c>
      <c r="J63" s="15"/>
      <c r="L63" s="5"/>
      <c r="O63" s="5"/>
      <c r="P63" s="5"/>
    </row>
    <row r="64" spans="1:23" x14ac:dyDescent="0.2">
      <c r="A64" s="6" t="s">
        <v>63</v>
      </c>
      <c r="B64" t="s">
        <v>103</v>
      </c>
      <c r="D64" t="s">
        <v>103</v>
      </c>
      <c r="J64" s="19">
        <f>0.000254017*1000*B34</f>
        <v>2225.1889200000001</v>
      </c>
      <c r="L64" s="17">
        <f>0.00000000371*1000</f>
        <v>3.7099999999999996E-6</v>
      </c>
      <c r="O64" s="5"/>
      <c r="P64" s="5"/>
      <c r="Q64" s="16">
        <v>2.6153100000000001E-4</v>
      </c>
    </row>
    <row r="65" spans="1:16" x14ac:dyDescent="0.2">
      <c r="A65" s="6" t="s">
        <v>62</v>
      </c>
      <c r="B65" t="s">
        <v>106</v>
      </c>
      <c r="D65" t="s">
        <v>103</v>
      </c>
      <c r="E65" t="s">
        <v>114</v>
      </c>
      <c r="J65" s="15"/>
      <c r="L65" s="5"/>
      <c r="O65" s="5"/>
      <c r="P65" s="5"/>
    </row>
    <row r="66" spans="1:16" x14ac:dyDescent="0.2">
      <c r="A66" s="6" t="s">
        <v>62</v>
      </c>
      <c r="B66" t="s">
        <v>105</v>
      </c>
      <c r="D66" t="s">
        <v>114</v>
      </c>
      <c r="E66" t="s">
        <v>87</v>
      </c>
      <c r="J66" s="19">
        <f>0.020905199*1000*B34</f>
        <v>183129.54324</v>
      </c>
      <c r="L66" s="5"/>
      <c r="O66" s="16">
        <v>0.37080028399999998</v>
      </c>
      <c r="P66" s="5"/>
    </row>
    <row r="68" spans="1:16" x14ac:dyDescent="0.2">
      <c r="A68" t="s">
        <v>69</v>
      </c>
    </row>
    <row r="70" spans="1:16" x14ac:dyDescent="0.2">
      <c r="A70" t="s">
        <v>31</v>
      </c>
    </row>
    <row r="71" spans="1:16" x14ac:dyDescent="0.2">
      <c r="A71" t="s">
        <v>20</v>
      </c>
    </row>
    <row r="72" spans="1:16" x14ac:dyDescent="0.2">
      <c r="A72" s="10" t="s">
        <v>36</v>
      </c>
      <c r="B72" s="10"/>
      <c r="C72" s="10"/>
      <c r="L72" s="7"/>
      <c r="M72" s="7"/>
    </row>
    <row r="73" spans="1:16" x14ac:dyDescent="0.2">
      <c r="A73" t="s">
        <v>59</v>
      </c>
      <c r="L73" s="7"/>
      <c r="M73" s="7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case_input_intermodel_one_node_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kcaldeira</dc:creator>
  <cp:lastModifiedBy>Alicia Wongel</cp:lastModifiedBy>
  <dcterms:created xsi:type="dcterms:W3CDTF">2023-02-16T21:48:06Z</dcterms:created>
  <dcterms:modified xsi:type="dcterms:W3CDTF">2024-05-09T18:26:52Z</dcterms:modified>
</cp:coreProperties>
</file>