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autoCompressPictures="0" defaultThemeVersion="124226"/>
  <bookViews>
    <workbookView xWindow="-15" yWindow="-15" windowWidth="12135" windowHeight="11790" tabRatio="922"/>
  </bookViews>
  <sheets>
    <sheet name="Introduction" sheetId="12" r:id="rId1"/>
    <sheet name="Summary" sheetId="32" r:id="rId2"/>
    <sheet name="Angola_Girassol" sheetId="1" r:id="rId3"/>
    <sheet name="Angola_Kuito" sheetId="35" r:id="rId4"/>
    <sheet name="Azerbaijan_Azeri" sheetId="36" r:id="rId5"/>
    <sheet name="Brazil_Frade" sheetId="34" r:id="rId6"/>
    <sheet name="Brazil_Lula" sheetId="2" r:id="rId7"/>
    <sheet name="Canada_ColdLake" sheetId="38" r:id="rId8"/>
    <sheet name="Canada_Hibernia" sheetId="37" r:id="rId9"/>
    <sheet name="Canada_Midale" sheetId="4" r:id="rId10"/>
    <sheet name="Canada_SuncorSyntheticA" sheetId="40" r:id="rId11"/>
    <sheet name="Canada_SuncorSyntheticH" sheetId="39" r:id="rId12"/>
    <sheet name="Canada_SyncrudeSynthetic" sheetId="41" r:id="rId13"/>
    <sheet name="China_Bozhong" sheetId="5" r:id="rId14"/>
    <sheet name="Indonesia_Duri" sheetId="13" r:id="rId15"/>
    <sheet name="Iraq-Zubair" sheetId="14" r:id="rId16"/>
    <sheet name="Kazakhstan_Tengiz" sheetId="15" r:id="rId17"/>
    <sheet name="Kuwait_Ratawi" sheetId="17" r:id="rId18"/>
    <sheet name="Nigeria_Agbami" sheetId="18" r:id="rId19"/>
    <sheet name="Nigeria_Bonny" sheetId="19" r:id="rId20"/>
    <sheet name="Nigeria_Obagi" sheetId="20" r:id="rId21"/>
    <sheet name="Norway_Ekofisk" sheetId="22" r:id="rId22"/>
    <sheet name="Russia_Chayvo" sheetId="24" r:id="rId23"/>
    <sheet name="UK_Brent" sheetId="21" r:id="rId24"/>
    <sheet name="UK_Forties" sheetId="23" r:id="rId25"/>
    <sheet name="US_ANS" sheetId="25" r:id="rId26"/>
    <sheet name="US_Mars" sheetId="8" r:id="rId27"/>
    <sheet name="US_MidwaySunset" sheetId="10" r:id="rId28"/>
    <sheet name="US_SouthBelridge" sheetId="11" r:id="rId29"/>
    <sheet name="US_Thunderhorse" sheetId="9" r:id="rId30"/>
    <sheet name="US_Wilmington" sheetId="3" r:id="rId31"/>
    <sheet name="Venezuela_Hamaca" sheetId="33" r:id="rId32"/>
  </sheets>
  <calcPr calcId="145621" concurrentCalc="0"/>
</workbook>
</file>

<file path=xl/calcChain.xml><?xml version="1.0" encoding="utf-8"?>
<calcChain xmlns="http://schemas.openxmlformats.org/spreadsheetml/2006/main">
  <c r="C7" i="25" l="1"/>
  <c r="C17" i="37"/>
  <c r="C9" i="37"/>
  <c r="C8" i="37"/>
  <c r="C7" i="37"/>
  <c r="C17" i="36"/>
  <c r="C11" i="36"/>
  <c r="C10" i="36"/>
  <c r="C9" i="36"/>
  <c r="C8" i="36"/>
  <c r="C7" i="36"/>
  <c r="C42" i="33"/>
  <c r="C14" i="33"/>
  <c r="C10" i="33"/>
  <c r="C8" i="33"/>
  <c r="C7" i="33"/>
  <c r="C8" i="2"/>
</calcChain>
</file>

<file path=xl/comments1.xml><?xml version="1.0" encoding="utf-8"?>
<comments xmlns="http://schemas.openxmlformats.org/spreadsheetml/2006/main">
  <authors>
    <author>Author</author>
  </authors>
  <commentList>
    <comment ref="AD1" authorId="0">
      <text>
        <r>
          <rPr>
            <b/>
            <sz val="9"/>
            <color indexed="81"/>
            <rFont val="Tahoma"/>
            <family val="2"/>
          </rPr>
          <t xml:space="preserve">Eugene Tan: </t>
        </r>
        <r>
          <rPr>
            <sz val="9"/>
            <color indexed="81"/>
            <rFont val="Tahoma"/>
            <family val="2"/>
          </rPr>
          <t>These Results for Forties need to be weighted in the following proportions</t>
        </r>
      </text>
    </comment>
  </commentList>
</comments>
</file>

<file path=xl/sharedStrings.xml><?xml version="1.0" encoding="utf-8"?>
<sst xmlns="http://schemas.openxmlformats.org/spreadsheetml/2006/main" count="3395" uniqueCount="1313">
  <si>
    <t>Entry</t>
    <phoneticPr fontId="0" type="noConversion"/>
  </si>
  <si>
    <t>Value</t>
    <phoneticPr fontId="0" type="noConversion"/>
  </si>
  <si>
    <t>Source</t>
    <phoneticPr fontId="0" type="noConversion"/>
  </si>
  <si>
    <t>Description</t>
    <phoneticPr fontId="0" type="noConversion"/>
  </si>
  <si>
    <t>Petroleum type</t>
    <phoneticPr fontId="0" type="noConversion"/>
  </si>
  <si>
    <t>Production Method</t>
    <phoneticPr fontId="0" type="noConversion"/>
  </si>
  <si>
    <t>Field properties</t>
    <phoneticPr fontId="0" type="noConversion"/>
  </si>
  <si>
    <t>Field location (Country)</t>
    <phoneticPr fontId="0" type="noConversion"/>
  </si>
  <si>
    <t>Field name</t>
    <phoneticPr fontId="0" type="noConversion"/>
  </si>
  <si>
    <t>Field age</t>
    <phoneticPr fontId="0" type="noConversion"/>
  </si>
  <si>
    <t>yr</t>
  </si>
  <si>
    <t>Field depth</t>
    <phoneticPr fontId="0" type="noConversion"/>
  </si>
  <si>
    <t>ft</t>
  </si>
  <si>
    <t>1200m</t>
  </si>
  <si>
    <t>Oil production volume</t>
    <phoneticPr fontId="0" type="noConversion"/>
  </si>
  <si>
    <t>bbl/d</t>
  </si>
  <si>
    <t>Number of producing wells</t>
    <phoneticPr fontId="0" type="noConversion"/>
  </si>
  <si>
    <t>Number of water injecting wells</t>
    <phoneticPr fontId="0" type="noConversion"/>
  </si>
  <si>
    <t>Well diameter</t>
    <phoneticPr fontId="0" type="noConversion"/>
  </si>
  <si>
    <t>in</t>
  </si>
  <si>
    <t>Productivity index</t>
    <phoneticPr fontId="0" type="noConversion"/>
  </si>
  <si>
    <t>bbl/psi-d</t>
  </si>
  <si>
    <t>210m3/d/bar</t>
  </si>
  <si>
    <t>Average reservoir pressure</t>
    <phoneticPr fontId="0" type="noConversion"/>
  </si>
  <si>
    <t>psi</t>
  </si>
  <si>
    <t>252 bar</t>
  </si>
  <si>
    <t>Production practices</t>
    <phoneticPr fontId="0" type="noConversion"/>
  </si>
  <si>
    <t>Gas-to-oil ratio (GOR)</t>
    <phoneticPr fontId="0" type="noConversion"/>
  </si>
  <si>
    <t>scf/bbl oil</t>
  </si>
  <si>
    <t>110-130m3/m3. 120m3=538.9. OPGEE would automatically change it to 584.29 to ensure enough electricity is generated for production activity.</t>
  </si>
  <si>
    <t>Water-to-oil ratio (WOR)</t>
    <phoneticPr fontId="0" type="noConversion"/>
  </si>
  <si>
    <t>bbl water/bbl oil</t>
  </si>
  <si>
    <t>a water cut of 0-70%. Pick the average of 35% water cut, corresponding to a WOR of 0.54</t>
  </si>
  <si>
    <t>Water injection ratio</t>
    <phoneticPr fontId="0" type="noConversion"/>
  </si>
  <si>
    <t>Gas lifting injection ratio</t>
    <phoneticPr fontId="0" type="noConversion"/>
  </si>
  <si>
    <t>scf/bbl liquid</t>
  </si>
  <si>
    <t>Gas injection Volume 150km3/d, corresponding to 30.26scf/bbl</t>
  </si>
  <si>
    <t>Gas flooding injection ratio</t>
    <phoneticPr fontId="0" type="noConversion"/>
  </si>
  <si>
    <t>Steam-to-oil ratio (SOR)</t>
    <phoneticPr fontId="0" type="noConversion"/>
  </si>
  <si>
    <t>bbl steam/bbl oil</t>
  </si>
  <si>
    <t>electricity generated onsite</t>
    <phoneticPr fontId="0" type="noConversion"/>
  </si>
  <si>
    <t>[-]</t>
  </si>
  <si>
    <t xml:space="preserve">It's Offshore, implying self sufficient electricity </t>
  </si>
  <si>
    <t>Fraction of remaining gas reinjected</t>
    <phoneticPr fontId="0" type="noConversion"/>
  </si>
  <si>
    <t>Fraction of water produced reinjected</t>
    <phoneticPr fontId="0" type="noConversion"/>
  </si>
  <si>
    <t>Steam via co-generation</t>
    <phoneticPr fontId="0" type="noConversion"/>
  </si>
  <si>
    <t>Processing practices</t>
    <phoneticPr fontId="0" type="noConversion"/>
  </si>
  <si>
    <t>Upgrading activity</t>
    <phoneticPr fontId="0" type="noConversion"/>
  </si>
  <si>
    <t>NA</t>
  </si>
  <si>
    <t>Flaring to oil production</t>
    <phoneticPr fontId="0" type="noConversion"/>
  </si>
  <si>
    <t>scf/bbl</t>
  </si>
  <si>
    <t>default</t>
  </si>
  <si>
    <t>Venting to oil production</t>
    <phoneticPr fontId="0" type="noConversion"/>
  </si>
  <si>
    <t>Fraction of diluent in diluted crude</t>
    <phoneticPr fontId="0" type="noConversion"/>
  </si>
  <si>
    <t>Fluid properties</t>
    <phoneticPr fontId="0" type="noConversion"/>
  </si>
  <si>
    <t>API gravity of produced crude</t>
    <phoneticPr fontId="0" type="noConversion"/>
  </si>
  <si>
    <t>deg. API</t>
  </si>
  <si>
    <t>Associated gas composition</t>
    <phoneticPr fontId="0" type="noConversion"/>
  </si>
  <si>
    <t>N2</t>
  </si>
  <si>
    <t>mol%</t>
  </si>
  <si>
    <t>CO2</t>
  </si>
  <si>
    <t>C1</t>
  </si>
  <si>
    <t>C2</t>
  </si>
  <si>
    <t>C3</t>
  </si>
  <si>
    <t>C4+</t>
  </si>
  <si>
    <t>H2S</t>
  </si>
  <si>
    <t>Landuse</t>
    <phoneticPr fontId="0" type="noConversion"/>
  </si>
  <si>
    <t>Low diversity, High intensity (FPSO offshore. High and concentrated disturbence in sea).</t>
  </si>
  <si>
    <t>Transport</t>
    <phoneticPr fontId="0" type="noConversion"/>
  </si>
  <si>
    <t>Source:</t>
    <phoneticPr fontId="0" type="noConversion"/>
  </si>
  <si>
    <t>(1)Zakarian, E., &amp; Larrey, D. (2009, February 1). A Systematic Investigation of Girassol Deepwater-Field Operational Data To Increase Confidence in Multiphase Simulation. Society of Petroleum Engineers. doi:10.2118/123111-PA</t>
  </si>
  <si>
    <t>(2) Statoil Inc., Girassol . (2010, January 19). . Retrieved November 21, 2013, from http://www.statoil.com/en/OurOperations/TradingProducts/CrudeOil/Crudeoilassays/Pages/Girassol.aspx</t>
  </si>
  <si>
    <t>(3)Yogokawa America Inc., GIRASSOL FPSO Project, http://cdn2.us.yokogawa.com/suc-FPSOen.pdf</t>
  </si>
  <si>
    <t xml:space="preserve">Data as of Jan 2010 </t>
  </si>
  <si>
    <t>Entry</t>
    <phoneticPr fontId="1" type="noConversion"/>
  </si>
  <si>
    <t>Value</t>
    <phoneticPr fontId="1" type="noConversion"/>
  </si>
  <si>
    <t>Source</t>
    <phoneticPr fontId="1" type="noConversion"/>
  </si>
  <si>
    <t>Description</t>
    <phoneticPr fontId="1" type="noConversion"/>
  </si>
  <si>
    <t>Petroleum type</t>
    <phoneticPr fontId="1" type="noConversion"/>
  </si>
  <si>
    <t>Conventional</t>
  </si>
  <si>
    <t>Production Method</t>
    <phoneticPr fontId="1" type="noConversion"/>
  </si>
  <si>
    <t>See Description</t>
    <phoneticPr fontId="1" type="noConversion"/>
  </si>
  <si>
    <t xml:space="preserve">This should be a WAG ( water alternative gas injection scheme)Treat it as injecting both gas and water. </t>
  </si>
  <si>
    <t>Field properties</t>
    <phoneticPr fontId="1" type="noConversion"/>
  </si>
  <si>
    <t>Field location (Country)</t>
    <phoneticPr fontId="1" type="noConversion"/>
  </si>
  <si>
    <t>Brazil</t>
  </si>
  <si>
    <t>Field name</t>
    <phoneticPr fontId="1" type="noConversion"/>
  </si>
  <si>
    <t>Lula</t>
  </si>
  <si>
    <t>Field age</t>
    <phoneticPr fontId="1" type="noConversion"/>
  </si>
  <si>
    <t>The implementation of the first pilot project in 2011.</t>
  </si>
  <si>
    <t>Field depth</t>
    <phoneticPr fontId="1" type="noConversion"/>
  </si>
  <si>
    <t>Oil production volume</t>
    <phoneticPr fontId="1" type="noConversion"/>
  </si>
  <si>
    <t>15900 m3/d=100000 bbl/d</t>
  </si>
  <si>
    <t>Number of producing wells</t>
    <phoneticPr fontId="1" type="noConversion"/>
  </si>
  <si>
    <t>Number of water injecting wells</t>
    <phoneticPr fontId="1" type="noConversion"/>
  </si>
  <si>
    <t>6 oil wells, 2 WAG wells, 1 gas wells.</t>
  </si>
  <si>
    <t>Well diameter</t>
    <phoneticPr fontId="1" type="noConversion"/>
  </si>
  <si>
    <t>Productivity index</t>
    <phoneticPr fontId="1" type="noConversion"/>
  </si>
  <si>
    <t>Average reservoir pressure</t>
    <phoneticPr fontId="1" type="noConversion"/>
  </si>
  <si>
    <t>2,3</t>
  </si>
  <si>
    <t>Initial reservoir pressure is 8,232 psi.</t>
  </si>
  <si>
    <t>Production practices</t>
    <phoneticPr fontId="1" type="noConversion"/>
  </si>
  <si>
    <t>Gas-to-oil ratio (GOR)</t>
    <phoneticPr fontId="1" type="noConversion"/>
  </si>
  <si>
    <t>200-300 m3/m3, which translates to 250*(1m3*35.31cf/m3)/(1m3*264gallon/m3/*1/42 bbl/gallon)= 1403 scf/bbl</t>
  </si>
  <si>
    <t>Water-to-oil ratio (WOR)</t>
    <phoneticPr fontId="1" type="noConversion"/>
  </si>
  <si>
    <t>Until 2012 no water is producing from the wells. Choose 0.1</t>
  </si>
  <si>
    <t>Water injection ratio</t>
    <phoneticPr fontId="1" type="noConversion"/>
  </si>
  <si>
    <t>Because gases are also being injected, we don’t have to go for total substitution for water injection. 0.5 is probably a sound estimate.</t>
  </si>
  <si>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</si>
  <si>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</si>
  <si>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</si>
  <si>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</si>
  <si>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</si>
  <si>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177.3(reinjected gas)/845.8 (all gas production)/0.9(remaing gas to all gas)=0.233</t>
  </si>
  <si>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</si>
  <si>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</si>
  <si>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</si>
  <si>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</si>
  <si>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</si>
  <si>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</si>
  <si>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</si>
  <si>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</si>
  <si>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</si>
  <si>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Associated gas composition</t>
    <phoneticPr fontId="1" type="noConversion"/>
  </si>
  <si>
    <t>High CO2 concentration comparing to other places. 8%-15%. My guess: this is due to the fact that the hydrocarbons come from sea bacterial rather than plants/photoplankton.</t>
  </si>
  <si>
    <t>Landuse</t>
    <phoneticPr fontId="1" type="noConversion"/>
  </si>
  <si>
    <t>Offshore: low diversity. Initial Phase: Low intensity</t>
  </si>
  <si>
    <t>Transport</t>
    <phoneticPr fontId="1" type="noConversion"/>
  </si>
  <si>
    <t>Ocean Transport for 5387 mile</t>
  </si>
  <si>
    <t>Source:</t>
    <phoneticPr fontId="1" type="noConversion"/>
  </si>
  <si>
    <t>(1)Pizarro, J. O. D. S., &amp; Branco, C. C. M. (2012, January 1). Challenges in Implementing an EOR Project in the Pre-Salt Province in Deep Offshore Brasil. Society of Petroleum Engineers. doi:10.2118/155665-MS</t>
  </si>
  <si>
    <t>(2) Rich minerals Corporation, three Giant Fields discovered Offshore Brazil. July 23rd 2008. Retrieved from:http://www.richminerals.ca/m1.html</t>
  </si>
  <si>
    <t>(3)Nakano, C. M. F., Capeleiro Pinto, A. C., Marcusso, J. L., &amp; Minami, K. (2009, January 1). Pre-Salt Santos Basin -Extended Well Test and Production Pilot in the Tupi Area - The Planning Phase. Offshore Technology Conference. doi:10.4043/19886-MS</t>
  </si>
  <si>
    <t>Conventional</t>
    <phoneticPr fontId="1" type="noConversion"/>
  </si>
  <si>
    <t>Water reinjection is seen in the DOGGR injection section. Water flooding ticked because there are more water injected than water produced.</t>
  </si>
  <si>
    <t>U.S. Continental</t>
    <phoneticPr fontId="1" type="noConversion"/>
  </si>
  <si>
    <t>Wilmington</t>
  </si>
  <si>
    <t>discovered 1932</t>
  </si>
  <si>
    <t>Value is transcripted via CA LCFS draft MCON sheet</t>
    <phoneticPr fontId="1" type="noConversion"/>
  </si>
  <si>
    <t>Monthly production 1192104 bbl.</t>
  </si>
  <si>
    <t>Default</t>
    <phoneticPr fontId="1" type="noConversion"/>
  </si>
  <si>
    <t>Default in lack of recent record or literature.</t>
  </si>
  <si>
    <t>Water cut 97.4%= A WOR of 37.5</t>
  </si>
  <si>
    <t>All water injected in Jan 2014 is 48490596. So WIR=48490596/ 1192104=40.7</t>
  </si>
  <si>
    <t>low carbon richness because the local system is arid grassland. More than 1000 wells sufficed for a high intensity development.</t>
  </si>
  <si>
    <t>(1) California Department of Conservation, Monthly oil  and gas production and injection report., Dec 2012 ftp://ftp.consrv.ca.gov/pub/oil/monthly_production_reports/2013/,Sep.2013</t>
  </si>
  <si>
    <t>(2)California Department of Conservation, California Oil and Gas Fields-Contour maps, cross sections, and data sheets for California oil and gas fields.http://www.conservation.ca.gov/dog/pubs_stats/Pages/technical_reports.aspx. 1998</t>
  </si>
  <si>
    <t>(3)  DOGGR 2009 annual report on capacity of steam generation.**</t>
    <phoneticPr fontId="1" type="noConversion"/>
  </si>
  <si>
    <t>Canada</t>
  </si>
  <si>
    <t>Midale</t>
  </si>
  <si>
    <t>Discovery in 1953</t>
  </si>
  <si>
    <t>Midale beds lie at a depth of approximately 1400 m=</t>
  </si>
  <si>
    <t>Oil production volume</t>
    <phoneticPr fontId="1" type="noConversion"/>
  </si>
  <si>
    <t>Judging from Fig 2, the production has declined and stabled around 5000 bopd.</t>
  </si>
  <si>
    <t>Number of producing wells</t>
    <phoneticPr fontId="1" type="noConversion"/>
  </si>
  <si>
    <t>3,1</t>
  </si>
  <si>
    <t>The detailed stream line model features 953 wells (2005)[3]. For supporting evidence, there are more than 1000 wells in midale field in 2006. [1]</t>
  </si>
  <si>
    <t>Average reservoir pressure is about 2600 psi in 1992. This is amature oild field, the pressure probably has remained the same over the years.</t>
  </si>
  <si>
    <t>Production practices</t>
    <phoneticPr fontId="1" type="noConversion"/>
  </si>
  <si>
    <t>As fig.9 has shown, GOR between 2003-2004 is 1500. Current GOR would actually be a bit higher due to continuous CO2 injection.</t>
  </si>
  <si>
    <t>Water cut of 92% (2006). 92/8=11.5</t>
  </si>
  <si>
    <t>Water injection ratio</t>
    <phoneticPr fontId="1" type="noConversion"/>
  </si>
  <si>
    <t>In the pilot CO2 injection project, a total of 14,600 bbl of tertiary oil was produced at a net CO2 utilization factor of about 3 Mcf/ STB. Up until today, the scale of CO2 injection havent seen an increase and is still around 10 percent of the field . So 3000 scf/stb* 10%= 300. 300/2000=15%</t>
  </si>
  <si>
    <t>Flaring have to be pretty minimal because CO2 injected comes from the produced gas</t>
  </si>
  <si>
    <t>Grassland. Moderate richness and high intensity</t>
  </si>
  <si>
    <t>2000 miles in pipe</t>
  </si>
  <si>
    <t>Sources:</t>
  </si>
  <si>
    <t>(1)Bogatkov, D., &amp; Babadagli, T. (2007, January 1). Characterization of Fracture Network System of the Midale Field. Petroleum Society of Canada. doi:10.2118/2007-031</t>
  </si>
  <si>
    <t>(2)Beliveau, D., Payne, D. A., &amp; Mundry, M. (1993, September 1). Waterflood and CO2 Flood of the Fractured Midale Field (includes associated paper 22947 ). Society of Petroleum Engineers. doi:10.2118/22946-PA</t>
  </si>
  <si>
    <t>(3)McKishnie, R. A., Chugh, S., Malik, S., Lavoie, R. G., &amp; Griffith, P. J. (2005, October 1). Streamline Technology for the Evaluation of Full Field Compositional Processes; Midale, A Case Study. Society of Petroleum Engineers. doi:10.2118/89363-PA</t>
  </si>
  <si>
    <t>1,7</t>
    <phoneticPr fontId="1" type="noConversion"/>
  </si>
  <si>
    <t xml:space="preserve"> "Phase 2: Water injection…Phase 3: Comprehensive optimization of the field, applying measures such as artificial lifting (pumping) and acidification to improve production." [1] 
For lease 34, gas reinjection is also used. [7]</t>
  </si>
  <si>
    <t>China</t>
    <phoneticPr fontId="1" type="noConversion"/>
  </si>
  <si>
    <t>Bozhong</t>
    <phoneticPr fontId="1" type="noConversion"/>
  </si>
  <si>
    <t>Started production in 1990</t>
    <phoneticPr fontId="1" type="noConversion"/>
  </si>
  <si>
    <t>Depth: 2 800~ 3 500 m . About 10500 ft</t>
  </si>
  <si>
    <t>Oil production volume</t>
    <phoneticPr fontId="1" type="noConversion"/>
  </si>
  <si>
    <t>5,8,9,10</t>
  </si>
  <si>
    <t>The oil field is comprised of several leases. Production in lease 28 (2011) : 39000 [8], for  Lease 19: 15600 (2010) [9], and lease 25: 30000. (2005)  [10].  These are three of the four leases and have a combined production of 84600. A reasonable and conservative guess for the total production would be 90000 bopd. For supporting evidence, the typical production per well is around 150 m3/d [5]. 150m3/d*0.88*6.29 ~ 82300 bopd for all the wells</t>
  </si>
  <si>
    <t>1,3,4</t>
    <phoneticPr fontId="1" type="noConversion"/>
  </si>
  <si>
    <t>Currently we know that there are four leases, 28,25, 34, 19. platform 34-2/4 have 11 producer ans 5 injector, platform group 25 have 33 producer and 13 injectors. Factoring in the fact that 28 and 19 are unaccounted for, and platform 34 have platform 34-5/6. We may assume the wells we know constitute half of the wells in existence. Hence, 88 producers and 36 injectors</t>
  </si>
  <si>
    <t>1,3</t>
    <phoneticPr fontId="1" type="noConversion"/>
  </si>
  <si>
    <t>88.9mm=3.5inch</t>
    <phoneticPr fontId="1" type="noConversion"/>
  </si>
  <si>
    <t>Default</t>
    <phoneticPr fontId="1" type="noConversion"/>
  </si>
  <si>
    <t>3,5</t>
    <phoneticPr fontId="1" type="noConversion"/>
  </si>
  <si>
    <t>At platform 25, it is near 10mpa at 2011, which is  1450 psi. For supporting evidence, it is stated that in general the formation started off at a pressure of 1500 psi.</t>
    <phoneticPr fontId="1" type="noConversion"/>
  </si>
  <si>
    <t>GOR is 1500m3/ton. 1ton/ 0.863 t/m3 = 1.157m3 = 7.28bbl.  1500m3=52972 scf. GOR= 52972scf/7.28bbl=7276scf/bbl</t>
  </si>
  <si>
    <t>2,3</t>
    <phoneticPr fontId="1" type="noConversion"/>
  </si>
  <si>
    <t>In platform 34, it was nearly a water cut of 30%. (2005,2). While in platform 25, there is a watercut of 40%(2011,3). Assume a WOR of 1 to be safe</t>
    <phoneticPr fontId="1" type="noConversion"/>
  </si>
  <si>
    <t>(figure 17)for the well BZ25-1-D23, the whole liquid production is around 80 m3/d, while injection of the nearby supproting well d21s is 180m3/d. if this is considered true across the whole field, the injection ratio would be 180*13/33/80=0.88. It's a safe bet to assume 1, the same ratio as WOR</t>
    <phoneticPr fontId="1" type="noConversion"/>
  </si>
  <si>
    <t>Gas flooding injection ratio</t>
    <phoneticPr fontId="1" type="noConversion"/>
  </si>
  <si>
    <t>Judging from [7], we assume that lease 28 and 34's gas was reinjected, sold or used as fuel, which account for roughly half of all the gas production. While the other two leases' gas are either used as fuel or flaired. The fraction used as fuel : 6.9 MMm3 /21 MMm3 *7476scf/bbl=2456scf/bbl[7]. the gas used for injection is the gas produced in lease 28 and 34 minus the gas used as fuel: (1-6.9/21)*7476*0.5=2510scf/bbl.</t>
  </si>
  <si>
    <t>Steam via co-generation</t>
    <phoneticPr fontId="1" type="noConversion"/>
  </si>
  <si>
    <t>Following the same calculation as above, the gas in the other two leases (18&amp;25) is either used as fuel or is flaired: (1-6.9/21)*7476*0.5=2510scf/bbl.</t>
  </si>
  <si>
    <t>Venting to oil production</t>
    <phoneticPr fontId="1" type="noConversion"/>
  </si>
  <si>
    <t>69.5%～86.8%</t>
  </si>
  <si>
    <t>Landuse</t>
    <phoneticPr fontId="1" type="noConversion"/>
  </si>
  <si>
    <t>Low Carbon Richness(offshore). Meidum Development intensity(Offshore)</t>
  </si>
  <si>
    <t>Sea tanker: 11801 miles</t>
  </si>
  <si>
    <t>(1) Zhou Haiyan Wang WeiminWang Shimin He Juan.Development practice of BZ34O2/ 4 oi lfield and some cognitions. China OffshoreOil and Gas, Vol.17(5): 322-324</t>
    <phoneticPr fontId="1" type="noConversion"/>
  </si>
  <si>
    <t>(2)Xiao Min, Analysis of reservoir Properties &amp; Sensitivity In BZ25-1S block. Master Degree Thesis, 2007</t>
    <phoneticPr fontId="1" type="noConversion"/>
  </si>
  <si>
    <t>(3) Wang, Y., Liu, M., Yang, Q., Feng, X., Zhou, T., Wang, L., … Li, F. (2011, January 1). The Pulse Water Injection Research and Application in Offshore Oilfield. International Petroleum Technology Conference. doi:10.2523/14393-MS</t>
    <phoneticPr fontId="1" type="noConversion"/>
  </si>
  <si>
    <t>(4)Liu, J., Liu, H., &amp; Huang, F. (2010, January 1). Compact Control System For Offshore Marginal Oilfield Platform. International Society of Offshore and Polar Engineers.</t>
    <phoneticPr fontId="1" type="noConversion"/>
  </si>
  <si>
    <t>(5)Lee, K. K., Zhang, B., Deng, J., Zhang, X., Tan, M. S., Zhou, W., &amp; Liu, Y. (2008, January 1). First-Ever Vessel-Based Large-Scale Propped Fracturing Treatment in a Tight, Deep, Hot Formation in Bohai Bay Yields Multiple Fold Oil Production Increase. International Petroleum Technology Conference. doi:10.2523/12047-MS</t>
    <phoneticPr fontId="1" type="noConversion"/>
  </si>
  <si>
    <t>(6)Feiyu Wang, Li yangbin, Zeng HuaSen, Shi Yuelei. Factors to control GOR and its exploration implications in Bozhong depression,Bohai Bay basin China Offshore Oil and Gas 2006(5)</t>
    <phoneticPr fontId="1" type="noConversion"/>
  </si>
  <si>
    <t>(7)Liu, Haijiang. Ning, Yonggeng.BA-34-1 Gas Reinjection Project.Journal of Oil and Gas Technology. 32(4) 322-324</t>
    <phoneticPr fontId="1" type="noConversion"/>
  </si>
  <si>
    <t>(8)张燕，渤中28-2南油田群复产 日产量恢复至3.9万桶， 京华时报，2011年7月26日</t>
  </si>
  <si>
    <t>(9) 网易，中海油宣布新油田渤中19-4产量表现优异， URL：http://money.163.com/10/0809/17/6DLMOO0U00253K1M.html</t>
  </si>
  <si>
    <t>(10)财华社，中海油渤中25-1/25-1南油田A平台投产， 2006年5月23日 URL:http://finance.sina.com.cn/stock/hkstock/hkstocknews/20060523/15032590177.shtml</t>
  </si>
  <si>
    <t>Water Flooding</t>
    <phoneticPr fontId="1" type="noConversion"/>
  </si>
  <si>
    <t>Mars</t>
    <phoneticPr fontId="1" type="noConversion"/>
  </si>
  <si>
    <t>Start of Production July 1996</t>
  </si>
  <si>
    <t>depth range from 10000-22000</t>
    <phoneticPr fontId="1" type="noConversion"/>
  </si>
  <si>
    <t>over 60,000 boe per day in 2013</t>
  </si>
  <si>
    <t>The seawater flood commenced in 2004 was designed to deliver 90000BWPD with 6000psi pump discharge… by three injection wells</t>
  </si>
  <si>
    <t>Productivity index is different in different layers. 13.5, 21.8, 47, 55.6 (4). I chose 30 as a representative productivity index.</t>
  </si>
  <si>
    <t>Water flood is used to sustain pressure. 6279-6221 (2004-2005). 8 more years later, pressure probably reached 5800.</t>
  </si>
  <si>
    <t xml:space="preserve">
From 1997 to 2010, a formation of mars E2 produced 52.3 MMBO and 25.3 BCFG. GOR calculater for this formation is 52.3/25.3=2067 scf/bbl</t>
  </si>
  <si>
    <t>Fig. 20</t>
  </si>
  <si>
    <t>For a formation E2 Current injection 12000 BWPD, Current Production 7900 BOPD. 12000/7900=1.5 (5)</t>
    <phoneticPr fontId="1" type="noConversion"/>
  </si>
  <si>
    <t>Gas flooding injection ratio</t>
    <phoneticPr fontId="1" type="noConversion"/>
  </si>
  <si>
    <t xml:space="preserve">“… (mars platform) which includes complete separation, dehydration and treatment facilities.” This suggests that treater and stabilizer on, dehydration on, demethanization on. </t>
  </si>
  <si>
    <t>Gas Flared in GOM, 19296 million scf in 2012. In the mean time oil production is 1266 thousand bopd. 19296/365*1000/1266=41.76scf/bbl</t>
    <phoneticPr fontId="1" type="noConversion"/>
  </si>
  <si>
    <t>low carbon richness (Offshore), Medium intensity.</t>
    <phoneticPr fontId="1" type="noConversion"/>
  </si>
  <si>
    <t xml:space="preserve">Oil is transported 116 miles to the shore…From there, the line parallels the Louisiana Offshore Oil Port (Loop) pipeline about 29 miles to Loop's Clovelly storage facilities… (1)
116+29+350 (estimated from map)= 495mile
</t>
    <phoneticPr fontId="1" type="noConversion"/>
  </si>
  <si>
    <t xml:space="preserve">(1) Offshore Technology.com, Mars Oil and Gas Field Project, Gulf of Mexico, United States of America, URL: http://www.offshore-technology.com/projects/mars/. (1)
</t>
    <phoneticPr fontId="1" type="noConversion"/>
  </si>
  <si>
    <t xml:space="preserve">(2) Shell, Shell starts production from second Mars platform in deep water Gulf of Mexico, 04 Feb 2014, http://www.shell.com/global/aboutshell/investor/news-and-library/2014/shell-starts-production-from-second-mars-platform-gulf-mexico.html
</t>
    <phoneticPr fontId="1" type="noConversion"/>
  </si>
  <si>
    <t xml:space="preserve">(3)Weiland, J., Mikulencak, D., Fox, P. E., Frisch, G. J., &amp; Azari, M. (2008, January 1). Water Flood Surveillance in the Mars Field Deepwater GOM: Mississippi Canyon Block 807. Society of Petroleum Engineers. doi:10.2118/115365-MS (3)
</t>
    <phoneticPr fontId="1" type="noConversion"/>
  </si>
  <si>
    <t xml:space="preserve">(4) Weiland, J., Mikulencak, D., Fox, P. E., Frisch, G. J., &amp; Azari, M. (2008, January 1). Water Flood Surveillance in the Mars Field Deepwater GOM: Mississippi Canyon Block 807. Society of Petroleum Engineers. doi:10.2118/115365-MS (4)
</t>
    <phoneticPr fontId="1" type="noConversion"/>
  </si>
  <si>
    <t xml:space="preserve">(5) Cuttitta, M., Weiland, J., Suparman, _, Fox, P., &amp; Setiadi, I. (2011, May 14). Advancements In Carbon-Oxygen Surveillance Of The Deepwater Gulf Of Mexico Mars Waterflood. Society of Petrophysicists and Well-Log Analysts. (5)
</t>
    <phoneticPr fontId="1" type="noConversion"/>
  </si>
  <si>
    <t xml:space="preserve">(7) EIA, Federal Offshore- Gulf of Mexico Field Production of Crude Oil, http://www.eia.gov/dnav/pet/hist/LeafHandler.ashx?n=pet&amp;s=mcrfp3fm2&amp;f=a 
</t>
    <phoneticPr fontId="1" type="noConversion"/>
  </si>
  <si>
    <t xml:space="preserve">(8) EIA, Federal Offshore- Gulf of Mexico Gas Vented and Flared, http://www.eia.gov/dnav/ng/hist/n9040fx2a.htm
</t>
    <phoneticPr fontId="1" type="noConversion"/>
  </si>
  <si>
    <t>Entry</t>
    <phoneticPr fontId="1" type="noConversion"/>
  </si>
  <si>
    <t>Value</t>
    <phoneticPr fontId="1" type="noConversion"/>
  </si>
  <si>
    <t>Source</t>
    <phoneticPr fontId="1" type="noConversion"/>
  </si>
  <si>
    <t>Description</t>
    <phoneticPr fontId="1" type="noConversion"/>
  </si>
  <si>
    <t>Petroleum type</t>
    <phoneticPr fontId="1" type="noConversion"/>
  </si>
  <si>
    <t>Thunderhorse field include Block,778.822. Theregistered Lease number for MMS (Later called BOEC):  G 09866,G 09867, G14658 (3)</t>
  </si>
  <si>
    <t>Production Method</t>
    <phoneticPr fontId="1" type="noConversion"/>
  </si>
  <si>
    <t>Field properties</t>
    <phoneticPr fontId="1" type="noConversion"/>
  </si>
  <si>
    <t>Thunderhorse</t>
    <phoneticPr fontId="1" type="noConversion"/>
  </si>
  <si>
    <t>First Commercial oil in 2008</t>
    <phoneticPr fontId="1" type="noConversion"/>
  </si>
  <si>
    <t>Among the three leases, production stopped under lease G09867 in 2013 May. Reason unspecified. Choose the procution in Jan.2013 for stability</t>
  </si>
  <si>
    <t>It has slot for a 25 well system(1), but is still far away from reaching full capacity. for Jan.2013 . Four are producing. (2)</t>
  </si>
  <si>
    <t>"The initial DOCD (N-7469) included a water injection system for Thunder Horse North, which consists of a single pipeline supplying water to two water injection wells in the vicinity o+F2f DC 33 and two water injection wells in the vicinity of DC 31"( which are later Abandoned).</t>
  </si>
  <si>
    <t>" For these reasons, larger bore tubing would be required inside the wells than is typical for the Gulf of Mexico. The tubing extended out to 7 in. (18 cm) in diameter and had to be constructed of high-strength materials."</t>
  </si>
  <si>
    <t>Pressure decline is not obvious so far. So we use the initial pressure in the two block which is respectively 14000-16000/16000-18000. Take 15000 as an average.</t>
  </si>
  <si>
    <t>Injection Ability 300000bopd is bigger than Production Ability 250k. Ergo I assume total sustitution</t>
  </si>
  <si>
    <t>Offshore</t>
    <phoneticPr fontId="1" type="noConversion"/>
  </si>
  <si>
    <t>Average of the whole Gulf</t>
    <phoneticPr fontId="1" type="noConversion"/>
  </si>
  <si>
    <t>Venting to oil production</t>
    <phoneticPr fontId="1" type="noConversion"/>
  </si>
  <si>
    <t>Fluid properties</t>
    <phoneticPr fontId="1" type="noConversion"/>
  </si>
  <si>
    <t>From Assay</t>
    <phoneticPr fontId="1" type="noConversion"/>
  </si>
  <si>
    <t>Landuse</t>
    <phoneticPr fontId="1" type="noConversion"/>
  </si>
  <si>
    <t>Same as mars. Low richness moderate intensity</t>
    <phoneticPr fontId="1" type="noConversion"/>
  </si>
  <si>
    <t>(1) Offshore Technology, Thunder Horse Field, Gulf of Mexico, United States of America, http://www.offshore-technology.com/projects/crazy_horse/. 2013.</t>
    <phoneticPr fontId="1" type="noConversion"/>
  </si>
  <si>
    <t>(2)Bureau of Safety and Environmental Enforcement, Production Data Database, http://www.data.bsee.gov/homepg/data_center/production/production/master.asp</t>
    <phoneticPr fontId="1" type="noConversion"/>
  </si>
  <si>
    <t>(3)Bureau of Safety and Environmental Enforcement, Current Deepwater Activity,http://www.bsee.gov/uploadedFiles/BSEE/Exploration_and_Production/Development_and_Production/Gulf_of_Mexico_Region/Rp_Current_Deepwater_Activity2.pdf</t>
    <phoneticPr fontId="1" type="noConversion"/>
  </si>
  <si>
    <t>(4)Gulf of Mexico Exploration &amp; Production Inc. Supplemental Exploration Plan 7525, Through Bureau of Ocean Energy Management. http://www.data.boem.gov/homepg/data_center/plans/plans/planentry.asp?Num=7525&amp;Code=S&amp;Lease=G09867. 2013</t>
    <phoneticPr fontId="1" type="noConversion"/>
  </si>
  <si>
    <t>(5)Arnold, G., Cavalero, S. R., Clifford, P. J., Goebel, E. M., Hutchinson, D., Leung, H., … Grass, D. B. (2010, January 1). SS: Thunder Horse and Atlantis Deepwater Frontier Developments in the Gulf of Mexico: Thunder Horse Takes Reservoir Management to the Next Level. Offshore Technology Conference. doi:10.4043/20396-MS</t>
    <phoneticPr fontId="1" type="noConversion"/>
  </si>
  <si>
    <t>(6) EIA, Federal Offshore- Gulf of Mexico Gas Vented and Flared, http://www.eia.gov/dnav/ng/hist/n9040fx2a.htm,</t>
    <phoneticPr fontId="1" type="noConversion"/>
  </si>
  <si>
    <t>(7)Offshore Technology,Thunder Horse: First of a generation in the GoM. http://www.offshore-mag.com/articles/print/volume-69/issue-12/top-5_projects/thunder-horse-first.html</t>
    <phoneticPr fontId="1" type="noConversion"/>
  </si>
  <si>
    <t>Entry</t>
    <phoneticPr fontId="9" type="noConversion"/>
  </si>
  <si>
    <t>Value</t>
    <phoneticPr fontId="9" type="noConversion"/>
  </si>
  <si>
    <t>Source</t>
    <phoneticPr fontId="9" type="noConversion"/>
  </si>
  <si>
    <t>Description</t>
    <phoneticPr fontId="9" type="noConversion"/>
  </si>
  <si>
    <t>Petroleum type</t>
    <phoneticPr fontId="9" type="noConversion"/>
  </si>
  <si>
    <t>Conventional</t>
    <phoneticPr fontId="9" type="noConversion"/>
  </si>
  <si>
    <t>Production Method</t>
    <phoneticPr fontId="9" type="noConversion"/>
  </si>
  <si>
    <t>See Description</t>
    <phoneticPr fontId="9" type="noConversion"/>
  </si>
  <si>
    <t>Water reinjection and Steam flooding is applied as can be seen in the DOGGR injection section.</t>
    <phoneticPr fontId="9" type="noConversion"/>
  </si>
  <si>
    <t>Field properties</t>
    <phoneticPr fontId="9" type="noConversion"/>
  </si>
  <si>
    <t>Field location (Country)</t>
    <phoneticPr fontId="9" type="noConversion"/>
  </si>
  <si>
    <t>U.S. Continental</t>
    <phoneticPr fontId="9" type="noConversion"/>
  </si>
  <si>
    <t>Field name</t>
    <phoneticPr fontId="9" type="noConversion"/>
  </si>
  <si>
    <t>Midway Sunset</t>
    <phoneticPr fontId="9" type="noConversion"/>
  </si>
  <si>
    <t>Field age</t>
    <phoneticPr fontId="9" type="noConversion"/>
  </si>
  <si>
    <t>Default Value</t>
    <phoneticPr fontId="9" type="noConversion"/>
  </si>
  <si>
    <t>Field depth</t>
    <phoneticPr fontId="9" type="noConversion"/>
  </si>
  <si>
    <t>Value is transcripted via CA LCFS draft MCON sheet</t>
    <phoneticPr fontId="9" type="noConversion"/>
  </si>
  <si>
    <t>Oil production volume</t>
    <phoneticPr fontId="9" type="noConversion"/>
  </si>
  <si>
    <t>Number of producing wells</t>
    <phoneticPr fontId="9" type="noConversion"/>
  </si>
  <si>
    <t>Number of water injecting wells</t>
    <phoneticPr fontId="9" type="noConversion"/>
  </si>
  <si>
    <t>Well diameter</t>
    <phoneticPr fontId="9" type="noConversion"/>
  </si>
  <si>
    <t>Default</t>
    <phoneticPr fontId="9" type="noConversion"/>
  </si>
  <si>
    <t>Productivity index</t>
    <phoneticPr fontId="9" type="noConversion"/>
  </si>
  <si>
    <t>Average reservoir pressure</t>
    <phoneticPr fontId="9" type="noConversion"/>
  </si>
  <si>
    <t>Production practices</t>
    <phoneticPr fontId="9" type="noConversion"/>
  </si>
  <si>
    <t>Gas-to-oil ratio (GOR)</t>
    <phoneticPr fontId="9" type="noConversion"/>
  </si>
  <si>
    <t>Water-to-oil ratio (WOR)</t>
    <phoneticPr fontId="9" type="noConversion"/>
  </si>
  <si>
    <t xml:space="preserve">Equal to total monthly water production divided by total monthly oil production. </t>
  </si>
  <si>
    <t>Water injection ratio</t>
    <phoneticPr fontId="9" type="noConversion"/>
  </si>
  <si>
    <t xml:space="preserve">Equal to total monthly water injection in WF and WD wells divided by total monthly oil production. </t>
  </si>
  <si>
    <t>Gas lifting injection ratio</t>
    <phoneticPr fontId="9" type="noConversion"/>
  </si>
  <si>
    <t>Gas flooding injection ratio</t>
    <phoneticPr fontId="9" type="noConversion"/>
  </si>
  <si>
    <t>Steam-to-oil ratio (SOR)</t>
    <phoneticPr fontId="9" type="noConversion"/>
  </si>
  <si>
    <t>Equal to total monthly steam injection in SF and SC wells divided by total monthly oil production.</t>
  </si>
  <si>
    <t>electricity generated onsite</t>
    <phoneticPr fontId="9" type="noConversion"/>
  </si>
  <si>
    <t>Fraction of remaining gas reinjected</t>
    <phoneticPr fontId="9" type="noConversion"/>
  </si>
  <si>
    <t>Fraction of water produced reinjected</t>
    <phoneticPr fontId="9" type="noConversion"/>
  </si>
  <si>
    <t>Steam via co-generation</t>
    <phoneticPr fontId="9" type="noConversion"/>
  </si>
  <si>
    <t>Steam generation capacity from cogen systems in lbs/hr is converted using an 80% capacity factor to bbl of cold water equivalent and used to compute the total fraction cogenerated.  Cogeneration in Midway-Sunset capacity equal to 2172120 lb/hr. Water density assumed to be 8.343 lb/gallon @ 50deg F.  Data from CA LCFS draft MCON sheet, March 5th workshop.</t>
    <phoneticPr fontId="9" type="noConversion"/>
  </si>
  <si>
    <t>Processing practices</t>
    <phoneticPr fontId="9" type="noConversion"/>
  </si>
  <si>
    <t>Upgrading activity</t>
    <phoneticPr fontId="9" type="noConversion"/>
  </si>
  <si>
    <t>Flaring to oil production</t>
    <phoneticPr fontId="9" type="noConversion"/>
  </si>
  <si>
    <t>Venting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</si>
  <si>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</si>
  <si>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</si>
  <si>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</si>
  <si>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Value is transcripted via CA LCFS draft MCON sheet</t>
    <phoneticPr fontId="9" type="noConversion"/>
  </si>
  <si>
    <t>Associated gas composition</t>
    <phoneticPr fontId="9" type="noConversion"/>
  </si>
  <si>
    <t>Landuse</t>
    <phoneticPr fontId="9" type="noConversion"/>
  </si>
  <si>
    <t>low carbon richness, More than 10000 thousand producing wells means it has intensive development.</t>
    <phoneticPr fontId="9" type="noConversion"/>
  </si>
  <si>
    <t>Transport</t>
    <phoneticPr fontId="9" type="noConversion"/>
  </si>
  <si>
    <t>Source:</t>
    <phoneticPr fontId="9" type="noConversion"/>
  </si>
  <si>
    <t>(1) California Department of Conservation, Monthly oil  and gas production and injection report, Dec. 2012. ftp://ftp.consrv.ca.gov/pub/oil/monthly_production_reports/2013/. Retrieved Sep.2013</t>
  </si>
  <si>
    <t>(3)  DOGGR 2009 annual report on capacity of steam generation.**</t>
  </si>
  <si>
    <t>Value</t>
    <phoneticPr fontId="9" type="noConversion"/>
  </si>
  <si>
    <t>Source</t>
    <phoneticPr fontId="9" type="noConversion"/>
  </si>
  <si>
    <t>Description</t>
    <phoneticPr fontId="9" type="noConversion"/>
  </si>
  <si>
    <t>Conventional</t>
    <phoneticPr fontId="9" type="noConversion"/>
  </si>
  <si>
    <t>Production Method</t>
    <phoneticPr fontId="9" type="noConversion"/>
  </si>
  <si>
    <t>See Description</t>
    <phoneticPr fontId="9" type="noConversion"/>
  </si>
  <si>
    <t>Water reinjection and Steam flooding is applied as can be seen in the DOGGR injection section.</t>
    <phoneticPr fontId="9" type="noConversion"/>
  </si>
  <si>
    <t>Field location (Country)</t>
    <phoneticPr fontId="9" type="noConversion"/>
  </si>
  <si>
    <t>U.S. Continental</t>
    <phoneticPr fontId="9" type="noConversion"/>
  </si>
  <si>
    <t>Field name</t>
    <phoneticPr fontId="9" type="noConversion"/>
  </si>
  <si>
    <t>South Belridge</t>
    <phoneticPr fontId="9" type="noConversion"/>
  </si>
  <si>
    <t>Field age</t>
    <phoneticPr fontId="9" type="noConversion"/>
  </si>
  <si>
    <t>Value is transcripted via CA LCFS draft MCON sheet</t>
    <phoneticPr fontId="9" type="noConversion"/>
  </si>
  <si>
    <t>Well diameter</t>
    <phoneticPr fontId="9" type="noConversion"/>
  </si>
  <si>
    <t>Productivity index</t>
    <phoneticPr fontId="9" type="noConversion"/>
  </si>
  <si>
    <t>Default</t>
    <phoneticPr fontId="9" type="noConversion"/>
  </si>
  <si>
    <t>Production practices</t>
    <phoneticPr fontId="9" type="noConversion"/>
  </si>
  <si>
    <t>Water injection ratio</t>
    <phoneticPr fontId="9" type="noConversion"/>
  </si>
  <si>
    <t>Gas lifting injection ratio</t>
    <phoneticPr fontId="9" type="noConversion"/>
  </si>
  <si>
    <t>electricity generated onsite</t>
    <phoneticPr fontId="9" type="noConversion"/>
  </si>
  <si>
    <t>Steam via co-generation</t>
    <phoneticPr fontId="9" type="noConversion"/>
  </si>
  <si>
    <t>Data from DOGGR 2009 annual report on capacity of steam generation. Steam generation capacity from cogen systems in lbs/hr is converted using an 80% capacity factor to bbl of cold water equivalent and used to compute the total fraction cogenerated.  Cogeneration in South Belridge capacity equal to 475000 lb/hr. Water density assumed to be 8.343 lb/gallon @ 50deg F.</t>
  </si>
  <si>
    <t>Fluid properties</t>
    <phoneticPr fontId="9" type="noConversion"/>
  </si>
  <si>
    <t>API gravity of produced crude</t>
    <phoneticPr fontId="9" type="noConversion"/>
  </si>
  <si>
    <t>Value is transcripted via CA LCFS draft MCON sheet</t>
    <phoneticPr fontId="9" type="noConversion"/>
  </si>
  <si>
    <t>Associated gas composition</t>
    <phoneticPr fontId="9" type="noConversion"/>
  </si>
  <si>
    <t>Landuse</t>
    <phoneticPr fontId="9" type="noConversion"/>
  </si>
  <si>
    <t>low carbon richness, More than 5000 thousand producing wells means it has intensive development.</t>
    <phoneticPr fontId="9" type="noConversion"/>
  </si>
  <si>
    <t>Transport</t>
    <phoneticPr fontId="9" type="noConversion"/>
  </si>
  <si>
    <t>Source:</t>
    <phoneticPr fontId="9" type="noConversion"/>
  </si>
  <si>
    <t>(2)California Department of Conservation, California Oil and Gas Fields-Contour maps, cross sections, and data sheets for California oil and gas fields.http://www.conservation.ca.gov/dog/pubs_stats/Pages/technical_reports.aspx. 1998</t>
    <phoneticPr fontId="9" type="noConversion"/>
  </si>
  <si>
    <t>(3)  DOGGR 2009 annual report on capacity of steam generation.**</t>
    <phoneticPr fontId="9" type="noConversion"/>
  </si>
  <si>
    <t>US Alaska</t>
  </si>
  <si>
    <t>ANS</t>
  </si>
  <si>
    <t>From Assay</t>
  </si>
  <si>
    <t>Source</t>
    <phoneticPr fontId="9" type="noConversion"/>
  </si>
  <si>
    <t>Description</t>
    <phoneticPr fontId="9" type="noConversion"/>
  </si>
  <si>
    <t>Production Method</t>
    <phoneticPr fontId="9" type="noConversion"/>
  </si>
  <si>
    <t>Steam flood is conducted by PT Chevron Pacific Indonesia in the Duri and North Duri Development (NDD) Fields. No other method mentioned in the report. Sucker Rod is used.</t>
  </si>
  <si>
    <t>Field properties</t>
    <phoneticPr fontId="9" type="noConversion"/>
  </si>
  <si>
    <t>Field location (Country)</t>
    <phoneticPr fontId="9" type="noConversion"/>
  </si>
  <si>
    <t>Indonesia</t>
    <phoneticPr fontId="9" type="noConversion"/>
  </si>
  <si>
    <t>Field name</t>
    <phoneticPr fontId="9" type="noConversion"/>
  </si>
  <si>
    <t>Duri</t>
  </si>
  <si>
    <t>The field was discovered in 1941 and first placed on production in 1958</t>
  </si>
  <si>
    <t>Field depth</t>
    <phoneticPr fontId="9" type="noConversion"/>
  </si>
  <si>
    <t>Production is from Shallow deltaic sands which range in depth from 300 ft. (91 m) to 800 ft. (244m) Take 600ft as a representative value.</t>
  </si>
  <si>
    <t>Oil production volume</t>
    <phoneticPr fontId="9" type="noConversion"/>
  </si>
  <si>
    <t xml:space="preserve"> </t>
  </si>
  <si>
    <t>1,2,6</t>
  </si>
  <si>
    <t>We have three ways of calculating well number:
1. The well numbers in 1991 is 1450 producers and 375 injectors. (1)
2. Producing Wells for area 13 is 358. (2) In this oilfield they are developing a new area every two year, and new area lasts for normally 10 years. This means that on average they’ll have 12/2*358=2148 wells. 
3. More than 5000 wells were producing in excess of 280,000 BOPD in March 2000.(6) Today the production is halfed and the well numbers are probably also halved, suggesting a well number of 2500.
Combining all the aforementioned calculation, the third one is the most recent and probbaly most reliable.</t>
  </si>
  <si>
    <t>Number of water injecting wells</t>
    <phoneticPr fontId="9" type="noConversion"/>
  </si>
  <si>
    <t>1,2</t>
  </si>
  <si>
    <t>The producing well to injection well ratio stays pretty much the same across years and regions. In area 13, the ratio is 358:145. So overall appoximately there is 2500 producing wells and 1000 injection ones</t>
  </si>
  <si>
    <t>Productivity index</t>
    <phoneticPr fontId="9" type="noConversion"/>
  </si>
  <si>
    <t>Average reservoir pressure</t>
    <phoneticPr fontId="9" type="noConversion"/>
  </si>
  <si>
    <t>Production practices</t>
    <phoneticPr fontId="9" type="noConversion"/>
  </si>
  <si>
    <t>Gas-to-oil ratio (GOR)</t>
    <phoneticPr fontId="9" type="noConversion"/>
  </si>
  <si>
    <t>2,5</t>
  </si>
  <si>
    <t>Water-to-oil ratio (WOR)</t>
    <phoneticPr fontId="9" type="noConversion"/>
  </si>
  <si>
    <t>Water cut is currently 75%.(2)</t>
  </si>
  <si>
    <t>Water injection ratio</t>
    <phoneticPr fontId="9" type="noConversion"/>
  </si>
  <si>
    <t>Gas lifting injection ratio</t>
    <phoneticPr fontId="9" type="noConversion"/>
  </si>
  <si>
    <t>Gas flooding injection ratio</t>
    <phoneticPr fontId="9" type="noConversion"/>
  </si>
  <si>
    <t>" Duri is the largest steamflood in the wortd, currently injecthg about 1.2 MMBCWEPD of steam and producing about 285000 BOPD (Fig. 2) through more than 3000 wells. (1994)"  1.2E6/285E3=4.2</t>
  </si>
  <si>
    <t>electricity generated onsite</t>
    <phoneticPr fontId="9" type="noConversion"/>
  </si>
  <si>
    <t>Fraction of remaining gas reinjected</t>
    <phoneticPr fontId="9" type="noConversion"/>
  </si>
  <si>
    <t>Fraction of water produced reinjected</t>
    <phoneticPr fontId="9" type="noConversion"/>
  </si>
  <si>
    <t>Steam via co-generation</t>
    <phoneticPr fontId="9" type="noConversion"/>
  </si>
  <si>
    <t>The gas meant for steam-flooding is supplied by the Grissik-Duri pipeline. The steam-flood project receives power from the Chevron-operated 300MW North Duri Cogeneration Plant.</t>
  </si>
  <si>
    <t>Upgrading activity</t>
    <phoneticPr fontId="9" type="noConversion"/>
  </si>
  <si>
    <t>Venting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</si>
  <si>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</si>
  <si>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</si>
  <si>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</si>
  <si>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Associated gas composition</t>
    <phoneticPr fontId="9" type="noConversion"/>
  </si>
  <si>
    <t>Landuse</t>
    <phoneticPr fontId="9" type="noConversion"/>
  </si>
  <si>
    <t xml:space="preserve">Carbon Richness High. This region could be a rubber plantation. Intensity high since this is the biggest Steam flood project in the world. </t>
  </si>
  <si>
    <t>Transport</t>
    <phoneticPr fontId="9" type="noConversion"/>
  </si>
  <si>
    <t>Source:</t>
    <phoneticPr fontId="9" type="noConversion"/>
  </si>
  <si>
    <t>(1) Special Task Force For Upstream Oil and Gas Business Activities, Republic of Indonesia. SKK Migas Annual Report 2012. retrieved from http://www.skkmigas.go.id/wp-content/uploads/2013/06/SKK_Migas_Annual_Report_2013.pdf</t>
  </si>
  <si>
    <t>(2) Nagy, T. A. (1991, January 1). Rod Pumping Optimization in Duri Field. Society of Petroleum Engineers. doi:10.2118/22960-MS</t>
  </si>
  <si>
    <t>(3)Gael, B. T., Putro, E. S., &amp; Masykur, A. (1994, January 1). Reservoir Management in the Duri Steamflood. Society of Petroleum Engineers. doi:10.2118/27764-MS</t>
  </si>
  <si>
    <t>(4) Hydrocarbons Technology, Duri Field Expansion, Sumatra, Indonesia. Retrieved from: http://www.hydrocarbons-technology.com/projects/duri-field-expansion-sumatra/</t>
  </si>
  <si>
    <t>(5) Gael, B. T., Gross, S. J., &amp; McNaboe, G. J. (1995, January 1). Development Planning and Reservoir Management in the Duri Steam Flood. Society of Petroleum Engineers. doi:10.2118/29668-MS</t>
  </si>
  <si>
    <t>(6)Butcher, J. R. (2001, January 1). New Area Development Strategy for Duri Field: Evaluation of Gravel Pack / Frac Pack. Society of Petroleum Engineers. doi:10.2118/68633-MS</t>
  </si>
  <si>
    <t>See Description</t>
    <phoneticPr fontId="9" type="noConversion"/>
  </si>
  <si>
    <t>They are using water flooding now, but please note that steam flooding &amp; Thermal EOR facility is under construction in this field. Situation will change drastically in the near future</t>
  </si>
  <si>
    <t>Iraq</t>
    <phoneticPr fontId="9" type="noConversion"/>
  </si>
  <si>
    <t>Zubair</t>
    <phoneticPr fontId="9" type="noConversion"/>
  </si>
  <si>
    <t>An approximation from combined sources</t>
  </si>
  <si>
    <t>1,2</t>
    <phoneticPr fontId="9" type="noConversion"/>
  </si>
  <si>
    <t>Due to years of warfare , it is reasonable to believe that the production and water injection of zubair field would still remain at the 1995 level. 
"Realization of new facilities along with the revamping of existing facilities to meet the RP (Rehabilitation Phase) production rate of 125.13 KPOPD and the ER (Enhanced Re-Development) production rate of 225.80 KBOPD for Hammar DGS (2)" The number 125.13 KPOPD is consistent with the maximum value in (1), which represents the 1995 level of production.
It is important to note that the field is still being developed: operator plan to increase the production from 1.2e6 bpd to 8.5e6 bopd.</t>
  </si>
  <si>
    <t>Number of producing wells</t>
    <phoneticPr fontId="9" type="noConversion"/>
  </si>
  <si>
    <t>Water-to-oil ratio (WOR)</t>
    <phoneticPr fontId="9" type="noConversion"/>
  </si>
  <si>
    <t>Jan.2004</t>
    <phoneticPr fontId="9" type="noConversion"/>
  </si>
  <si>
    <t>Steam-to-oil ratio (SOR)</t>
    <phoneticPr fontId="9" type="noConversion"/>
  </si>
  <si>
    <t>Fraction of water produced reinjected</t>
    <phoneticPr fontId="9" type="noConversion"/>
  </si>
  <si>
    <t>"Mr. Ali Khudair, South Gas Company Director General said: “Basrah produces only around 1 billion cubic feet a day of associated gas and some 700 million cubic feet are being flared, which is wasting millions of dollars of the country’s resources every day." This suggested a flaring rate of 70%: 0.7*775=530 scf/bbl(3)</t>
  </si>
  <si>
    <t>c</t>
    <phoneticPr fontId="9" type="noConversion"/>
  </si>
  <si>
    <t>Fluid properties</t>
    <phoneticPr fontId="9" type="noConversion"/>
  </si>
  <si>
    <t>API gravity of produced crude</t>
    <phoneticPr fontId="9" type="noConversion"/>
  </si>
  <si>
    <t>From Assay</t>
    <phoneticPr fontId="9" type="noConversion"/>
  </si>
  <si>
    <t>Low Carbon richness (arid deserty plantation), Moderate Development intensity.</t>
  </si>
  <si>
    <t>Source:</t>
    <phoneticPr fontId="9" type="noConversion"/>
  </si>
  <si>
    <t xml:space="preserve">(1)Kabir, C. S., Mohammed, N. I., &amp; Choudhary, M. K. (2007, January 1). Lessons Learned From Energy Models: Iraq&amp;apos;s South Rumaila Case Study. Society of Petroleum Engineers. doi:10.2118/105131-MS(1)
</t>
    <phoneticPr fontId="9" type="noConversion"/>
  </si>
  <si>
    <t xml:space="preserve">(2)Enereco, Zubair Oil field Development Project, Iraq, 2010, http://www.enereco.com/viewdoc.asp?co_id=402 (2)
</t>
    <phoneticPr fontId="9" type="noConversion"/>
  </si>
  <si>
    <t xml:space="preserve">(3)Iraq Business News, Iraq launches World’s Biggest Flare Reduction Program, May.02 2013. http://www.iraq-businessnews.com/2013/05/02/iraq-launches-worlds-largest-flare-reduction-project/(3)
</t>
    <phoneticPr fontId="9" type="noConversion"/>
  </si>
  <si>
    <t xml:space="preserve">(4)Mohammed, W. J., Al Jawad, M. S., &amp; Al-Shamaa, D. A. A. (2010, January 1). Reservoir Flow Simulation study for a Sector in Main Pay-South Rumaila Oil Field. Society of Petroleum Engineers. doi:10.2118/126427-MS (4)
</t>
    <phoneticPr fontId="9" type="noConversion"/>
  </si>
  <si>
    <t xml:space="preserve">Al-Mudhafer, W. J., &amp; Zein Al-Abideen, M. J. (2013, October 15). Comparative Evaluation of a Heterogeneous Light Oil Reservoir Performance: Thermal IOR Simulation, Bitumen Extraction, and Associated Geomechanical Deformation. Society of Petroleum Engineers. doi:10.2118/166877-MS(5)
</t>
    <phoneticPr fontId="9" type="noConversion"/>
  </si>
  <si>
    <t>Value</t>
    <phoneticPr fontId="9" type="noConversion"/>
  </si>
  <si>
    <t>Source</t>
    <phoneticPr fontId="9" type="noConversion"/>
  </si>
  <si>
    <t>Production Method</t>
    <phoneticPr fontId="9" type="noConversion"/>
  </si>
  <si>
    <t>See Description</t>
    <phoneticPr fontId="9" type="noConversion"/>
  </si>
  <si>
    <r>
      <t xml:space="preserve">(Until year 2007) </t>
    </r>
    <r>
      <rPr>
        <sz val="12"/>
        <color rgb="FF000000"/>
        <rFont val="Times New Roman"/>
        <family val="1"/>
      </rPr>
      <t xml:space="preserve">TCO(the operator of Tengiz Oilfield) is working in primary production mode, which means that oil and gas flow is caused by natural pressure in the subsurface reservoir, no additional pumping required. </t>
    </r>
  </si>
  <si>
    <t>Field properties</t>
    <phoneticPr fontId="9" type="noConversion"/>
  </si>
  <si>
    <t>Field location (Country)</t>
    <phoneticPr fontId="9" type="noConversion"/>
  </si>
  <si>
    <t>Kazakhstan</t>
    <phoneticPr fontId="9" type="noConversion"/>
  </si>
  <si>
    <t>Tengiz</t>
    <phoneticPr fontId="9" type="noConversion"/>
  </si>
  <si>
    <t>It was discovered in 1979 and began producing in 1991</t>
  </si>
  <si>
    <t>Field depth</t>
    <phoneticPr fontId="9" type="noConversion"/>
  </si>
  <si>
    <t>Oil production volume</t>
    <phoneticPr fontId="9" type="noConversion"/>
  </si>
  <si>
    <t>Crude production for 2012 was 24.2 million metric tonnes (193 million barrels), 193e6/368=528767bpod</t>
    <phoneticPr fontId="9" type="noConversion"/>
  </si>
  <si>
    <t>Number of producing wells</t>
    <phoneticPr fontId="9" type="noConversion"/>
  </si>
  <si>
    <t>Well diameter</t>
    <phoneticPr fontId="9" type="noConversion"/>
  </si>
  <si>
    <t>Productivity index</t>
    <phoneticPr fontId="9" type="noConversion"/>
  </si>
  <si>
    <t>Productivity Index 5.8 in other areas 2011-2012.</t>
  </si>
  <si>
    <t>Average reservoir pressure</t>
    <phoneticPr fontId="9" type="noConversion"/>
  </si>
  <si>
    <t xml:space="preserve">From figure 11,  we assume 9000 psi to be the average pressure across the fields </t>
    <phoneticPr fontId="9" type="noConversion"/>
  </si>
  <si>
    <t>Production practices</t>
    <phoneticPr fontId="9" type="noConversion"/>
  </si>
  <si>
    <t>Gas-to-oil ratio (GOR)</t>
    <phoneticPr fontId="9" type="noConversion"/>
  </si>
  <si>
    <t>Water cut is 6 percent , So WOR is 0.1</t>
  </si>
  <si>
    <t>Water injection ratio</t>
    <phoneticPr fontId="9" type="noConversion"/>
  </si>
  <si>
    <t>Gas lifting injection ratio</t>
    <phoneticPr fontId="9" type="noConversion"/>
  </si>
  <si>
    <t>Steam-to-oil ratio (SOR)</t>
    <phoneticPr fontId="9" type="noConversion"/>
  </si>
  <si>
    <t>electricity generated onsite</t>
    <phoneticPr fontId="9" type="noConversion"/>
  </si>
  <si>
    <t>Fraction of remaining gas reinjected</t>
    <phoneticPr fontId="9" type="noConversion"/>
  </si>
  <si>
    <t>"SGI (the operator of the gas project in Tengiz Oilfield) re-injects one third of produced sour gas back into the Tengiz reservoir at very high pressures to help preserve reservoir pressure. "</t>
  </si>
  <si>
    <t>Fraction of water produced reinjected</t>
    <phoneticPr fontId="9" type="noConversion"/>
  </si>
  <si>
    <t>Steam via co-generation</t>
    <phoneticPr fontId="9" type="noConversion"/>
  </si>
  <si>
    <t>Processing practices</t>
    <phoneticPr fontId="9" type="noConversion"/>
  </si>
  <si>
    <t>Upgrading activity</t>
    <phoneticPr fontId="9" type="noConversion"/>
  </si>
  <si>
    <t>"Gas Utilization Program (GUP) helped TCO deliver on its commitment to end routine gas flaring. Today, only TCO’s purge and pilot flares remain, available to safely depressurize sections of the plant if needed for safe operations"  Decreasing the flaring by 94 percent. 290(the default in OPGEE for Kazakhstan)*(1-0.94)=18</t>
  </si>
  <si>
    <t>Venting to oil production</t>
    <phoneticPr fontId="9" type="noConversion"/>
  </si>
  <si>
    <t>Fluid properties</t>
    <phoneticPr fontId="9" type="noConversion"/>
  </si>
  <si>
    <t>API gravity of produced crude</t>
    <phoneticPr fontId="9" type="noConversion"/>
  </si>
  <si>
    <t>From Assay</t>
    <phoneticPr fontId="9" type="noConversion"/>
  </si>
  <si>
    <t>Associated gas composition</t>
    <phoneticPr fontId="9" type="noConversion"/>
  </si>
  <si>
    <t>From the literature 8 we know that it's a sour gas. But we don't really know the composition. It said that H2S can be as high as 20 percent. So this composition is conceived to represent this highly acid nature.</t>
  </si>
  <si>
    <t>Landuse</t>
    <phoneticPr fontId="9" type="noConversion"/>
  </si>
  <si>
    <t>Arid grass land to desert. Best classified as low carbon richness. Only 70 wells qualify for low development intensity.</t>
  </si>
  <si>
    <t>Transport</t>
    <phoneticPr fontId="9" type="noConversion"/>
  </si>
  <si>
    <t>Source:</t>
    <phoneticPr fontId="9" type="noConversion"/>
  </si>
  <si>
    <t xml:space="preserve">(1)KazMunaiGas, Tengiz Operation, URL: http://www.kmg.kz/en/manufacturing/upstream/tengiz/, 2010. (1)
</t>
  </si>
  <si>
    <t xml:space="preserve">(2)TengizChevroil,Gas Utilization Program, URL: http://www.tengizchevroil.com/corporate-responsibility/environment/gas-utilization-program, 2009. (2)
</t>
  </si>
  <si>
    <t>(3)TengizChevoil, Our Operations, URL: http://www.tengizchevroil.com/about/operations, 2013 (3)</t>
  </si>
  <si>
    <t>(4)Hydrocarbons Technology, Tengiz Oilfield, URL:http://www.hydrocarbons-technology.com/projects/tengiz/,2013</t>
  </si>
  <si>
    <t>(5)Daniel Johnston and David Johnston, Kashagan and Tengiz — Castor and Pollux, PetroMin Magazine – 15 December, 2001 (5)</t>
    <phoneticPr fontId="9" type="noConversion"/>
  </si>
  <si>
    <t xml:space="preserve">(6)Ussenbayeva, Khadisha, Dinara Utebaeva, Gregg Molesworth, Darrin Dunger, Chinedu Akwukwaegbu, Timur Salikhov, Akylbek Kamispayev et al. "Successful Application of a Fit-for-Purpose Acid Program in Tengiz Field." In Abu Dhabi International Petroleum Conference and Exhibition. 2012. </t>
    <phoneticPr fontId="9" type="noConversion"/>
  </si>
  <si>
    <t>(7)Howery, R. (2012, January 1). Tengiz Field Surveillance: Planning Strategy and Implementation. Society of Petroleum Engineers. doi:10.2118/160957-MS</t>
    <phoneticPr fontId="9" type="noConversion"/>
  </si>
  <si>
    <t>(8)Abou-Sayed, A. S., Zaki, K. S., &amp; Sarfare, M. D. (2005, January 1). An Assessment of Engineering, Economical and Environmental Drivers of Sour Gas Management by Injection. Society of Petroleum Engineers. doi:10.2118/97628-MS (8)</t>
    <phoneticPr fontId="9" type="noConversion"/>
  </si>
  <si>
    <t xml:space="preserve">(9)Peake, W. T., Camerlo, R. H., Tankersley, T., &amp; Zhumagulova, A. (2010, January 1). Tengiz Reservoir Uncertainty Characterization and Modeling. Society of Petroleum Engineers. doi:10.2118/139561-MS
</t>
  </si>
  <si>
    <t>This reservoir has been producing 24° API gravity oil since 1956.</t>
  </si>
  <si>
    <t>ft</t>
    <phoneticPr fontId="9" type="noConversion"/>
  </si>
  <si>
    <t>Default</t>
  </si>
  <si>
    <t>Assume total replacement</t>
    <phoneticPr fontId="9" type="noConversion"/>
  </si>
  <si>
    <t>Assume total reinjection, the most common practise.</t>
  </si>
  <si>
    <t>Flaring to oil production</t>
    <phoneticPr fontId="9" type="noConversion"/>
  </si>
  <si>
    <t>default based on satelite image</t>
    <phoneticPr fontId="9" type="noConversion"/>
  </si>
  <si>
    <t>API gravity of produced crude</t>
    <phoneticPr fontId="9" type="noConversion"/>
  </si>
  <si>
    <t>(2)Uddin, S., Dolan, J. D., Chona, R. A., Gazi, N. H., Monteiro, K., Al-Rubaiyea, J. A., &amp; Al-Sharqawi, A. (2003, January 1). Lessons Learned from the First Openhole Horizontal Well Water Shutoff Job Using Two New Polymer Systems - A Case History from Wafra Ratawi Field, Kuwait. Society of Petroleum Engineers. doi:10.2118/81447-MS</t>
    <phoneticPr fontId="9" type="noConversion"/>
  </si>
  <si>
    <t>Entry</t>
    <phoneticPr fontId="9" type="noConversion"/>
  </si>
  <si>
    <t>Source</t>
    <phoneticPr fontId="9" type="noConversion"/>
  </si>
  <si>
    <t>Petroleum type</t>
    <phoneticPr fontId="9" type="noConversion"/>
  </si>
  <si>
    <t>Production Method</t>
    <phoneticPr fontId="9" type="noConversion"/>
  </si>
  <si>
    <t>"Associated gas is dehydrated,compressed to a nominal pressure of 482.8 barg (7000psig) and injected into the reservoir for pressure maintenance. Reservoir pressure  maintenance also require seawater injection ar nominal pressure of 5000 psig. Produced water is treated and re-injected via the sea water injection system." This suggests that more water is injected than produced. Hence we are using gas reinjection and water flooding.</t>
    <phoneticPr fontId="9" type="noConversion"/>
  </si>
  <si>
    <t>Field properties</t>
    <phoneticPr fontId="9" type="noConversion"/>
  </si>
  <si>
    <t>Field location (Country)</t>
    <phoneticPr fontId="9" type="noConversion"/>
  </si>
  <si>
    <t>Nigeria</t>
    <phoneticPr fontId="9" type="noConversion"/>
  </si>
  <si>
    <t>Agbami</t>
    <phoneticPr fontId="9" type="noConversion"/>
  </si>
  <si>
    <t>Production started in 2008</t>
    <phoneticPr fontId="9" type="noConversion"/>
  </si>
  <si>
    <t>Field depth</t>
    <phoneticPr fontId="9" type="noConversion"/>
  </si>
  <si>
    <t>Varying depths of reservoirs from 10500 ft to 14500 ft. Take 13000 as a representative value</t>
    <phoneticPr fontId="9" type="noConversion"/>
  </si>
  <si>
    <t>"233 MBOPD average rate for 2012"</t>
    <phoneticPr fontId="9" type="noConversion"/>
  </si>
  <si>
    <t>Number of producing wells</t>
    <phoneticPr fontId="9" type="noConversion"/>
  </si>
  <si>
    <t>Number of water injecting wells</t>
    <phoneticPr fontId="9" type="noConversion"/>
  </si>
  <si>
    <t>Well diameter</t>
    <phoneticPr fontId="9" type="noConversion"/>
  </si>
  <si>
    <t>Commonly use 9 5/8 casing. Judging from past experience, the tubing for this casing parameter is most likely to  be 4.5'</t>
    <phoneticPr fontId="9" type="noConversion"/>
  </si>
  <si>
    <t>Pressure ranges from 2400-3000 psi. (Table 1) Pick 2700 psi as a representative value</t>
    <phoneticPr fontId="9" type="noConversion"/>
  </si>
  <si>
    <t>Production practices</t>
    <phoneticPr fontId="9" type="noConversion"/>
  </si>
  <si>
    <t>In Dec.2013. Gas production 13224595 mscf, Oil Production 7629781 bbl. GOR=13224595e3/7629781=1733scf/bbl</t>
    <phoneticPr fontId="9" type="noConversion"/>
  </si>
  <si>
    <t>Water-to-oil ratio (WOR)</t>
    <phoneticPr fontId="9" type="noConversion"/>
  </si>
  <si>
    <t>According to NNPC statistics, the Agbami deep hardly produce any water at Dec. 2013 . Use the OPGEE default of 0.3</t>
    <phoneticPr fontId="9" type="noConversion"/>
  </si>
  <si>
    <t>Asssume total replacement</t>
    <phoneticPr fontId="9" type="noConversion"/>
  </si>
  <si>
    <t>Gas lifting injection ratio</t>
    <phoneticPr fontId="9" type="noConversion"/>
  </si>
  <si>
    <t>Gas flooding injection ratio</t>
    <phoneticPr fontId="9" type="noConversion"/>
  </si>
  <si>
    <t>Steam-to-oil ratio (SOR)</t>
    <phoneticPr fontId="9" type="noConversion"/>
  </si>
  <si>
    <t>electricity generated onsite</t>
    <phoneticPr fontId="9" type="noConversion"/>
  </si>
  <si>
    <t>This is an offshore project.</t>
    <phoneticPr fontId="9" type="noConversion"/>
  </si>
  <si>
    <t>Among the 13224595 produced, 11835222 is reinjected, and 689191 flared.(Table 6.15) Reinjection rate: 11835222/13224595=0.9</t>
    <phoneticPr fontId="9" type="noConversion"/>
  </si>
  <si>
    <t>Processing practices</t>
    <phoneticPr fontId="9" type="noConversion"/>
  </si>
  <si>
    <t>Table(6.15)689191/13224595*1733=90scf/bbl</t>
    <phoneticPr fontId="9" type="noConversion"/>
  </si>
  <si>
    <t>Fraction of diluent in diluted crude</t>
    <phoneticPr fontId="9" type="noConversion"/>
  </si>
  <si>
    <t>From Assay</t>
    <phoneticPr fontId="9" type="noConversion"/>
  </si>
  <si>
    <t>Associated gas composition</t>
    <phoneticPr fontId="9" type="noConversion"/>
  </si>
  <si>
    <t>Landuse</t>
    <phoneticPr fontId="9" type="noConversion"/>
  </si>
  <si>
    <t>Low carbon richness(offshore). Only one platform so low intensity.</t>
    <phoneticPr fontId="9" type="noConversion"/>
  </si>
  <si>
    <t>Transport</t>
    <phoneticPr fontId="9" type="noConversion"/>
  </si>
  <si>
    <t xml:space="preserve">(1)Haughie, I. J., &amp; Duncan, L. (2006, January 1). Risk Based Design - A Comparison of the Agbami and Captain FPSOs. Society of Petroleum Engineers. doi:10.2118/98777-MS
</t>
    <phoneticPr fontId="9" type="noConversion"/>
  </si>
  <si>
    <t xml:space="preserve">(2) Odusote, F. (2013, August 5). Deepwater Nigeria Field Development: Challenges, Best Practices and Lessons Learned from the Agbami Field. Society of Petroleum Engineers. doi:10.2118/167534-MS
</t>
    <phoneticPr fontId="9" type="noConversion"/>
  </si>
  <si>
    <t xml:space="preserve">(3) Rhodes, M. E., Odusote, F., Hanschitz, M., &amp; Aigbe, C. (2012, January 1). Modeling Miscible Gas Injection in the Agbami Field. Society of Petroleum Engineers. doi:10.2118/163009-MS
</t>
    <phoneticPr fontId="9" type="noConversion"/>
  </si>
  <si>
    <t xml:space="preserve">(4)Hollister, H. D., &amp; Spokes, J. J. (2004, January 1). The Agbami Project: A World Class Deepwater Development. Offshore Technology Conference. doi:10.4043/16987-MS
</t>
    <phoneticPr fontId="9" type="noConversion"/>
  </si>
  <si>
    <t xml:space="preserve">(6) Nigerian national petroleum company, CORPORATE PLANNING &amp; STRATEGY (CP&amp;S) DECEMBER 2013 PETROLEUM INFORMATION. Retrieved from: http://www.nnpcgroup.com/PublicRelations/OilandGasStatistics/MPIFigures/MonthlyPetroleum/tabid/130/FolderID/160/Default.aspx, Mar. 2014
</t>
    <phoneticPr fontId="9" type="noConversion"/>
  </si>
  <si>
    <t>Petroleum type</t>
    <phoneticPr fontId="9" type="noConversion"/>
  </si>
  <si>
    <t>Production Method</t>
    <phoneticPr fontId="9" type="noConversion"/>
  </si>
  <si>
    <t>"artificial pressure maintenance schemes like water and/or gas injection were considered unnecessary. " The field is still in primary production for all the information we have.</t>
  </si>
  <si>
    <t>Nigeria</t>
  </si>
  <si>
    <t>Field name</t>
    <phoneticPr fontId="9" type="noConversion"/>
  </si>
  <si>
    <t>Bonny</t>
  </si>
  <si>
    <t>Started in 1973</t>
  </si>
  <si>
    <t>Field depth</t>
    <phoneticPr fontId="9" type="noConversion"/>
  </si>
  <si>
    <t>The depth and pressure come from the data of Soku oilfield. Soku and Bonny share the same formation in Nigerian Delta. In light of the lack of proper data, this approximation is deemed reasonable.</t>
  </si>
  <si>
    <t>815685.02 bbl for year 2012, which equals to a daily production of 815685/365=2234 bopd.</t>
    <phoneticPr fontId="9" type="noConversion"/>
  </si>
  <si>
    <t>No water reinjection</t>
  </si>
  <si>
    <t>Well diameter</t>
    <phoneticPr fontId="9" type="noConversion"/>
  </si>
  <si>
    <t>Productivity index</t>
    <phoneticPr fontId="9" type="noConversion"/>
  </si>
  <si>
    <t>See the explaination for depth</t>
  </si>
  <si>
    <t>Gas-to-oil ratio (GOR)</t>
    <phoneticPr fontId="9" type="noConversion"/>
  </si>
  <si>
    <t>(Table 3.01.1) Gas Production in 2012: 95481176mscf. GOR 95481176/815685*1000=117000</t>
    <phoneticPr fontId="9" type="noConversion"/>
  </si>
  <si>
    <t xml:space="preserve">Water production in 2012 is 574,285.75bbl, indicating a WOR of 574286/815685=0.7. </t>
  </si>
  <si>
    <t>Steam-to-oil ratio (SOR)</t>
    <phoneticPr fontId="9" type="noConversion"/>
  </si>
  <si>
    <t>electricity generated onsite</t>
    <phoneticPr fontId="9" type="noConversion"/>
  </si>
  <si>
    <t>With so many gas used as fuel it's reansonable to believe most of the electricity is generated on site with natural gas engines.</t>
  </si>
  <si>
    <t>Fraction of remaining gas reinjected</t>
    <phoneticPr fontId="9" type="noConversion"/>
  </si>
  <si>
    <t>Fraction of water produced reinjected</t>
    <phoneticPr fontId="9" type="noConversion"/>
  </si>
  <si>
    <t>Processing practices</t>
    <phoneticPr fontId="9" type="noConversion"/>
  </si>
  <si>
    <t>Upgrading activity</t>
    <phoneticPr fontId="9" type="noConversion"/>
  </si>
  <si>
    <t>Gas flared in 2012: 1,347,568 mscf   (Table11.01.1). 1347568/815685=1652 scf/bbl</t>
  </si>
  <si>
    <t>Fraction of diluent in diluted crude</t>
    <phoneticPr fontId="9" type="noConversion"/>
  </si>
  <si>
    <t>Taken from assay</t>
  </si>
  <si>
    <t>Associated gas composition</t>
    <phoneticPr fontId="9" type="noConversion"/>
  </si>
  <si>
    <t>Default values are used  even though the export gas composition can be obtained (1). This is due to our belief that export gas are heavily modified and processed and is thus not representative as AG.</t>
  </si>
  <si>
    <t>Landuse</t>
    <phoneticPr fontId="9" type="noConversion"/>
  </si>
  <si>
    <t>Carbon Richness High: Nigerian Delta is covered by forrest. Development Intensity Moderate: 33 wells is neither too many nor too few.</t>
  </si>
  <si>
    <t>(1)Nwasike, O. T., Okwuokenye, C. N., &amp; Nwagwu, N. H. (2000, January 1). Process Technologies and Considerations for Gathering Associated Gas: Experiences from the Niger Delta, West Africa. Offshore Technology Conference. doi:10.4043/11923-MS</t>
  </si>
  <si>
    <t xml:space="preserve">(2) Nigerian National Petroleum Corporation,2012 Annual Statistical Bulletin, 2012. </t>
  </si>
  <si>
    <t>(3) John, I. G. (2002, January 1). Development Strategy For A Niger Delta Brown Field. Offshore Technology Conference. doi:10.4043/14203-MS</t>
  </si>
  <si>
    <t xml:space="preserve">(4)Cosmo, C., &amp; Fatoke, O. (2004, January 1). Challenges of Gas Development: Soku Field Oil Rim Reservoirs. Society of Petroleum Engineers. doi:10.2118/88894-MS </t>
  </si>
  <si>
    <t>Entry</t>
    <phoneticPr fontId="9" type="noConversion"/>
  </si>
  <si>
    <t>Value</t>
    <phoneticPr fontId="9" type="noConversion"/>
  </si>
  <si>
    <t>Source</t>
    <phoneticPr fontId="9" type="noConversion"/>
  </si>
  <si>
    <t>Description</t>
    <phoneticPr fontId="9" type="noConversion"/>
  </si>
  <si>
    <t>Petroleum type</t>
    <phoneticPr fontId="9" type="noConversion"/>
  </si>
  <si>
    <t>See Description</t>
    <phoneticPr fontId="9" type="noConversion"/>
  </si>
  <si>
    <t>"Reinjection of produced water in most layers. Gas lift in certain area" Water reinjection and Gas lift is turned on according to this description.</t>
    <phoneticPr fontId="9" type="noConversion"/>
  </si>
  <si>
    <t>Obagi</t>
  </si>
  <si>
    <t>Production started in 1966.</t>
    <phoneticPr fontId="9" type="noConversion"/>
  </si>
  <si>
    <t>Annual Production (Table 3.04) :3,617,380 bbl. Daily Production: 3,617,380/365=9910bopd</t>
    <phoneticPr fontId="9" type="noConversion"/>
  </si>
  <si>
    <t>Table 3.04</t>
  </si>
  <si>
    <t>Number of water injecting wells</t>
    <phoneticPr fontId="9" type="noConversion"/>
  </si>
  <si>
    <t>Well diameter</t>
    <phoneticPr fontId="9" type="noConversion"/>
  </si>
  <si>
    <t>Defalt</t>
    <phoneticPr fontId="9" type="noConversion"/>
  </si>
  <si>
    <t xml:space="preserve"> (Table 3.04) Gas Production in 2012: 66,544,731.27 scf. GOR: 66,544,731.27/3,617,380=19652scf/bbl</t>
    <phoneticPr fontId="9" type="noConversion"/>
  </si>
  <si>
    <t>Water-to-oil ratio (WOR)</t>
    <phoneticPr fontId="9" type="noConversion"/>
  </si>
  <si>
    <t>(Table 3.04) Water production in 2012 :14,017,147.72 bbl. WOR= 14,017,147.72/367380=3.9</t>
    <phoneticPr fontId="9" type="noConversion"/>
  </si>
  <si>
    <t>Water injection ratio</t>
    <phoneticPr fontId="9" type="noConversion"/>
  </si>
  <si>
    <t>Reinjection capacity=12000m3/d=4380000m3/year&gt; total water production. Total replace ment is assumed.</t>
    <phoneticPr fontId="9" type="noConversion"/>
  </si>
  <si>
    <t>(Table 3.04) TOTAL did not provide detailed information on how the produced gas is distributed. So all the gas calculation is done based on the value of company level. Gas used for gas lift in across all the TOTAL field in Nigeria: 122,958.24 bbl. Ratio: 122,958.24/223,020,171.01 = 0.055%.
0.055%*Gas production=36688 Mscf/yr
36688*1000/((WOR+1)*Oil Production)=256.4</t>
    <phoneticPr fontId="9" type="noConversion"/>
  </si>
  <si>
    <t>Gas flooding injection ratio</t>
    <phoneticPr fontId="9" type="noConversion"/>
  </si>
  <si>
    <t>Steam-to-oil ratio (SOR)</t>
    <phoneticPr fontId="9" type="noConversion"/>
  </si>
  <si>
    <t>electricity generated onsite</t>
    <phoneticPr fontId="9" type="noConversion"/>
  </si>
  <si>
    <t>Fraction of remaining gas reinjected</t>
    <phoneticPr fontId="9" type="noConversion"/>
  </si>
  <si>
    <t>Steam via co-generation</t>
    <phoneticPr fontId="9" type="noConversion"/>
  </si>
  <si>
    <t>Processing practices</t>
    <phoneticPr fontId="9" type="noConversion"/>
  </si>
  <si>
    <t>Upgrading activity</t>
    <phoneticPr fontId="9" type="noConversion"/>
  </si>
  <si>
    <t>(Table 3.04)  Flared gas faction across all TOTAL Operation in Nigeria: 29,446,169.62/223,020,171.01=13.2%.  13.2%*19652.4=2428.3</t>
    <phoneticPr fontId="9" type="noConversion"/>
  </si>
  <si>
    <t>Venting to oil production</t>
    <phoneticPr fontId="9" type="noConversion"/>
  </si>
  <si>
    <t>Landuse</t>
    <phoneticPr fontId="9" type="noConversion"/>
  </si>
  <si>
    <t>Carbon Richness High: Nigerian Delta is covered by forrest. Development Intensity Moderate: 56 wells is neither too many nor too few.</t>
    <phoneticPr fontId="9" type="noConversion"/>
  </si>
  <si>
    <t>Transport</t>
    <phoneticPr fontId="9" type="noConversion"/>
  </si>
  <si>
    <t>Source:</t>
    <phoneticPr fontId="9" type="noConversion"/>
  </si>
  <si>
    <t xml:space="preserve">(1)2012 Annual Statistical Bulletin, Nigerian National Petroleum Corporation, 2012. </t>
    <phoneticPr fontId="9" type="noConversion"/>
  </si>
  <si>
    <t>(2)Guillonneau, N., Fontaine, G., Gory, J. Y., Iwuoha, S., Ahmed, H., &amp; Ekpenyong, D. (2009, January 1). Obagi – Present and Future Challenges of a Mature Oil Field. Society of Petroleum Engineers. doi:10.2118/128894-MS</t>
    <phoneticPr fontId="9" type="noConversion"/>
  </si>
  <si>
    <t>(3)Chugbo, A. I., Roux, G. D., &amp; Bosio, J. C. (1989, January 1). Thin Oil Columns: Most People Think Horizontal Wells, Obagi Field Case Suggests the Contrary. Society of Petroleum Engineers. doi:10.2118/19599-MS</t>
    <phoneticPr fontId="9" type="noConversion"/>
  </si>
  <si>
    <t>Entry</t>
    <phoneticPr fontId="9" type="noConversion"/>
  </si>
  <si>
    <t>Value</t>
    <phoneticPr fontId="9" type="noConversion"/>
  </si>
  <si>
    <t>Source</t>
    <phoneticPr fontId="9" type="noConversion"/>
  </si>
  <si>
    <t>Description</t>
    <phoneticPr fontId="9" type="noConversion"/>
  </si>
  <si>
    <t>Petroleum type</t>
    <phoneticPr fontId="9" type="noConversion"/>
  </si>
  <si>
    <t>Brent has always used water flooding as the main production scheme until the mid 1990s. Then Shell UK decided to turn the field into a gas field. The way they did this is that they depressurized the field so that the gas is no longer soluble and more easily produced. They depressurize by stopping water injection and later "back-produce" (pull out) the water in the aquifer. (4)</t>
    <phoneticPr fontId="9" type="noConversion"/>
  </si>
  <si>
    <t>Field properties</t>
    <phoneticPr fontId="9" type="noConversion"/>
  </si>
  <si>
    <t>Field location (Country)</t>
    <phoneticPr fontId="9" type="noConversion"/>
  </si>
  <si>
    <t>UK</t>
  </si>
  <si>
    <t>Field name</t>
    <phoneticPr fontId="9" type="noConversion"/>
  </si>
  <si>
    <t>Brent</t>
  </si>
  <si>
    <t>Field depth</t>
    <phoneticPr fontId="9" type="noConversion"/>
  </si>
  <si>
    <t>Oil production volume</t>
    <phoneticPr fontId="9" type="noConversion"/>
  </si>
  <si>
    <t>Annual production is 59749m3 in 2012. 59749m3/yr=163.7m3/d/ 0.1589m3/bbl=1030bbl/d</t>
    <phoneticPr fontId="9" type="noConversion"/>
  </si>
  <si>
    <t>Number of producing wells</t>
    <phoneticPr fontId="9" type="noConversion"/>
  </si>
  <si>
    <t>Sum over four platforms</t>
    <phoneticPr fontId="9" type="noConversion"/>
  </si>
  <si>
    <t>Number of water injecting wells</t>
    <phoneticPr fontId="9" type="noConversion"/>
  </si>
  <si>
    <t>Water injection has stopped</t>
    <phoneticPr fontId="9" type="noConversion"/>
  </si>
  <si>
    <t>Well diameter</t>
    <phoneticPr fontId="9" type="noConversion"/>
  </si>
  <si>
    <t>The tubing for ESP pumps are actually 4.5 inches. It is reasonable to believe the spot holes on the platforms hold more or less the same size. So the tubing for producers are also assumed to be 4.5 inches</t>
    <phoneticPr fontId="9" type="noConversion"/>
  </si>
  <si>
    <t>Productivity index</t>
    <phoneticPr fontId="9" type="noConversion"/>
  </si>
  <si>
    <t>"Wells are designed to be completed with a minimum PI of 50 wth a skin of +20…"</t>
    <phoneticPr fontId="9" type="noConversion"/>
  </si>
  <si>
    <t>Average reservoir pressure</t>
    <phoneticPr fontId="9" type="noConversion"/>
  </si>
  <si>
    <t>4, 5</t>
    <phoneticPr fontId="9" type="noConversion"/>
  </si>
  <si>
    <t xml:space="preserve">Brent field used to be pressurized to as high as 5500 psi (5), but after steady depressurization it has reached 1800 psi in 2005 (4). </t>
    <phoneticPr fontId="9" type="noConversion"/>
  </si>
  <si>
    <t>Gas production in 2012 247616m3. GOR=247616/365*35.31/1030=23259.7scf/bbl</t>
    <phoneticPr fontId="9" type="noConversion"/>
  </si>
  <si>
    <t>Water production in 2012 1514595 m3. WOR=1514595/59749=25.3</t>
    <phoneticPr fontId="9" type="noConversion"/>
  </si>
  <si>
    <t>Water injection has stopped.</t>
    <phoneticPr fontId="9" type="noConversion"/>
  </si>
  <si>
    <t>Gas flooding injection ratio</t>
    <phoneticPr fontId="9" type="noConversion"/>
  </si>
  <si>
    <t>electricity generated onsite</t>
    <phoneticPr fontId="9" type="noConversion"/>
  </si>
  <si>
    <t>Offshore oil fields are probably self sufficient.</t>
    <phoneticPr fontId="9" type="noConversion"/>
  </si>
  <si>
    <t>Fraction of remaining gas reinjected</t>
    <phoneticPr fontId="9" type="noConversion"/>
  </si>
  <si>
    <t>Fraction of water produced reinjected</t>
    <phoneticPr fontId="9" type="noConversion"/>
  </si>
  <si>
    <t>Steam via co-generation</t>
    <phoneticPr fontId="9" type="noConversion"/>
  </si>
  <si>
    <t>ESP stats</t>
    <phoneticPr fontId="9" type="noConversion"/>
  </si>
  <si>
    <t>There are 18 ESPs with 1250HP is installed. The desgined flow rate is 43000 barrels of water per day. Due to the fact that different from normal oil field, Brent  is using ESPs to produce water, the production &amp;extraction sheet of OPGEE has largely been modified.
The pump flow rate is now calculated based on the aforementioned desgin water suction capacity instead of fluid production. The API is changed to 10 to mimic water. The pump type is also changed to electric.</t>
  </si>
  <si>
    <t>Processing practices</t>
    <phoneticPr fontId="9" type="noConversion"/>
  </si>
  <si>
    <t>Upgrading activity</t>
    <phoneticPr fontId="9" type="noConversion"/>
  </si>
  <si>
    <t>Flaring rate: 0.75 MMscf/d. Flaring ratio: 0.75e6/1030=728scf/bbl</t>
    <phoneticPr fontId="9" type="noConversion"/>
  </si>
  <si>
    <t>Fluid properties</t>
    <phoneticPr fontId="9" type="noConversion"/>
  </si>
  <si>
    <t>Associated gas composition</t>
    <phoneticPr fontId="9" type="noConversion"/>
  </si>
  <si>
    <t>Low carbon richness (offshore), High development intensity as there are multiple platforms</t>
    <phoneticPr fontId="9" type="noConversion"/>
  </si>
  <si>
    <t xml:space="preserve">The gas flow to England through the FLAGS pipeline system which is 277mi (447km) (7), then 5517 miles by sea tanker to houston terminal, </t>
    <phoneticPr fontId="9" type="noConversion"/>
  </si>
  <si>
    <t>(1)Department of Energy and Climate Change, UK Government, Petroleum Production Reporting System. URL: https://www.og.decc.gov.uk/pprs/full_production.htm</t>
    <phoneticPr fontId="9" type="noConversion"/>
  </si>
  <si>
    <t>(2)Shell, Brent Facts and Figures 2008.1.10,http://s08.static-shell.com/content/dam/shell-new/local/country/gbr/downloads/e-and-p/brentfactsfiguresjan10.pdf</t>
    <phoneticPr fontId="9" type="noConversion"/>
  </si>
  <si>
    <t>(3)S. E. Livera, Structural Traps II: Traps Associated with Tectonic Faulting, URL: http://archives.datapages.com/data/specpubs/fieldst3/data/a016/a016/0001/0000/0021.htm</t>
    <phoneticPr fontId="9" type="noConversion"/>
  </si>
  <si>
    <t>(4)Blanksby, J. M., Hicking, S., &amp; Milne, W. H. (2005, January 1). Deployment of High Horsepower ESPs to Extend Brent Field Life. Society of Petroleum Engineers. doi:10.2118/96797-MS</t>
    <phoneticPr fontId="9" type="noConversion"/>
  </si>
  <si>
    <t>(5)Schulte, W. M., and W. van de Vijver. "Current challenges in the Brent Field."Journal of Petroleum Technology 46.12 (1994): 1073-1079.http://www.onepetro.org/mslib/app/Preview.do?paperNumber=00026788&amp;societyCode=SPE#</t>
    <phoneticPr fontId="9" type="noConversion"/>
  </si>
  <si>
    <t>(6)Department of Energy and Climate Change, UK Government, Gas Flaring at Oil Terminals and Producing Offshore Oilfields. URL: https://www.gov.uk/government/uploads/system/uploads/attachment_data/file/324282/Gas_Flared_2013.xls. Accessed 7/21/2014</t>
    <phoneticPr fontId="9" type="noConversion"/>
  </si>
  <si>
    <t>(7)Maslin, R., Milburn, F. H., &amp; Sutton, J. N. (1987, January 1). Flags Pipeline: Two-Phase Flow Modelling and Validation of Predictions. Offshore Technology Conference. doi:10.4043/5586-MS</t>
    <phoneticPr fontId="9" type="noConversion"/>
  </si>
  <si>
    <t>1,5</t>
  </si>
  <si>
    <t>Russia</t>
  </si>
  <si>
    <t>Chayvo</t>
  </si>
  <si>
    <t>The upper completion is 5 1/2 in tubing for the oil producers</t>
  </si>
  <si>
    <t>3,4,5</t>
  </si>
  <si>
    <t xml:space="preserve">4  test production well has climbed onto more than 3000 scf/bbl. There is no sign of slowing down . They are trying to deal with this.(4) Supporting evidence(5) : in terms of processing facility, they prepared 0.25 million bbl/d for oil but 8 billion scf for gas. It seems that they anticipate a GOR of 4000. </t>
  </si>
  <si>
    <t>There is no notion of WOR in all the paper, even for a environmental regulation related one. WOR should be reasonably low. Use default</t>
  </si>
  <si>
    <t>No sign of water reinjection</t>
  </si>
  <si>
    <t>The remote location means it has to be self sufficient</t>
  </si>
  <si>
    <t>Tankers:From De Kastri to Houston 10417 miles, plus pipe lines: from site to terminal with a length of 225 km (140 mi)</t>
  </si>
  <si>
    <t>(1)Flood, J., &amp; Harding, S. J. (2009, January 1). SS - Sakhalin I: Managing a PSA Environment in Russia - A Success Story. Offshore Technology Conference. doi:10.4043/20207-MS</t>
  </si>
  <si>
    <t>(2)Gupta, V. P., Yeap, A. H. P., Fischer, K. M., Mathis, R. S., &amp; Egan, M. J. (2014, March 4). Expanding the Extended Reach Envelope at Chayvo Field, Sakhalin Island. Society of Petroleum Engineers. doi:10.2118/168055-MS</t>
  </si>
  <si>
    <t>(3)Sahni, I., Stern, D., Banfield, J. C., &amp; Langenberg, M. A. (2010, January 1). History Match Case Study: Use of Assisted History Match tools on single-well models in conjunction with a full-field history match. Society of Petroleum Engineers. doi:10.2118/136432-MS</t>
  </si>
  <si>
    <t>(4)Molloy, R. (2013, March 5). Sakhalin Gas Shut-off Workovers: A Case History of Zonal Isolation at Record Depths. Society of Petroleum Engineers. doi:10.2118/163482-MS</t>
  </si>
  <si>
    <t>(5) ExxonMobil, Sakhalin-1 Project  Fact Sheet November 2010. Retrieved from http://www.sakhalin1.com/Sakhalin/Russia-English/Upstream/Files/fact_sheet_ENG.pdf</t>
  </si>
  <si>
    <t>(6)Tyler, D. C., Egging, D. E., Fedak, M. E., O&amp;apos;Reilly, J. E., Gauptman, E., Reep, B. E., … Scott, M. J. (2009, January 1). SS - Sakhalin-1: Regulatory and Environmental Management. Offshore Technology Conference. doi:10.4043/20210-MS</t>
  </si>
  <si>
    <t>(7)Husband, F. J., Bitar, G., &amp; Quinlan, M. (2007, January 1). Extended Reach: New Generation Frontier Drilling Rigs. Offshore Technology Conference. doi:10.4043/19067-MS</t>
  </si>
  <si>
    <t>(8)Viktorin, R. A., McDermott, J. R., Rush, R. E., &amp; Schamp, J. H. (2006, January 1). The Next Generation of Sakhalin Extended-Reach Drilling. Society of Petroleum Engineers. doi:10.2118/99131-MS</t>
  </si>
  <si>
    <t>Petroleum type</t>
    <phoneticPr fontId="9" type="noConversion"/>
  </si>
  <si>
    <t>See Description</t>
    <phoneticPr fontId="9" type="noConversion"/>
  </si>
  <si>
    <t>Field age</t>
    <phoneticPr fontId="9" type="noConversion"/>
  </si>
  <si>
    <t>Field depth</t>
    <phoneticPr fontId="9" type="noConversion"/>
  </si>
  <si>
    <t>Oil production volume</t>
    <phoneticPr fontId="9" type="noConversion"/>
  </si>
  <si>
    <t>Number of producing wells</t>
    <phoneticPr fontId="9" type="noConversion"/>
  </si>
  <si>
    <t>Production practices</t>
    <phoneticPr fontId="9" type="noConversion"/>
  </si>
  <si>
    <t>Gas lifting injection ratio</t>
    <phoneticPr fontId="9" type="noConversion"/>
  </si>
  <si>
    <t>Gas flooding injection ratio</t>
    <phoneticPr fontId="9" type="noConversion"/>
  </si>
  <si>
    <t>Steam-to-oil ratio (SOR)</t>
    <phoneticPr fontId="9" type="noConversion"/>
  </si>
  <si>
    <t>Fraction of remaining gas reinjected</t>
    <phoneticPr fontId="9" type="noConversion"/>
  </si>
  <si>
    <t>Assume all remaining gas is reinjected.</t>
    <phoneticPr fontId="9" type="noConversion"/>
  </si>
  <si>
    <t>Steam via co-generation</t>
    <phoneticPr fontId="9" type="noConversion"/>
  </si>
  <si>
    <t>Processing practices</t>
    <phoneticPr fontId="9" type="noConversion"/>
  </si>
  <si>
    <t>Upgrading activity</t>
    <phoneticPr fontId="9" type="noConversion"/>
  </si>
  <si>
    <t>Flaring to oil production</t>
    <phoneticPr fontId="9" type="noConversion"/>
  </si>
  <si>
    <t>Fraction of diluent in diluted crude</t>
    <phoneticPr fontId="9" type="noConversion"/>
  </si>
  <si>
    <t>Fluid properties</t>
    <phoneticPr fontId="9" type="noConversion"/>
  </si>
  <si>
    <t>API gravity of produced crude</t>
    <phoneticPr fontId="9" type="noConversion"/>
  </si>
  <si>
    <t>Associated gas composition</t>
    <phoneticPr fontId="9" type="noConversion"/>
  </si>
  <si>
    <t>Landuse</t>
    <phoneticPr fontId="9" type="noConversion"/>
  </si>
  <si>
    <t>Low carbon richness, High Development intensity.</t>
    <phoneticPr fontId="9" type="noConversion"/>
  </si>
  <si>
    <t>Transport</t>
    <phoneticPr fontId="9" type="noConversion"/>
  </si>
  <si>
    <t>Source:</t>
    <phoneticPr fontId="9" type="noConversion"/>
  </si>
  <si>
    <t>Source</t>
    <phoneticPr fontId="9" type="noConversion"/>
  </si>
  <si>
    <t>Petroleum type</t>
    <phoneticPr fontId="9" type="noConversion"/>
  </si>
  <si>
    <t>See Description</t>
    <phoneticPr fontId="9" type="noConversion"/>
  </si>
  <si>
    <t>Kuwait</t>
    <phoneticPr fontId="9" type="noConversion"/>
  </si>
  <si>
    <t>Ratawi</t>
    <phoneticPr fontId="9" type="noConversion"/>
  </si>
  <si>
    <t>“This reservoir has been producing 24° API gravity oil since 1956.”</t>
    <phoneticPr fontId="9" type="noConversion"/>
  </si>
  <si>
    <t>1,2</t>
    <phoneticPr fontId="9" type="noConversion"/>
  </si>
  <si>
    <t>graph 2 of literature 1 is an unscaled graph showing that production in 2008 has remained at the same level as late 1990s, during which he production is 91124 BOPD (2). So a reasonable estimate for the production now is around 90000 bopd.</t>
    <phoneticPr fontId="9" type="noConversion"/>
  </si>
  <si>
    <t>From graph 2, manually counted (as of 2008)</t>
    <phoneticPr fontId="9" type="noConversion"/>
  </si>
  <si>
    <t>Number of water injecting wells</t>
    <phoneticPr fontId="9" type="noConversion"/>
  </si>
  <si>
    <t>From graph 2, manually counted (as of 2008)</t>
    <phoneticPr fontId="9" type="noConversion"/>
  </si>
  <si>
    <t>For a certain well. But this kind of larger diameter is considered typical in west Asian oil fields.</t>
    <phoneticPr fontId="9" type="noConversion"/>
  </si>
  <si>
    <t xml:space="preserve">  By 1988 the pressure had dropped from 3140 to 1780 psi, judging from the fact that production has a slight increase. The pressure would be slightly higher, which form the basis of our guess: 2000 psi.</t>
    <phoneticPr fontId="9" type="noConversion"/>
  </si>
  <si>
    <t>From graph 2. Also, A well reported a water cut of 81%.(1) These two sources are in alignment with each other.</t>
    <phoneticPr fontId="9" type="noConversion"/>
  </si>
  <si>
    <t>Water injection ratio</t>
    <phoneticPr fontId="9" type="noConversion"/>
  </si>
  <si>
    <t>Gas lifting injection ratio</t>
    <phoneticPr fontId="9" type="noConversion"/>
  </si>
  <si>
    <t>Steam-to-oil ratio (SOR)</t>
    <phoneticPr fontId="9" type="noConversion"/>
  </si>
  <si>
    <t>Fraction of remaining gas reinjected</t>
    <phoneticPr fontId="9" type="noConversion"/>
  </si>
  <si>
    <t>Steam via co-generation</t>
    <phoneticPr fontId="9" type="noConversion"/>
  </si>
  <si>
    <t>Processing practices</t>
    <phoneticPr fontId="9" type="noConversion"/>
  </si>
  <si>
    <t>Upgrading activity</t>
    <phoneticPr fontId="9" type="noConversion"/>
  </si>
  <si>
    <t>Flaring to oil production</t>
    <phoneticPr fontId="9" type="noConversion"/>
  </si>
  <si>
    <t>Venting to oil production</t>
    <phoneticPr fontId="9" type="noConversion"/>
  </si>
  <si>
    <t>Fraction of diluent in diluted crude</t>
    <phoneticPr fontId="9" type="noConversion"/>
  </si>
  <si>
    <t>low carbon richness, middle intensity.</t>
    <phoneticPr fontId="9" type="noConversion"/>
  </si>
  <si>
    <t>(1)Utomo, B., Cullen, R., Elbalasy, S. B., El-Gendi, O., Razzak, S., Al-Hamdan, M. M., … Erdmann, L. (2010, January 1). Innovative and Cost Effective Completion Technique for Saturation Surveillance Wellbore in Ratawi Reservoir of Wafra Field PNZ-Kuwait. Society of Petroleum Engineers. doi:10.2118/127816-MS (1)</t>
    <phoneticPr fontId="9" type="noConversion"/>
  </si>
  <si>
    <t>Entry</t>
    <phoneticPr fontId="1" type="noConversion"/>
  </si>
  <si>
    <t>Value</t>
    <phoneticPr fontId="1" type="noConversion"/>
  </si>
  <si>
    <t>Source</t>
    <phoneticPr fontId="1" type="noConversion"/>
  </si>
  <si>
    <t>Description</t>
    <phoneticPr fontId="1" type="noConversion"/>
  </si>
  <si>
    <t>Petroleum type</t>
    <phoneticPr fontId="1" type="noConversion"/>
  </si>
  <si>
    <t>Conventional</t>
    <phoneticPr fontId="1" type="noConversion"/>
  </si>
  <si>
    <t>Production Method</t>
    <phoneticPr fontId="1" type="noConversion"/>
  </si>
  <si>
    <t>See Description</t>
    <phoneticPr fontId="1" type="noConversion"/>
  </si>
  <si>
    <t>Large scale water injection started in 1987, and in subsequent years the water injection area has been extended in several phases. Limited Gas reinjection is also seen in the region.</t>
  </si>
  <si>
    <t>Field properties</t>
    <phoneticPr fontId="1" type="noConversion"/>
  </si>
  <si>
    <t>Field location (Country)</t>
    <phoneticPr fontId="1" type="noConversion"/>
  </si>
  <si>
    <t>Norway</t>
    <phoneticPr fontId="1" type="noConversion"/>
  </si>
  <si>
    <t>Field name</t>
    <phoneticPr fontId="1" type="noConversion"/>
  </si>
  <si>
    <t>Ekofisk</t>
    <phoneticPr fontId="1" type="noConversion"/>
  </si>
  <si>
    <t>Field age</t>
    <phoneticPr fontId="1" type="noConversion"/>
  </si>
  <si>
    <t>Field depth</t>
    <phoneticPr fontId="1" type="noConversion"/>
  </si>
  <si>
    <t>The reservoir has an oil column of more than 300 metres and lies 2 900 - 3 250 metres (10000 ft) below sea level</t>
  </si>
  <si>
    <t>Oil production volume</t>
    <phoneticPr fontId="1" type="noConversion"/>
  </si>
  <si>
    <t>Number of producing wells</t>
    <phoneticPr fontId="1" type="noConversion"/>
  </si>
  <si>
    <t xml:space="preserve">(In 2012) There have already been drilled 320 wells, of which 100 wells are currently active.From other source, in a new project 35 wells are drilled, among which 7 are injectors. It’s reasonable to believe that injectors are 20% of all the wells. So 100*0.2=20 injectors. 100-20=80 producers
</t>
  </si>
  <si>
    <t>Number of water injecting wells</t>
    <phoneticPr fontId="1" type="noConversion"/>
  </si>
  <si>
    <t>Please see above for calculation.</t>
  </si>
  <si>
    <t>Well diameter</t>
    <phoneticPr fontId="1" type="noConversion"/>
  </si>
  <si>
    <t>Productivity index</t>
    <phoneticPr fontId="1" type="noConversion"/>
  </si>
  <si>
    <t>Average reservoir pressure</t>
    <phoneticPr fontId="1" type="noConversion"/>
  </si>
  <si>
    <t>Fig.3</t>
    <phoneticPr fontId="1" type="noConversion"/>
  </si>
  <si>
    <t>Production practices</t>
    <phoneticPr fontId="1" type="noConversion"/>
  </si>
  <si>
    <t>Gas-to-oil ratio (GOR)</t>
    <phoneticPr fontId="1" type="noConversion"/>
  </si>
  <si>
    <t>Fig3</t>
    <phoneticPr fontId="1" type="noConversion"/>
  </si>
  <si>
    <t>Water-to-oil ratio (WOR)</t>
    <phoneticPr fontId="1" type="noConversion"/>
  </si>
  <si>
    <t>Fig3, oil production as of 2011 is 3750, and water plus oil is 4850, so WOR=(4850-3750)/3750=0.3</t>
  </si>
  <si>
    <t>Water injection ratio</t>
    <phoneticPr fontId="1" type="noConversion"/>
  </si>
  <si>
    <t>Injection line in recent year coincide with the total production line</t>
    <phoneticPr fontId="1" type="noConversion"/>
  </si>
  <si>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</si>
  <si>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</si>
  <si>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</si>
  <si>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</si>
  <si>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</si>
  <si>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4,3</t>
    <phoneticPr fontId="1" type="noConversion"/>
  </si>
  <si>
    <t>Historically(1975-1995) 25% is reinjected. Also in Literature 2, for the well 2/4B-17 ,6 MMscf Gas injection correspond to 2900STB oil production=6000/(1.3*2900)=1591 scf/bbl for a single well</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</si>
  <si>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</si>
  <si>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</si>
  <si>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</si>
  <si>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</si>
  <si>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</si>
  <si>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</si>
  <si>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</si>
  <si>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</si>
  <si>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</si>
  <si>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Two kind of gas product, LNG and natural gas. The conposition of this two kind of gas is retrieved from source 5. And mix this two gas together with a ratio of 5.8% to 94.2%, we have the new composition. For detailed calculation, contact author.</t>
  </si>
  <si>
    <t>Landuse</t>
    <phoneticPr fontId="1" type="noConversion"/>
  </si>
  <si>
    <t>low richness, low intensity</t>
    <phoneticPr fontId="1" type="noConversion"/>
  </si>
  <si>
    <t>Transport</t>
    <phoneticPr fontId="1" type="noConversion"/>
  </si>
  <si>
    <t>From source 1, pipeline 220mile, Tanker 4942.4 miles</t>
    <phoneticPr fontId="1" type="noConversion"/>
  </si>
  <si>
    <t xml:space="preserve">(1) Norwegian Petroleum Directorate, Facts 2013, http://www.npd.no/en/Publications/Facts/Facts-2013/Chapter-10/Ekofisk/ </t>
    <phoneticPr fontId="1" type="noConversion"/>
  </si>
  <si>
    <t>(2)Tolstukhin, E., Lyngnes, B., &amp; Sudan, H. H. (2012, January 1). Ekofisk 4D Seismic - Seismic History Matching Workflow. Society of Petroleum Engineers. doi:10.2118/154347-MS (2)</t>
    <phoneticPr fontId="1" type="noConversion"/>
  </si>
  <si>
    <t>(3)Shere, A. J., Roberts, Y. V., &amp; Bakkevig, S. (2008, January 1). Online Production Optimisation on Ekofisk. Society of Petroleum Engineers. doi:10.2118/112130-MS (3)</t>
    <phoneticPr fontId="1" type="noConversion"/>
  </si>
  <si>
    <t>(4)Jakobsson, N. M., &amp; Christian, T. M. (1994, January 1). Historical Performance of Gas Injection of Ekofisk. Society of Petroleum Engineers. doi:10.2118/28933-MS (4)</t>
    <phoneticPr fontId="1" type="noConversion"/>
  </si>
  <si>
    <t>(5)Andreas Knappskog,  Evaluation of WAG injection at Ekofisk, Master Thesis at University of Stavanger, 2012, retrieved from http://brage.bibsys.no/uis/bitstream/URN:NBN:no-bibsys_brage_34940/1/Master%20thesis-Evaluation%20of%20WAG%20injection%20at%20Ekofisk%20Ole%20Andreas%20Knappskog%2015.juni.pdf (5)</t>
    <phoneticPr fontId="1" type="noConversion"/>
  </si>
  <si>
    <t>Entry</t>
    <phoneticPr fontId="1" type="noConversion"/>
  </si>
  <si>
    <t>Source</t>
    <phoneticPr fontId="1" type="noConversion"/>
  </si>
  <si>
    <t>40% of them are using gas lift, while the other 60 percent are using submersible pumps. So two calculations are made and weighted average is taken as the final result</t>
  </si>
  <si>
    <t>Field location (Country)</t>
    <phoneticPr fontId="1" type="noConversion"/>
  </si>
  <si>
    <t>U.K. North Sea</t>
    <phoneticPr fontId="1" type="noConversion"/>
  </si>
  <si>
    <t>Field name</t>
    <phoneticPr fontId="1" type="noConversion"/>
  </si>
  <si>
    <t>Forties</t>
    <phoneticPr fontId="1" type="noConversion"/>
  </si>
  <si>
    <t>Field age</t>
    <phoneticPr fontId="1" type="noConversion"/>
  </si>
  <si>
    <t>Prodcution Started since 1975</t>
    <phoneticPr fontId="1" type="noConversion"/>
  </si>
  <si>
    <t xml:space="preserve">" a large oil reservoir at a depth of 2135 metres (7311 ft), covering an area of 93 km2. The maximum thickness of the oil-bearing sandstone was estimated at 187 metres" </t>
  </si>
  <si>
    <t>Oil production volume</t>
    <phoneticPr fontId="1" type="noConversion"/>
  </si>
  <si>
    <t>2693191m3/yr=46410bbl/d (for year 2013)</t>
  </si>
  <si>
    <t>Number of producing wells</t>
    <phoneticPr fontId="1" type="noConversion"/>
  </si>
  <si>
    <t xml:space="preserve">" There are 5 platforms with 80 producing wells. 40% of them are using gas lift, while the other 60 percent are using submersible pumps" </t>
  </si>
  <si>
    <t>Number of water injecting wells</t>
    <phoneticPr fontId="1" type="noConversion"/>
  </si>
  <si>
    <t>At first completion were designed to be 7”, and as the production declined resized to 4.5</t>
  </si>
  <si>
    <t>Default</t>
    <phoneticPr fontId="1" type="noConversion"/>
  </si>
  <si>
    <t>Average reservoir pressure</t>
    <phoneticPr fontId="1" type="noConversion"/>
  </si>
  <si>
    <t>Reservoir pressure is reasonably constant and is around 2900 psi.</t>
  </si>
  <si>
    <t>Production practices</t>
    <phoneticPr fontId="1" type="noConversion"/>
  </si>
  <si>
    <t>Gas-to-oil ratio (GOR)</t>
    <phoneticPr fontId="1" type="noConversion"/>
  </si>
  <si>
    <t>114190 m3/yr /2693191m3/yr=238scf/bbl (for year 2013)</t>
  </si>
  <si>
    <t>Water-to-oil ratio (WOR)</t>
    <phoneticPr fontId="1" type="noConversion"/>
  </si>
  <si>
    <t>23324122m3/yr/ 2693191m3/yr=8.7 bbl/bbl (for year 2013)</t>
  </si>
  <si>
    <t>From the trend line in Graph 7, we can assume that water injection to oil production is 6 to 1, in which 4 is the produced water and 2 is sea water.</t>
    <phoneticPr fontId="1" type="noConversion"/>
  </si>
  <si>
    <t>0 or 8</t>
  </si>
  <si>
    <t>On average 1700m3/h is the gas lift injection rate. 1700m3/h=60034.9m3/h=1440838scf/d. This is for the 40% of daily prudction which is 18564 bopd. So the total Fluid production is 180070.8 bopd. 1440838/180070.8= 8 scf/bbl. For the other 60 percent of the wells that use ESP this value is 0.</t>
  </si>
  <si>
    <t>Gas flooding injection ratio</t>
    <phoneticPr fontId="1" type="noConversion"/>
  </si>
  <si>
    <t>Steam-to-oil ratio (SOR)</t>
    <phoneticPr fontId="1" type="noConversion"/>
  </si>
  <si>
    <t>Offshore oil platforms are generally self sufficient.</t>
  </si>
  <si>
    <t>Fraction of remaining gas reinjected</t>
    <phoneticPr fontId="1" type="noConversion"/>
  </si>
  <si>
    <t>6/8.7=69%</t>
  </si>
  <si>
    <t>Processing practices</t>
    <phoneticPr fontId="1" type="noConversion"/>
  </si>
  <si>
    <t>Upgrading activity</t>
    <phoneticPr fontId="1" type="noConversion"/>
  </si>
  <si>
    <t>on average 1.59 MM scf a day in 2012. So 1.59 e6/46410=34.26</t>
  </si>
  <si>
    <t>Venting to oil production</t>
    <phoneticPr fontId="1" type="noConversion"/>
  </si>
  <si>
    <t>Fraction of diluent in diluted crude</t>
    <phoneticPr fontId="1" type="noConversion"/>
  </si>
  <si>
    <t>Landuse</t>
    <phoneticPr fontId="1" type="noConversion"/>
  </si>
  <si>
    <t>Offshore, low carbon richness. Middle intensiveness for the long time and multi platform</t>
    <phoneticPr fontId="1" type="noConversion"/>
  </si>
  <si>
    <t>(1)Department of Energy and Climate Change, UK Government, Petroleum Production Reporting System.https://www.og.decc.gov.uk/pprs/full_production.htm (1)</t>
    <phoneticPr fontId="1" type="noConversion"/>
  </si>
  <si>
    <t xml:space="preserve">(2)Ribeiro, C., Reiser, C., Doyen, P., Lau, A., &amp; Adiletta, S. (2007, January 1). Time-lapse Simulator-to-seismic Study - Forties Field, North Sea. Society of Exploration Geophysicists. </t>
    <phoneticPr fontId="1" type="noConversion"/>
  </si>
  <si>
    <t>(3)Costello, C., Sordyl, P., Hughes, C. T., Figueroa, M. R., Balster, E. P., &amp; Brown, G. (2012, January 1). Permanent Distributed Temperature Sensing (DTS) Technology Applied in Mature Fields - A Forties Field Case Study. Society of Petroleum Engineers. doi:10.2118/150197-MS(3)</t>
    <phoneticPr fontId="1" type="noConversion"/>
  </si>
  <si>
    <t>(4)Brand, P. J., Clyne, P. A., Kirkwood, F. G., &amp; Williams, P. W. (1996, April 1). The Forties Field - 20 Years Young. Society of Petroleum Engineers. doi:10.2118/30440-JPT(4)</t>
    <phoneticPr fontId="1" type="noConversion"/>
  </si>
  <si>
    <t>(5) Smith, M. I., &amp; Brown, R. (1997, January 1). Deployment of a Coiled Tubing Gas Lift Completion and Subsequent Recovery of Reserves From a Marginal BP Forties Well. Society of Petroleum Engineers. doi:10.2118/38536-MS (5)</t>
    <phoneticPr fontId="1" type="noConversion"/>
  </si>
  <si>
    <t>(6)Offshore, Forties set for long haul following comprehensive renovation program, 08/01/2006, http://www.offshore-mag.com/articles/print/volume-66/issue-8/north-sea/forties-set-for-long-haul-following-comprehensive-renovation-program.html (6)</t>
    <phoneticPr fontId="1" type="noConversion"/>
  </si>
  <si>
    <t>(7)Chesterman, A., Vaughan, O., &amp; Plahn, S. (2009, January 1). Forties: Creating a Long Range Development Plan for a Large, Mature, Complex North Sea Oil Field. Society of Petroleum Engineers. doi:10.2118/124605-MS (7)</t>
    <phoneticPr fontId="1" type="noConversion"/>
  </si>
  <si>
    <t>(8) Gas Flaring at Oil Terminals and Producing Offshore Oilfields. Department of Energy and Climate Change. Retrieved https://www.gov.uk/oil-and-gas-uk-field-datafrom:https://www.gov.uk/oil-and-gas-uk-field-data</t>
    <phoneticPr fontId="1" type="noConversion"/>
  </si>
  <si>
    <t>Entry</t>
    <phoneticPr fontId="1" type="noConversion"/>
  </si>
  <si>
    <t>" One gas injection well…." Which means gas reinjection is implemented.</t>
  </si>
  <si>
    <t>Field properties</t>
    <phoneticPr fontId="1" type="noConversion"/>
  </si>
  <si>
    <t>Field location (Country)</t>
    <phoneticPr fontId="1" type="noConversion"/>
  </si>
  <si>
    <t>Field name</t>
    <phoneticPr fontId="1" type="noConversion"/>
  </si>
  <si>
    <t>Field age</t>
    <phoneticPr fontId="1" type="noConversion"/>
  </si>
  <si>
    <t>Full production commenced in 2006 with oil sold to international market via ice strengthened tankers.</t>
  </si>
  <si>
    <t>Field depth</t>
    <phoneticPr fontId="1" type="noConversion"/>
  </si>
  <si>
    <t>First phase most wells drilled are around 10000m= 33000ft， second phase most wells are drilled around 12000m=39000ft. Choose 36000ft as a representative value.</t>
  </si>
  <si>
    <t>Oil production volume</t>
    <phoneticPr fontId="1" type="noConversion"/>
  </si>
  <si>
    <t>Onshore processing facility has a maximum capacity of 250000bopd. For supposrting information,  from the data in lit. 3, fig.1, single well production is 4000-6000 bbl/yr= 13500bbl/d. 13500*26=350000. 250000 is deemed more reasonable a value.</t>
  </si>
  <si>
    <t>Number of producing wells</t>
    <phoneticPr fontId="1" type="noConversion"/>
  </si>
  <si>
    <t>"The initial chayvo drillling campaign from 2003 to 2008 drilled 20 Erd wells and 1 cuttings reinjection well."  Plus the 6 wells in second phase there are 26 wells.</t>
  </si>
  <si>
    <t>Number of water injecting wells</t>
    <phoneticPr fontId="1" type="noConversion"/>
  </si>
  <si>
    <t>Well diameter</t>
    <phoneticPr fontId="1" type="noConversion"/>
  </si>
  <si>
    <t>For Well Z3 (2011)</t>
  </si>
  <si>
    <t>Production practices</t>
    <phoneticPr fontId="1" type="noConversion"/>
  </si>
  <si>
    <t>Gas-to-oil ratio (GOR)</t>
    <phoneticPr fontId="1" type="noConversion"/>
  </si>
  <si>
    <t>Water injection ratio</t>
    <phoneticPr fontId="1" type="noConversion"/>
  </si>
  <si>
    <t>Gas lifting injection ratio</t>
    <phoneticPr fontId="1" type="noConversion"/>
  </si>
  <si>
    <t>Steam-to-oil ratio (SOR)</t>
    <phoneticPr fontId="1" type="noConversion"/>
  </si>
  <si>
    <t>Fraction of remaining gas reinjected</t>
    <phoneticPr fontId="1" type="noConversion"/>
  </si>
  <si>
    <t>So far, 227 e9 scf gas is sold while 284 e6 bbl oil is sold. Meaning 227*1000/284/4000= 0.2 of all gas is sold. The rest of the gas would either be flared or reinjected. But we don’t know how much for each category. So the default value in OPGEE for Russia flaring is used, ans we just subtract that value from total unsold gas to get  gas reinjection amount.  4000*0.8-370=2830. 2830/4000=0.71</t>
  </si>
  <si>
    <t>Processing practices</t>
    <phoneticPr fontId="1" type="noConversion"/>
  </si>
  <si>
    <t>Associated gas composition</t>
    <phoneticPr fontId="1" type="noConversion"/>
  </si>
  <si>
    <t>Low carbon richness estimates are derived from California production in the semi-arid to arid central valley of California [75]. The high carbon richness estimates are derived from forested regions in Alberta (e.g., rocky mountain foothills) [75]. Moderate carbon richness
is considered a mixed ecosystem with carbon richness between these
ecosystems.</t>
    <phoneticPr fontId="1" type="noConversion"/>
  </si>
  <si>
    <t>Note: Inner parameter change for drilling.</t>
  </si>
  <si>
    <t xml:space="preserve">It is reported there are 6 diesel engines providing 18000 kw power to the site.  Instantaneous drilling rate can reach 45m/hr. This means the power consumption rate is 6*18000*3600/45=1440000kj/m. 1 MMBtu = 1055870 kJ. 1000ft=304.8 m . 1440000kj/m=1440000/1055870*304.8=415.7 mmbtu/1000ft </t>
  </si>
  <si>
    <t>Department of Energy Resources Engineering</t>
  </si>
  <si>
    <t>Stanford University</t>
  </si>
  <si>
    <t>Data collected as part of the Oil Climate Index Project</t>
  </si>
  <si>
    <t>Data collection funded by the Carngie Endowment for International Peace</t>
  </si>
  <si>
    <t>Data for some fields provided by California Air Resources Board, provided by J. Duffy (see notes)</t>
  </si>
  <si>
    <t>Total replacement assumed.</t>
  </si>
  <si>
    <t>Angola</t>
  </si>
  <si>
    <t>US Continental</t>
  </si>
  <si>
    <t>China</t>
  </si>
  <si>
    <t>Indonesia</t>
  </si>
  <si>
    <t>Iraq</t>
  </si>
  <si>
    <t>Kuwait</t>
  </si>
  <si>
    <t>Norway</t>
  </si>
  <si>
    <t>Venezuela</t>
  </si>
  <si>
    <t>Girassol</t>
  </si>
  <si>
    <t>Midway-Sunset</t>
  </si>
  <si>
    <t>South Belridge</t>
  </si>
  <si>
    <t>Bozhong</t>
  </si>
  <si>
    <t>Mars</t>
  </si>
  <si>
    <t>Thunder Horse</t>
  </si>
  <si>
    <t>Zubair</t>
  </si>
  <si>
    <t>Tengiz</t>
  </si>
  <si>
    <t>Ratawi</t>
  </si>
  <si>
    <t>Agbami</t>
  </si>
  <si>
    <t>Ekofisk</t>
  </si>
  <si>
    <t>Wilmington-Duffy</t>
  </si>
  <si>
    <t>Midale (Southeast Saskatchewan)</t>
  </si>
  <si>
    <t>Forties</t>
  </si>
  <si>
    <t>Hamaca</t>
  </si>
  <si>
    <t>Frade</t>
  </si>
  <si>
    <t>1.1   Production methods</t>
  </si>
  <si>
    <t>Notes: Enter "1" where applicable and "0" where not applicable</t>
  </si>
  <si>
    <t>1.1.1   Downhole pump</t>
  </si>
  <si>
    <t xml:space="preserve">1.1.2   Water reinjection </t>
  </si>
  <si>
    <t>1.1.3   Gas reinjection</t>
  </si>
  <si>
    <t>1.1.4   Water flooding</t>
  </si>
  <si>
    <t>1.1.5   Gas lifting</t>
  </si>
  <si>
    <t>1.1.6   Gas flooding</t>
  </si>
  <si>
    <t>1.1.7   Steam flooding</t>
  </si>
  <si>
    <t>1.2    Field properties</t>
  </si>
  <si>
    <t>1.2.1   Field location (Country)</t>
  </si>
  <si>
    <t>1.2.2   Field name</t>
  </si>
  <si>
    <t>1.2.3   Field age</t>
  </si>
  <si>
    <t>yr.</t>
  </si>
  <si>
    <t>1.2.4   Field depth</t>
  </si>
  <si>
    <t>1.2.5   Oil production volume</t>
  </si>
  <si>
    <t>1.2.6   Number of producing wells</t>
  </si>
  <si>
    <t>1.2.7   Number of water injecting wells</t>
  </si>
  <si>
    <t>1.2.8   Well diameter</t>
  </si>
  <si>
    <t>1.2.9   Productivity index</t>
  </si>
  <si>
    <t>1.2.10   Reservoir pressure</t>
  </si>
  <si>
    <t>1.3   Fluid properties</t>
  </si>
  <si>
    <t>1.3.1   API gravity</t>
  </si>
  <si>
    <t>1.3.2   Gas composition</t>
  </si>
  <si>
    <t>1.4   Production practices</t>
  </si>
  <si>
    <t>Notes: Enter "NA" where not applicable</t>
  </si>
  <si>
    <t>1.4.1   Gas-to-oil ratio (GOR)</t>
  </si>
  <si>
    <t>1.4.2   Water-to-oil ratio (WOR)</t>
  </si>
  <si>
    <t>1.4.3   Water injection ratio</t>
  </si>
  <si>
    <t>1.4.4   Gas lifting injection ratio</t>
  </si>
  <si>
    <t>1.4.5   Gas flooding injection ratio</t>
  </si>
  <si>
    <t>1.4.6   Steam-to-oil ratio (SOR)</t>
  </si>
  <si>
    <t>1.4.7   Fraction of required electricity generated onsite</t>
  </si>
  <si>
    <t>1.4.8   Fraction of remaining gas reinjected</t>
  </si>
  <si>
    <t>1.4.9   Fraction of water produced water reinjected</t>
  </si>
  <si>
    <t xml:space="preserve">1.4.10   Fraction of steam generation via cogeneration </t>
  </si>
  <si>
    <t>1.5   Processing practices</t>
  </si>
  <si>
    <t>1.5.1   Heater/treater</t>
  </si>
  <si>
    <t>1.5.2   Stabilizer column</t>
  </si>
  <si>
    <t>1.5.3   Application of AGR unit</t>
  </si>
  <si>
    <t>1.5.4   Application of gas dehydration unit</t>
  </si>
  <si>
    <t>1.5.5   Application of demethanizer unit</t>
  </si>
  <si>
    <t>1.5.6   Flaring-to-oil ratio</t>
  </si>
  <si>
    <t>1.5.7   Venting-to-oil ratio</t>
  </si>
  <si>
    <t>1.5.8   Volume fraction of diluent</t>
  </si>
  <si>
    <t>1.6   Land use impacts</t>
  </si>
  <si>
    <t>1.6.1   Crude ecosystem carbon richness</t>
  </si>
  <si>
    <t>1.6.1.1   Low carbon richness (semi-arid grasslands)</t>
  </si>
  <si>
    <t>1.6.1.2   Moderate carbon richness (mixed)</t>
  </si>
  <si>
    <t>1.6.1.3   High carbon richness (forested)</t>
  </si>
  <si>
    <t>1.6.2   Field development intensity</t>
  </si>
  <si>
    <t>1.6.2.1   Low intensity development and low oxidation</t>
  </si>
  <si>
    <t>1.6.2.2   Moderate intensity development and moderate oxidation</t>
  </si>
  <si>
    <t>1.6.2.3   High intensity development and high oxidation</t>
  </si>
  <si>
    <t>1.7   Non-integrated upgrader</t>
  </si>
  <si>
    <t>1.8   Crude oil transport</t>
  </si>
  <si>
    <t>1.8.1   Fraction of oil transported by each mode</t>
  </si>
  <si>
    <t>1.8.1.1   Ocean tanker</t>
  </si>
  <si>
    <t>1.8.1.2   Barge</t>
  </si>
  <si>
    <t>1.8.1.3   Pipeline</t>
  </si>
  <si>
    <t>1.8.1.4   Rail</t>
  </si>
  <si>
    <t>1.8.2   Transport distance (one way)</t>
  </si>
  <si>
    <t>1.8.2.1   Ocean tanker</t>
  </si>
  <si>
    <t>Mile</t>
  </si>
  <si>
    <t>1.8.2.2   Barge</t>
  </si>
  <si>
    <t>1.8.2.3   Pipeline</t>
  </si>
  <si>
    <t>1.8.2.4   Rail</t>
  </si>
  <si>
    <t>1.8.3   Ocean tanker size, if applicable</t>
  </si>
  <si>
    <t>Ton</t>
  </si>
  <si>
    <t>1.9   Small sources emissions</t>
  </si>
  <si>
    <t>Field name</t>
  </si>
  <si>
    <r>
      <t>N</t>
    </r>
    <r>
      <rPr>
        <vertAlign val="subscript"/>
        <sz val="12"/>
        <color theme="1"/>
        <rFont val="Times New Roman"/>
        <family val="1"/>
      </rPr>
      <t>2</t>
    </r>
  </si>
  <si>
    <r>
      <t>CO</t>
    </r>
    <r>
      <rPr>
        <vertAlign val="subscript"/>
        <sz val="12"/>
        <color theme="1"/>
        <rFont val="Times New Roman"/>
        <family val="1"/>
      </rPr>
      <t>2</t>
    </r>
  </si>
  <si>
    <r>
      <t>C</t>
    </r>
    <r>
      <rPr>
        <vertAlign val="subscript"/>
        <sz val="12"/>
        <color theme="1"/>
        <rFont val="Times New Roman"/>
        <family val="1"/>
      </rPr>
      <t>1</t>
    </r>
  </si>
  <si>
    <r>
      <t>C</t>
    </r>
    <r>
      <rPr>
        <vertAlign val="subscript"/>
        <sz val="12"/>
        <color theme="1"/>
        <rFont val="Times New Roman"/>
        <family val="1"/>
      </rPr>
      <t>2</t>
    </r>
  </si>
  <si>
    <r>
      <t>C</t>
    </r>
    <r>
      <rPr>
        <vertAlign val="subscript"/>
        <sz val="12"/>
        <color theme="1"/>
        <rFont val="Times New Roman"/>
        <family val="1"/>
      </rPr>
      <t>3</t>
    </r>
  </si>
  <si>
    <t>See description</t>
  </si>
  <si>
    <t>Water injection reported as well as gas lifting.</t>
  </si>
  <si>
    <t>There are 20 water injection well, which is a relatively large amount. Total substitution is believed possible.</t>
  </si>
  <si>
    <t>5000 to 7000 meters deep, from figure.  Assume avearge of 6000 m.</t>
  </si>
  <si>
    <t>Production table</t>
  </si>
  <si>
    <t xml:space="preserve">Production table. Equal to total monthly water production divided by total monthly oil production. </t>
  </si>
  <si>
    <t>Injection table</t>
  </si>
  <si>
    <t>Kazakhstan</t>
  </si>
  <si>
    <t>Azerbaijan</t>
  </si>
  <si>
    <t>Suncor Synthetic H</t>
  </si>
  <si>
    <t>Suncor Synthetic A</t>
  </si>
  <si>
    <t>Cold Lake</t>
  </si>
  <si>
    <t>Kuito</t>
  </si>
  <si>
    <t>Hibernia</t>
  </si>
  <si>
    <t>The only scheme is water reinjection to maintain reservoir pressure.</t>
  </si>
  <si>
    <t>Gulf of Mexico option not available in OPGEE, so use US Continental</t>
  </si>
  <si>
    <t>Depth of THN (Thunderhorse North) 18000-22000, for THS (Thunder horse south): 24000-26000. Take 23000 as reasonable central estimate.</t>
  </si>
  <si>
    <t>U.S. Contenential</t>
  </si>
  <si>
    <t>No Gulf of Mexico option available in OPGEE</t>
  </si>
  <si>
    <t>Producers typically utilize 10 3/4 in. (273 mm) production casing and 6 5/8 in. (168 mm) pipe based screen liners, which are gravel packed in open hole. Tubing is 4.5 in. (114 mm) and rod pumps are mostly 3 3/4 in. (95 mm) or 2 3/4 in. (70 mm) tubing type pumps.</t>
  </si>
  <si>
    <t>" Duri Crude is thick and waxy, and originally contained little solution gas." Combining this with the description found in other literature, it is most reasonable to assume this oil field have hardly any gas production. 25scf/bbl is the lowest allowed GOR in OPGEE under default fugitive emissions method.</t>
  </si>
  <si>
    <t>When you assume a GOR of 25 as we have explained above, all that is left for flaring is 8 scf/bbl. Use of default for Indonesia is not recommended, as this field is very heavy and has little gas, which would result in gas balance error.</t>
  </si>
  <si>
    <t>Oil gravities average around 21 APi in the areas  currently on steamdrive and trend down to about 17°APl at the north end of the field. Assume average gravity of 19 degrees.</t>
  </si>
  <si>
    <t>“Horizontal sidetracking and waterflood are part of current Wafra Ratawi reservoir management strategies. ”</t>
  </si>
  <si>
    <t>Chart shows that PI ranges from 3-700 in 1989. No representative value could be taken so we rely on default instead.</t>
  </si>
  <si>
    <t>Forties - GL</t>
  </si>
  <si>
    <t>Forties - DP</t>
  </si>
  <si>
    <t>Primary production is the most widely used production method here. [1]. Subsequent to primary production up to 1962, the field was subjected to water flooding on 83 inverted nine-spot patterns. [1]
Up to year 2007, 10% of the wells have CO2 EOR. In this calculation, CO2 injection is treated as gas reinjection. This is an underestimate because unlike produced gas, CO2 separation would need extra energy, for separation prior to reinjection.</t>
  </si>
  <si>
    <t>Value</t>
    <phoneticPr fontId="1" type="noConversion"/>
  </si>
  <si>
    <t>Source</t>
    <phoneticPr fontId="1" type="noConversion"/>
  </si>
  <si>
    <t>Heavy conventional</t>
  </si>
  <si>
    <t>Cold production of heavy oil using progressive cavity pumps to produce foamy oil and sand.</t>
  </si>
  <si>
    <t>Field properties</t>
    <phoneticPr fontId="1" type="noConversion"/>
  </si>
  <si>
    <t>Field location (Country)</t>
    <phoneticPr fontId="1" type="noConversion"/>
  </si>
  <si>
    <t>Field name</t>
    <phoneticPr fontId="1" type="noConversion"/>
  </si>
  <si>
    <t>SPE 78990 p. 2 suggests initial production in 2001</t>
  </si>
  <si>
    <t>Field depth</t>
    <phoneticPr fontId="1" type="noConversion"/>
  </si>
  <si>
    <t>SPE 78990 p. 2 suggests depths between 1200 and 3200 ft. We take the average.  Because horizontal wells are used.</t>
  </si>
  <si>
    <t>Oil production volume</t>
    <phoneticPr fontId="1" type="noConversion"/>
  </si>
  <si>
    <t>Full production of heavy crude as input to upgrader</t>
  </si>
  <si>
    <t>wells</t>
  </si>
  <si>
    <t>Multiple sources cite production of over 1000 bbl/d per well, so we assume this value (see SPE 78990 and others).</t>
  </si>
  <si>
    <t>Number of water injecting wells</t>
    <phoneticPr fontId="1" type="noConversion"/>
  </si>
  <si>
    <t>Well diameter</t>
    <phoneticPr fontId="1" type="noConversion"/>
  </si>
  <si>
    <t>SPE 78990: PCP operates with 1.5 inch rod string inside 5.5 inch production tubing. See p. 7.</t>
  </si>
  <si>
    <t>Productivity index</t>
    <phoneticPr fontId="1" type="noConversion"/>
  </si>
  <si>
    <t>SPE 78990: Figure 9: Producivity index ranges from 3-90 bopd/psi, so we choose 10 as representative.</t>
  </si>
  <si>
    <t>Average reservoir pressure</t>
    <phoneticPr fontId="1" type="noConversion"/>
  </si>
  <si>
    <t>SPE 78990: "Initial reservoir pressures range from approximately 1200 psig to 700 psig…". No details given on operating pressures after depletion.</t>
  </si>
  <si>
    <t>Production practices</t>
    <phoneticPr fontId="1" type="noConversion"/>
  </si>
  <si>
    <t>Gas-to-oil ratio (GOR)</t>
    <phoneticPr fontId="1" type="noConversion"/>
  </si>
  <si>
    <t>Venturini and Mamora (JCPT, 2004)</t>
  </si>
  <si>
    <t>Water cut is very low. SPE 86930 suggests less than 0.5%. SPE 86971 suggests about 0.1 (Figure 7, bottom). To be conservative, we go with 0.1 bbl/bbl</t>
  </si>
  <si>
    <t>Water injection ratio</t>
    <phoneticPr fontId="1" type="noConversion"/>
  </si>
  <si>
    <t>Water injection is not mentioned</t>
  </si>
  <si>
    <t>Gas lifting injection ratio</t>
    <phoneticPr fontId="1" type="noConversion"/>
  </si>
  <si>
    <t>Gas flooding injection ratio</t>
    <phoneticPr fontId="1" type="noConversion"/>
  </si>
  <si>
    <t>Steam-to-oil ratio (SOR)</t>
    <phoneticPr fontId="1" type="noConversion"/>
  </si>
  <si>
    <t>Fraction of water produced reinjected</t>
    <phoneticPr fontId="1" type="noConversion"/>
  </si>
  <si>
    <t>Upgrading activity</t>
    <phoneticPr fontId="1" type="noConversion"/>
  </si>
  <si>
    <t>Yes</t>
  </si>
  <si>
    <t>Flaring to oil production</t>
    <phoneticPr fontId="1" type="noConversion"/>
  </si>
  <si>
    <t>Fraction of diluent in diluted crude</t>
    <phoneticPr fontId="1" type="noConversion"/>
  </si>
  <si>
    <t>SPE 86930 p. 3, suggests overall field diluent/EHO ratio is close to 1:1</t>
  </si>
  <si>
    <t>SPE 78990 p. 1, p. 3 suggests average of 8.6 deg API, range of 8010</t>
  </si>
  <si>
    <t>Landuse</t>
    <phoneticPr fontId="1" type="noConversion"/>
  </si>
  <si>
    <t>High carbon richness</t>
  </si>
  <si>
    <t>Transport</t>
    <phoneticPr fontId="1" type="noConversion"/>
  </si>
  <si>
    <t>Transport of crude over 221 km or ~140 mi (source 1, Figure 1) of pipeline.  Tanker transport of crude over 3909 km from Jose Terminal to Houston Terminal (2443 mi).</t>
  </si>
  <si>
    <t>Source:</t>
    <phoneticPr fontId="1" type="noConversion"/>
  </si>
  <si>
    <t>SPE 78990: Gipson,. Owne, Robertson (2002). Hamaca heavy oil project - Lessons learned and an evolving development strategy. 2002 SPE International Thermal Operations and Heavy Oil Symposium.</t>
  </si>
  <si>
    <t>SPE 86930: Pina-Acuna, Ferreira (2004). Well-testing challenges of the Hamaca project, Orinoco heavy oil belt, Venezuela.  SPE International Thermal Operations and Heavy Oil Symposium, 2004.</t>
  </si>
  <si>
    <t>SPE 86971: Acharya, Kent, et al. (2004). Subsurface challenges in reservoir modeling for Hamaca project. SPE International Thermal Operations and Heavy Oil Symposium, 2004.</t>
  </si>
  <si>
    <t>Venturinia and Maora (2004) Simulation studies of steam-propane injection for the Hamaca heavy oil field. Journal of Canadian Petroleum Technology.</t>
  </si>
  <si>
    <t>Gas lifting and water reinjection</t>
  </si>
  <si>
    <t>Field location (Country)</t>
    <phoneticPr fontId="1" type="noConversion"/>
  </si>
  <si>
    <t>Field name</t>
    <phoneticPr fontId="1" type="noConversion"/>
  </si>
  <si>
    <t>"Producer 2# started production in 2009"</t>
  </si>
  <si>
    <t>" Core samples @ 2050m…" 2050m is where they gathered the sand stone sample and should be where the reservoir is. 2050m= 6730ft</t>
  </si>
  <si>
    <t>4,5</t>
  </si>
  <si>
    <t>The field have a production capacity of around 80000bbl/d and in 2010 their production is actually reaching 70000bopd. However in the recent production restart their production falls under 20000 bopd. 16912 is the avg production for 2013. In the future the production is very likely to return to a high value.</t>
  </si>
  <si>
    <t>"Currently, the field is producing from 12 horizontal oil wells with 7 vertical water injection wells to maintain reservoir pressure"</t>
  </si>
  <si>
    <t>Productivity index</t>
    <phoneticPr fontId="1" type="noConversion"/>
  </si>
  <si>
    <t>Fig.15 The pressure went down to 2950psi for producer 2# in Jul.2010. As the development goes it should further went down. But as the seeping accident haulted the development of Frade for a year, 2900 psi is still a reasonable estimate of the pressure now.</t>
  </si>
  <si>
    <t>Gas-to-oil ratio (GOR)</t>
    <phoneticPr fontId="1" type="noConversion"/>
  </si>
  <si>
    <t>3,4</t>
  </si>
  <si>
    <t>Natural Gas production in 2013 is 6259442 scf/d. GOR=6259442/16912=370scf/bbl For supporting evidence, it is described as a low GOR field with a GOR of 350. (3)</t>
  </si>
  <si>
    <t>For the these few blanks we only have the capacity of the frade oil field. We could only guess these numbers according to these capacity.
Produced water capcity is 130000 while oil production capacity is 100000. So Max WOR should be 1.3</t>
  </si>
  <si>
    <t>Water injection capacity is 150000. Then we should probably assume total replacement of produced water.</t>
  </si>
  <si>
    <t>Gas lifting capacity I 87 million scf/d. Total liquids capacity is 150000 bopd. Then gas lift ratio could be 87/0.15=580</t>
  </si>
  <si>
    <t>excess gas is transported through pipelines</t>
  </si>
  <si>
    <t>Offshore carbon richness low. Develop intensity low.</t>
  </si>
  <si>
    <t>It's 120 km off the coast (Macae,Bazil) (2) So 6200 miles by sea tanker</t>
  </si>
  <si>
    <t>(1) Pan, Y., Ewy, R. T., Ringe, D. P., Kamal, M. M., Affinito, R. J., &amp; Sotunde, O. A. (2011, January 1). Pressure Transient and Production Data Analysis of Horizontal Well in Unconsolidated Formation in Frade, Brazil. Society of Petroleum Engineers. doi:10.2118/147506-MS</t>
  </si>
  <si>
    <t>(2) Honeycutt, D., Chacon-Fonseca, J., Kumar, S., &amp; Nelson, A. (2011, January 1). Fast Track Well Surveillance and Application Integration Ready for First Oil: The Frade Story. Society of Petroleum Engineers. doi:10.2118/144265-MS</t>
  </si>
  <si>
    <t>(3) Bergeron, J. M., &amp; Parvez, N. (2007, January 1). The Frade Development Asset: How Robust Project Management Drove the Asset From Economically Marginal to Chevron&amp;apos;s Cornerstone Development Project in Brazil. Society of Petroleum Engineers. doi:10.2118/107706-MS</t>
  </si>
  <si>
    <t>(4) Agência Nacional do Petróleo, Gás Natural e Biocombustíveis, BMP x PAP - Produção de Petróleo, Gás Natural e Água por Campo , Retrieved http://www.bdep.gov.br/?id=441. Accessed 2014/08/03</t>
  </si>
  <si>
    <t>(5) Chevron, Frade Field Fact sheet, retrieved from http://www.chevron.com/articledocuments/latest/news_203789/1457697f-c289-4781-abce-5b3792c645e1/FradeFieldFactSheet.pdf.cvxn, Accessed 2014/08/04</t>
  </si>
  <si>
    <t xml:space="preserve">Operating data for CEIP Oil Carbon Index </t>
  </si>
  <si>
    <t>30 global oilfields</t>
  </si>
  <si>
    <t>Country</t>
  </si>
  <si>
    <t>US</t>
  </si>
  <si>
    <t>UIS</t>
  </si>
  <si>
    <t>Field age</t>
    <phoneticPr fontId="1" type="noConversion"/>
  </si>
  <si>
    <t>Productivity index</t>
    <phoneticPr fontId="1" type="noConversion"/>
  </si>
  <si>
    <t>Production practices</t>
    <phoneticPr fontId="1" type="noConversion"/>
  </si>
  <si>
    <t>Gas-to-oil ratio (GOR)</t>
    <phoneticPr fontId="1" type="noConversion"/>
  </si>
  <si>
    <t>Water injection ratio</t>
    <phoneticPr fontId="1" type="noConversion"/>
  </si>
  <si>
    <t>Gas flooding injection ratio</t>
    <phoneticPr fontId="1" type="noConversion"/>
  </si>
  <si>
    <t>electricity generated onsite</t>
    <phoneticPr fontId="1" type="noConversion"/>
  </si>
  <si>
    <t>Fraction of water produced reinjected</t>
    <phoneticPr fontId="1" type="noConversion"/>
  </si>
  <si>
    <t>Upgrading activity</t>
    <phoneticPr fontId="1" type="noConversion"/>
  </si>
  <si>
    <t>Flaring to oil production</t>
    <phoneticPr fontId="1" type="noConversion"/>
  </si>
  <si>
    <t>API gravity of produced crude</t>
    <phoneticPr fontId="1" type="noConversion"/>
  </si>
  <si>
    <t>18-24</t>
  </si>
  <si>
    <t>Landuse</t>
    <phoneticPr fontId="1" type="noConversion"/>
  </si>
  <si>
    <t>Low diversity, low intensity (FPSO offshore)</t>
  </si>
  <si>
    <t>Transport</t>
    <phoneticPr fontId="1" type="noConversion"/>
  </si>
  <si>
    <t>Source:</t>
    <phoneticPr fontId="1" type="noConversion"/>
  </si>
  <si>
    <t>(1) Pearson_2004_Separator_Profiling_Kuito_FPSO_Case_Study SPE 88647</t>
  </si>
  <si>
    <t>(2) Davison_2000_Fasttrack_Development_Deepwater_Kuito OTC 11873</t>
  </si>
  <si>
    <t>(3) Noonan_2000_Subsea_Gas_Lift_Design_Angola_Kuito OTC 11874</t>
  </si>
  <si>
    <t>(4) EIA_Angola_Analysis_Sept2014</t>
  </si>
  <si>
    <t>Azeri-Chirag-Guneshli (ACG)</t>
  </si>
  <si>
    <t>Oil comes form a series of individual “reservoir horizons” located 2,000–3,500 metres beneath the Caspian seabed.</t>
  </si>
  <si>
    <t>Summed up productions for individual platforms in ACG</t>
  </si>
  <si>
    <t>Summed up wells for each platform in ACG</t>
  </si>
  <si>
    <t>Number of water injecting wells</t>
    <phoneticPr fontId="1" type="noConversion"/>
  </si>
  <si>
    <t>Note: Also there are 6 gas injection wells. Summed up wells for each platform in ACG</t>
  </si>
  <si>
    <t>In 2009 oil production was 115 kilotonnes and gas production was 31  million cubic meters daily. Convert to barrels and scf appropriately. [35 scf/m3 and 7.33 bbl/tonne]</t>
  </si>
  <si>
    <t>Water injection ratio</t>
    <phoneticPr fontId="1" type="noConversion"/>
  </si>
  <si>
    <t>electricity generated onsite</t>
    <phoneticPr fontId="1" type="noConversion"/>
  </si>
  <si>
    <t>Platforms are in middle of Caspian sea, so presumabely all electricity is generated onsite</t>
  </si>
  <si>
    <t>Fraction of water produced reinjected</t>
    <phoneticPr fontId="1" type="noConversion"/>
  </si>
  <si>
    <t>Flaring to oil production</t>
    <phoneticPr fontId="1" type="noConversion"/>
  </si>
  <si>
    <t>Fraction of diluent in diluted crude</t>
    <phoneticPr fontId="1" type="noConversion"/>
  </si>
  <si>
    <t>API gravity of produced crude</t>
    <phoneticPr fontId="1" type="noConversion"/>
  </si>
  <si>
    <t>Landuse</t>
    <phoneticPr fontId="1" type="noConversion"/>
  </si>
  <si>
    <t>Transported by pipelines: Baku-Tbilisi-Ceyhan (1099 mi) to Mediterranean, and Baku-Supsa(518 mi) or Baku-Novorossiysk(830 mi) both to Black Sea</t>
  </si>
  <si>
    <t>Source:</t>
    <phoneticPr fontId="1" type="noConversion"/>
  </si>
  <si>
    <t>(1) BP_Caspian_Azeri-Chirag-DeepwaterGuneshli_Dec2014</t>
  </si>
  <si>
    <t>(2) TodayAZ_2009_Recoverable_Reservers_ACG_Estimated</t>
  </si>
  <si>
    <t>(3) EIA_Azerbaijan_Analysis_August2014</t>
  </si>
  <si>
    <t>Azeri</t>
  </si>
  <si>
    <t>Two reservoirs: Hibernia and Ben Navis/Avalon. Hibernia is at depth 3700m subsea, and Ben Navis/Avalon is at 2400m subsea. Take average of reservoir depths.</t>
  </si>
  <si>
    <t>Reported 4.2 million barrels produced in May 2014. May has 31 days, so dividing gets us this estimate.</t>
  </si>
  <si>
    <t>Divided Chevron's 9 billion scf natural gas by its 27kilobbl/d [Chevron's Canadian natural gas and oil production of 2013 come almost entirely from Hibernia. Divide the natural gas production by oil production to get GOR estimate]</t>
  </si>
  <si>
    <t xml:space="preserve">Platform is very far offshore. </t>
  </si>
  <si>
    <t>All gas not used for fuel is reinjected</t>
  </si>
  <si>
    <t>(1) Sydora_1999_Hibernia_Oil_Field_Integration_OTC-10741-MS</t>
  </si>
  <si>
    <t>(2) Nefoundland_Labrador_Economic_Research_Department_Finance_Jul2014</t>
  </si>
  <si>
    <t>(3) Hibernia_Project_Drilling_Processing_2014</t>
  </si>
  <si>
    <t>(4) ExxonMobil_Hibernia_Assay</t>
  </si>
  <si>
    <t>(5) Chevron_Canada_Fact_Sheet_May14</t>
  </si>
  <si>
    <t>Bitumen</t>
    <phoneticPr fontId="1" type="noConversion"/>
  </si>
  <si>
    <t>*Note that OPGEE calculate bitumen emissions differently, thus most of the entries below would be rendered N.A.</t>
    <phoneticPr fontId="1" type="noConversion"/>
  </si>
  <si>
    <t>1,2</t>
    <phoneticPr fontId="1" type="noConversion"/>
  </si>
  <si>
    <t>The majority use CSS, only one pad use SAPD as a pilot Experiment, which is neglected.</t>
    <phoneticPr fontId="1" type="noConversion"/>
  </si>
  <si>
    <t>Canada</t>
    <phoneticPr fontId="1" type="noConversion"/>
  </si>
  <si>
    <t>Cold Lake</t>
    <phoneticPr fontId="1" type="noConversion"/>
  </si>
  <si>
    <t>1975 Commercial Production</t>
    <phoneticPr fontId="1" type="noConversion"/>
  </si>
  <si>
    <t>Actually not relevant</t>
    <phoneticPr fontId="1" type="noConversion"/>
  </si>
  <si>
    <t>24.5e3 m3/d=154100bpod</t>
    <phoneticPr fontId="1" type="noConversion"/>
  </si>
  <si>
    <t xml:space="preserve">Graph1, Approximately 142 blocks with 5.4 wells in each. This is not exact but also this is not relevant for bitumen production. </t>
    <phoneticPr fontId="1" type="noConversion"/>
  </si>
  <si>
    <t>Normally they come in pairs</t>
    <phoneticPr fontId="1" type="noConversion"/>
  </si>
  <si>
    <t>Not used</t>
    <phoneticPr fontId="1" type="noConversion"/>
  </si>
  <si>
    <t>n.a.</t>
    <phoneticPr fontId="1" type="noConversion"/>
  </si>
  <si>
    <t>n.a</t>
    <phoneticPr fontId="1" type="noConversion"/>
  </si>
  <si>
    <t>Produce Dilbit</t>
    <phoneticPr fontId="1" type="noConversion"/>
  </si>
  <si>
    <t>3300 m3/d=116500scf=0.76scf/bbl=1scf/bbl</t>
    <phoneticPr fontId="1" type="noConversion"/>
  </si>
  <si>
    <t>0.4 m3/d=0.1 scf/bbl=0</t>
    <phoneticPr fontId="1" type="noConversion"/>
  </si>
  <si>
    <t>Bitumen API</t>
    <phoneticPr fontId="1" type="noConversion"/>
  </si>
  <si>
    <t>default</t>
    <phoneticPr fontId="1" type="noConversion"/>
  </si>
  <si>
    <t>2500 miles by pipe. (More than 2200 miles on land)</t>
    <phoneticPr fontId="1" type="noConversion"/>
  </si>
  <si>
    <t>(1) Imperial Oil, Cold Lake Approvals 8558 and 4510: 2012 Annual Performance Review, http://www.aer.ca/data-and-publications/activity-and-data/in-situ-performance-presentations, 2013</t>
    <phoneticPr fontId="1" type="noConversion"/>
  </si>
  <si>
    <t>(2) Imperial Oil, Cold Lake SA-SAGD Experimental Pilot Approval #10689- 2012 ERCB Annual Performance Review, http://www.aer.ca/documents/oilsands/insitu-presentations/2012ColdLakeImperialColdLakeSA-SAGD10689.pdf, 2013</t>
    <phoneticPr fontId="1" type="noConversion"/>
  </si>
  <si>
    <t>Crude API Gravity</t>
  </si>
  <si>
    <t>SCO API Gravity</t>
  </si>
  <si>
    <t>Diluent API Gravity</t>
  </si>
  <si>
    <t>Oil production rate</t>
  </si>
  <si>
    <t>Hydrocarbon upgraded?</t>
  </si>
  <si>
    <t>Hydrocarbon diluted?</t>
  </si>
  <si>
    <t>Mining integrated</t>
  </si>
  <si>
    <t>Mining non-integrated</t>
  </si>
  <si>
    <t>In situ - Primary</t>
  </si>
  <si>
    <t>In situ - SAGD</t>
  </si>
  <si>
    <t>In situ - CSS</t>
  </si>
  <si>
    <t>SOR - SAGD</t>
  </si>
  <si>
    <t>SOR - CSS</t>
  </si>
  <si>
    <t>Volume diluent blended</t>
  </si>
  <si>
    <t>Fuel intensity primary bitumen extraction</t>
  </si>
  <si>
    <t>Diesel</t>
  </si>
  <si>
    <t>Natural gas</t>
  </si>
  <si>
    <t>Electricity</t>
  </si>
  <si>
    <t>Coke</t>
  </si>
  <si>
    <t>Still gas</t>
  </si>
  <si>
    <t>Fuel intensity for upgrading</t>
  </si>
  <si>
    <t>Gas composition</t>
  </si>
  <si>
    <t>Flaring-to-oil ratio</t>
  </si>
  <si>
    <t>Venting-to-oil ratio</t>
  </si>
  <si>
    <t>Crude ecosystem carbon richness</t>
  </si>
  <si>
    <t>Field development intensity</t>
  </si>
  <si>
    <t>Fraction of oil transported by each mode</t>
  </si>
  <si>
    <t>Transport distance (one way)</t>
  </si>
  <si>
    <t>Ocean tanker size, if applicable</t>
  </si>
  <si>
    <t>Low carbon richness (semi-arid grasslands)</t>
  </si>
  <si>
    <t>Moderate carbon richness (mixed)</t>
  </si>
  <si>
    <t>High carbon richness (forested)</t>
  </si>
  <si>
    <t>Low intensity development and low oxidation</t>
  </si>
  <si>
    <t>Moderate intensity development and moderate oxidation</t>
  </si>
  <si>
    <t>High intensity development and high oxidation</t>
  </si>
  <si>
    <t>Ocean tanker</t>
  </si>
  <si>
    <t>Barge</t>
  </si>
  <si>
    <t>Pipeline</t>
  </si>
  <si>
    <t>Rail</t>
  </si>
  <si>
    <t>Bitumen-specific inputs</t>
  </si>
  <si>
    <t>(3) Englander et al., Energy Inputs to Oil Sands Production, Report for GREET Model Update</t>
  </si>
  <si>
    <t>Y/N</t>
  </si>
  <si>
    <t>bbl CWE water/bbl bitumen</t>
  </si>
  <si>
    <t>bbl diluent/bbl dilbit</t>
  </si>
  <si>
    <t>MMBtu/bbl bitumen</t>
  </si>
  <si>
    <t>MMBtu/bbl SCO</t>
  </si>
  <si>
    <t>Integrated mining and upgrading</t>
  </si>
  <si>
    <t>High Development Intensity, Medium Carbon Richness (Boreal forest)</t>
  </si>
  <si>
    <t>Integrated mining &amp; upgrading, so data are entered below</t>
  </si>
  <si>
    <t>(1) Crudemonitor Canada (www.crudemonitor.ca)</t>
  </si>
  <si>
    <t>(2) Englander et al., Energy Inputs to Oil Sands Production, Report for GREET Model Update</t>
  </si>
  <si>
    <t>See details of calculations in Englander paper below</t>
  </si>
  <si>
    <t>bbl water/bbl bitumen</t>
  </si>
  <si>
    <t>MMBtu/bbl</t>
  </si>
  <si>
    <t>Bulk assessment inputs</t>
  </si>
  <si>
    <r>
      <t>C</t>
    </r>
    <r>
      <rPr>
        <vertAlign val="subscript"/>
        <sz val="12"/>
        <color theme="1"/>
        <rFont val="Times New Roman"/>
        <family val="1"/>
      </rPr>
      <t>4</t>
    </r>
    <r>
      <rPr>
        <sz val="12"/>
        <color theme="1"/>
        <rFont val="Times New Roman"/>
        <family val="1"/>
      </rPr>
      <t>+</t>
    </r>
  </si>
  <si>
    <r>
      <t>H</t>
    </r>
    <r>
      <rPr>
        <vertAlign val="subscript"/>
        <sz val="12"/>
        <color theme="1"/>
        <rFont val="Times New Roman"/>
        <family val="1"/>
      </rPr>
      <t>2</t>
    </r>
    <r>
      <rPr>
        <sz val="12"/>
        <color theme="1"/>
        <rFont val="Times New Roman"/>
        <family val="1"/>
      </rPr>
      <t>S</t>
    </r>
  </si>
  <si>
    <r>
      <t>gCO</t>
    </r>
    <r>
      <rPr>
        <vertAlign val="subscript"/>
        <sz val="12"/>
        <color theme="1"/>
        <rFont val="Times New Roman"/>
        <family val="1"/>
      </rPr>
      <t>2</t>
    </r>
    <r>
      <rPr>
        <sz val="12"/>
        <color theme="1"/>
        <rFont val="Times New Roman"/>
        <family val="1"/>
      </rPr>
      <t>eq/MJ</t>
    </r>
  </si>
  <si>
    <t>Syncrude synthetic</t>
  </si>
  <si>
    <t>Entry</t>
    <phoneticPr fontId="1" type="noConversion"/>
  </si>
  <si>
    <t>Value</t>
    <phoneticPr fontId="1" type="noConversion"/>
  </si>
  <si>
    <t>Source</t>
    <phoneticPr fontId="1" type="noConversion"/>
  </si>
  <si>
    <t>Description</t>
    <phoneticPr fontId="1" type="noConversion"/>
  </si>
  <si>
    <t>Petroleum type</t>
    <phoneticPr fontId="1" type="noConversion"/>
  </si>
  <si>
    <t>Bitumen</t>
    <phoneticPr fontId="1" type="noConversion"/>
  </si>
  <si>
    <t>*Note that OPGEE calculate bitumen emissions differently, thus most of the entries below would be rendered N.A.</t>
    <phoneticPr fontId="1" type="noConversion"/>
  </si>
  <si>
    <t>Production Method</t>
    <phoneticPr fontId="1" type="noConversion"/>
  </si>
  <si>
    <t>See Description</t>
    <phoneticPr fontId="1" type="noConversion"/>
  </si>
  <si>
    <t>Field properties</t>
    <phoneticPr fontId="1" type="noConversion"/>
  </si>
  <si>
    <t>Field location (Country)</t>
    <phoneticPr fontId="1" type="noConversion"/>
  </si>
  <si>
    <t>Canada</t>
    <phoneticPr fontId="1" type="noConversion"/>
  </si>
  <si>
    <t>Field name</t>
    <phoneticPr fontId="1" type="noConversion"/>
  </si>
  <si>
    <t>Field age</t>
    <phoneticPr fontId="1" type="noConversion"/>
  </si>
  <si>
    <t>Field depth</t>
    <phoneticPr fontId="1" type="noConversion"/>
  </si>
  <si>
    <t>Oil production volume</t>
    <phoneticPr fontId="1" type="noConversion"/>
  </si>
  <si>
    <t>Number of producing wells</t>
    <phoneticPr fontId="1" type="noConversion"/>
  </si>
  <si>
    <t>Number of water injecting wells</t>
    <phoneticPr fontId="1" type="noConversion"/>
  </si>
  <si>
    <t>Well diameter</t>
    <phoneticPr fontId="1" type="noConversion"/>
  </si>
  <si>
    <t>Productivity index</t>
    <phoneticPr fontId="1" type="noConversion"/>
  </si>
  <si>
    <t>Average reservoir pressure</t>
    <phoneticPr fontId="1" type="noConversion"/>
  </si>
  <si>
    <t>Production practices</t>
    <phoneticPr fontId="1" type="noConversion"/>
  </si>
  <si>
    <t>Gas-to-oil ratio (GOR)</t>
    <phoneticPr fontId="1" type="noConversion"/>
  </si>
  <si>
    <t>Water injection ratio</t>
    <phoneticPr fontId="1" type="noConversion"/>
  </si>
  <si>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</si>
  <si>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</si>
  <si>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</si>
  <si>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</si>
  <si>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</si>
  <si>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</si>
  <si>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</si>
  <si>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</si>
  <si>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</si>
  <si>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</si>
  <si>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</si>
  <si>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</si>
  <si>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</si>
  <si>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Bitumen API</t>
    <phoneticPr fontId="1" type="noConversion"/>
  </si>
  <si>
    <t>Associated gas composition</t>
    <phoneticPr fontId="1" type="noConversion"/>
  </si>
  <si>
    <t>default</t>
    <phoneticPr fontId="1" type="noConversion"/>
  </si>
  <si>
    <t>Landuse</t>
    <phoneticPr fontId="1" type="noConversion"/>
  </si>
  <si>
    <t>Transport</t>
    <phoneticPr fontId="1" type="noConversion"/>
  </si>
  <si>
    <t>2500 miles by pipe. (More than 2200 miles on land)</t>
    <phoneticPr fontId="1" type="noConversion"/>
  </si>
  <si>
    <t>Source:</t>
    <phoneticPr fontId="1" type="noConversion"/>
  </si>
  <si>
    <t>Entry</t>
  </si>
  <si>
    <t>3189 miles to Houston by Tanker</t>
  </si>
  <si>
    <t>Oil density: 847 g/cm3～0.874 g/cm3, pick the average 0.864 g/cm3.  141.5/0.864-131.5=32.3 api</t>
  </si>
  <si>
    <r>
      <t>0～1.61%</t>
    </r>
    <r>
      <rPr>
        <sz val="12"/>
        <color theme="1"/>
        <rFont val="宋体"/>
        <family val="3"/>
        <charset val="134"/>
      </rPr>
      <t/>
    </r>
  </si>
  <si>
    <r>
      <t>0～7.59%</t>
    </r>
    <r>
      <rPr>
        <sz val="12"/>
        <color theme="1"/>
        <rFont val="宋体"/>
        <family val="3"/>
        <charset val="134"/>
      </rPr>
      <t/>
    </r>
  </si>
  <si>
    <r>
      <t>7.41%～14.98%</t>
    </r>
    <r>
      <rPr>
        <sz val="12"/>
        <color theme="1"/>
        <rFont val="宋体"/>
        <family val="3"/>
        <charset val="134"/>
      </rPr>
      <t/>
    </r>
  </si>
  <si>
    <t>From Dumai Terminal to Houston Terminal, about 13500 miles by sea, Crude oil from Chevron’s Sumatra production fields is transported to Dumai through a pipeline system extending some 550 km (340 mile). (1)</t>
  </si>
  <si>
    <t>Trasportation by sea: 11550 mi</t>
  </si>
  <si>
    <t>900 mile line to Novorossik port in Black sea. And then from there use cargo ship to go to houston terminal (13025 mi)</t>
  </si>
  <si>
    <t>Tanker distance to Houston around 11500 miles.</t>
  </si>
  <si>
    <t>6940 miles by sea to Houston.</t>
  </si>
  <si>
    <t>6926 miles by sea on tanker to Houston.</t>
  </si>
  <si>
    <t>7127 miles by sea tanker to Houston.</t>
  </si>
  <si>
    <t>220 miles by pipeline, 4942 miles by tanker to Houston.</t>
  </si>
  <si>
    <t>800 miles of pipeline through TAP, plus 7491 miles of tanker transport to Houston.</t>
  </si>
  <si>
    <t xml:space="preserve">(6) Luis De Sousa, Deepwater GOM: Reserves versus Production - Part 1: Thunder Horse &amp; Mars-Ursa, The OilDrum, 9.30.2011. http://www.theoildrum.com/node/8366 （6）
</t>
  </si>
  <si>
    <t>120 miles by pipeline, 5154 miles by tanker to Houston.</t>
  </si>
  <si>
    <t>150 miles by pipeline to sea, 5154 miles to Houston via tanker.</t>
  </si>
  <si>
    <t>Same as mars. 495 miles on piepline</t>
  </si>
  <si>
    <t>25 miles in pipe, 5154 miles via tanker to Houston.</t>
  </si>
  <si>
    <t>Data collected by Yuchi Sun, Sharad Bharadwaj, and Adam Brandt</t>
  </si>
  <si>
    <t>Data version: February 2nd, 2015</t>
  </si>
  <si>
    <t>See→</t>
  </si>
  <si>
    <t>“To date, 24 wells have been drilled, …, 5 new horizontal oil wells and 4 new vertical/deviated gas wells” in total 33 wells</t>
  </si>
  <si>
    <t>M31</t>
  </si>
  <si>
    <t>M36</t>
  </si>
  <si>
    <t>M41</t>
  </si>
  <si>
    <t>M69</t>
  </si>
  <si>
    <t>Table 4.2</t>
  </si>
  <si>
    <t>Table 4.4</t>
  </si>
  <si>
    <t xml:space="preserve">CSS Column </t>
  </si>
  <si>
    <t>Integrating Mining and Upgrading</t>
  </si>
  <si>
    <t>M52</t>
  </si>
  <si>
    <t>M53</t>
  </si>
  <si>
    <t>M57</t>
  </si>
  <si>
    <t>M58</t>
  </si>
  <si>
    <t>M59</t>
  </si>
  <si>
    <t>M60</t>
  </si>
  <si>
    <t>M61</t>
  </si>
  <si>
    <t>M64</t>
  </si>
  <si>
    <t>M65</t>
  </si>
  <si>
    <t>User Inputs and Results'!B107</t>
  </si>
  <si>
    <t>User Inputs and Results'!B108</t>
  </si>
  <si>
    <t>M99</t>
  </si>
  <si>
    <t>M100</t>
  </si>
  <si>
    <t>M101</t>
  </si>
  <si>
    <t>M104</t>
  </si>
  <si>
    <t>M105</t>
  </si>
  <si>
    <t>M106</t>
  </si>
  <si>
    <t>Steam injection rate of 4.2 bbl/bbl is enough to replace reservoir voidage (1 bbl oil + 3 bbl water), so we assume no water injection in addition to steam injection.</t>
  </si>
  <si>
    <t>(1) Jim Duffy,  California Air Resources Board. Updates to OPGEE model inputs, Posted October 2014</t>
  </si>
  <si>
    <t>All production from individual fields is weighted. Production method includes water flooding, gas reinjection, and gas lift to overcome production head.</t>
  </si>
  <si>
    <t>Prudhoe bay discovery 1969</t>
  </si>
  <si>
    <t>(2) Wikipedia</t>
  </si>
  <si>
    <t>Approximate average value based on information from http://doa.alaska.gov/ogc/annual/annindex.html</t>
  </si>
  <si>
    <t>2012 production over fields</t>
  </si>
  <si>
    <t>2012 well counts</t>
  </si>
  <si>
    <t>Alaska Oil and Gas Conservation Commission 2012 Gas Disposition Data (see below)</t>
  </si>
  <si>
    <t>2012 production</t>
  </si>
  <si>
    <t>2012 injection</t>
  </si>
  <si>
    <t>Multiplied default value for gas lifting injection ratio by the percentage of wells using gas lift.  Assumed two-thirds gas lift, one third flowing, and no pumps</t>
  </si>
  <si>
    <t>Volume weighted average API gravity (http://doa.alaska.gov/ogc/annual/current/annindex_current.html)</t>
  </si>
  <si>
    <t>Heater-treater, with no stabilization required. Gas processing does not require acid gas removal. Data from communication between J. Duffy and BP operating staff.</t>
  </si>
  <si>
    <t>User Inputs &amp; Results!J125</t>
  </si>
  <si>
    <t>User Inputs &amp; Results!J126</t>
  </si>
  <si>
    <t>User Inputs &amp; Results!J127</t>
  </si>
  <si>
    <t>User Inputs &amp; Results!J128</t>
  </si>
  <si>
    <t>User Inputs &amp; Results!J130</t>
  </si>
  <si>
    <t>User Inputs &amp; Results!J131</t>
  </si>
  <si>
    <t>User Inputs &amp; Results!J132</t>
  </si>
  <si>
    <t>User Inputs &amp; Results!J133</t>
  </si>
  <si>
    <t>User Inputs &amp; Results!J134</t>
  </si>
  <si>
    <t>User Inputs and Results'!J70</t>
  </si>
  <si>
    <t>Bitumen sheet Inputs</t>
  </si>
  <si>
    <t>Cell for data to be placed 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</si>
</sst>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font>
      <sz val="11"/>
      <color theme="1"/>
      <name val="Calibri"/>
      <family val="2"/>
      <scheme val="minor"/>
    </font>
    <font>
      <sz val="12"/>
      <name val="Times New Roman"/>
      <family val="1"/>
    </font>
    <font>
      <sz val="12"/>
      <color rgb="FF000000"/>
      <name val="Times New Roman"/>
      <family val="1"/>
    </font>
    <font>
      <sz val="12"/>
      <color theme="1"/>
      <name val="Times New Roman"/>
      <family val="1"/>
    </font>
    <font>
      <i/>
      <sz val="12"/>
      <name val="Times New Roman"/>
      <family val="1"/>
    </font>
    <font>
      <sz val="12"/>
      <color rgb="FFFF0000"/>
      <name val="Times New Roman"/>
      <family val="1"/>
    </font>
    <font>
      <sz val="12"/>
      <color theme="1"/>
      <name val="宋体"/>
      <family val="3"/>
      <charset val="134"/>
    </font>
    <font>
      <sz val="12"/>
      <color rgb="FF333333"/>
      <name val="Times New Roman"/>
      <family val="1"/>
    </font>
    <font>
      <sz val="9"/>
      <name val="Calibri"/>
      <family val="3"/>
      <charset val="134"/>
      <scheme val="minor"/>
    </font>
    <font>
      <sz val="9"/>
      <name val="Calibri"/>
      <family val="2"/>
      <charset val="134"/>
      <scheme val="minor"/>
    </font>
    <font>
      <sz val="10"/>
      <color theme="5"/>
      <name val="Helvetica"/>
      <family val="2"/>
    </font>
    <font>
      <b/>
      <sz val="12"/>
      <color rgb="FF000000"/>
      <name val="Times New Roman"/>
      <family val="1"/>
    </font>
    <font>
      <u/>
      <sz val="11"/>
      <color theme="11"/>
      <name val="Calibri"/>
      <family val="2"/>
      <scheme val="minor"/>
    </font>
    <font>
      <b/>
      <sz val="16"/>
      <color theme="0"/>
      <name val="Helvetica"/>
      <family val="2"/>
    </font>
    <font>
      <b/>
      <sz val="12"/>
      <color theme="0"/>
      <name val="Helvetica"/>
      <family val="2"/>
    </font>
    <font>
      <sz val="11"/>
      <color theme="1"/>
      <name val="Times New Roman"/>
      <family val="1"/>
    </font>
    <font>
      <vertAlign val="subscript"/>
      <sz val="12"/>
      <color theme="1"/>
      <name val="Times New Roman"/>
      <family val="1"/>
    </font>
    <font>
      <b/>
      <sz val="12"/>
      <color theme="1"/>
      <name val="Times New Roman"/>
      <family val="1"/>
    </font>
    <font>
      <sz val="10"/>
      <color theme="1"/>
      <name val="Helvetica"/>
    </font>
    <font>
      <sz val="9"/>
      <color indexed="81"/>
      <name val="Tahoma"/>
      <family val="2"/>
    </font>
    <font>
      <b/>
      <sz val="9"/>
      <color indexed="81"/>
      <name val="Tahoma"/>
      <family val="2"/>
    </font>
  </fonts>
  <fills count="7">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patternFill>
    </fill>
    <fill>
      <patternFill patternType="solid">
        <fgColor theme="5"/>
        <bgColor indexed="64"/>
      </patternFill>
    </fill>
    <fill>
      <patternFill patternType="solid">
        <fgColor theme="0"/>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115">
    <xf numFmtId="0" fontId="0" fillId="0" borderId="0"/>
    <xf numFmtId="0" fontId="10" fillId="4" borderId="1"/>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5" borderId="15"/>
    <xf numFmtId="0" fontId="14" fillId="5" borderId="15"/>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8" fillId="0" borderId="0"/>
    <xf numFmtId="0" fontId="12" fillId="0" borderId="0" applyNumberFormat="0" applyFill="0" applyBorder="0" applyAlignment="0" applyProtection="0"/>
    <xf numFmtId="0" fontId="12" fillId="0" borderId="0" applyNumberFormat="0" applyFill="0" applyBorder="0" applyAlignment="0" applyProtection="0"/>
  </cellStyleXfs>
  <cellXfs count="151">
    <xf numFmtId="0" fontId="0" fillId="0" borderId="0" xfId="0"/>
    <xf numFmtId="0" fontId="3" fillId="3" borderId="5" xfId="0" applyFont="1" applyFill="1" applyBorder="1" applyAlignment="1" applyProtection="1">
      <alignment vertical="center"/>
      <protection locked="0"/>
    </xf>
    <xf numFmtId="0" fontId="3" fillId="3" borderId="6" xfId="0" applyFont="1" applyFill="1" applyBorder="1" applyAlignment="1" applyProtection="1">
      <alignment vertical="center"/>
      <protection locked="0"/>
    </xf>
    <xf numFmtId="0" fontId="1" fillId="3" borderId="6" xfId="0" applyFont="1" applyFill="1" applyBorder="1" applyAlignment="1" applyProtection="1">
      <alignment vertical="center"/>
      <protection locked="0"/>
    </xf>
    <xf numFmtId="0" fontId="1" fillId="3" borderId="6" xfId="0" applyFont="1" applyFill="1" applyBorder="1" applyAlignment="1" applyProtection="1">
      <alignment horizontal="right" vertical="center"/>
      <protection locked="0"/>
    </xf>
    <xf numFmtId="0" fontId="3" fillId="3" borderId="7" xfId="0" applyFont="1" applyFill="1" applyBorder="1" applyAlignment="1" applyProtection="1">
      <alignment vertical="center"/>
      <protection locked="0"/>
    </xf>
    <xf numFmtId="0" fontId="1" fillId="3" borderId="8" xfId="0" applyFont="1" applyFill="1" applyBorder="1" applyAlignment="1" applyProtection="1">
      <alignment horizontal="right" vertical="center"/>
      <protection locked="0"/>
    </xf>
    <xf numFmtId="0" fontId="1" fillId="3" borderId="7" xfId="0" applyFont="1" applyFill="1" applyBorder="1" applyAlignment="1" applyProtection="1">
      <alignment vertical="center"/>
      <protection locked="0"/>
    </xf>
    <xf numFmtId="0" fontId="4" fillId="3" borderId="6" xfId="0" applyFont="1" applyFill="1" applyBorder="1" applyAlignment="1" applyProtection="1">
      <alignment vertical="center"/>
      <protection locked="0"/>
    </xf>
    <xf numFmtId="0" fontId="5" fillId="3" borderId="6" xfId="0" applyFont="1" applyFill="1" applyBorder="1" applyAlignment="1" applyProtection="1">
      <alignment vertical="center"/>
      <protection locked="0"/>
    </xf>
    <xf numFmtId="0" fontId="3" fillId="3" borderId="0" xfId="0" applyFont="1" applyFill="1" applyBorder="1" applyAlignment="1" applyProtection="1">
      <alignment vertical="center"/>
      <protection locked="0"/>
    </xf>
    <xf numFmtId="0" fontId="4" fillId="3" borderId="0"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2" fillId="2" borderId="0" xfId="0" applyFont="1" applyFill="1" applyBorder="1" applyAlignment="1" applyProtection="1">
      <alignment vertical="center"/>
      <protection locked="0"/>
    </xf>
    <xf numFmtId="0" fontId="11" fillId="2" borderId="0" xfId="0" applyFont="1" applyFill="1" applyBorder="1" applyAlignment="1" applyProtection="1">
      <alignment vertical="center"/>
      <protection locked="0"/>
    </xf>
    <xf numFmtId="164" fontId="3" fillId="3" borderId="5" xfId="0" applyNumberFormat="1" applyFont="1" applyFill="1" applyBorder="1" applyAlignment="1">
      <alignment vertical="center"/>
    </xf>
    <xf numFmtId="164" fontId="3" fillId="3" borderId="7" xfId="0" applyNumberFormat="1" applyFont="1" applyFill="1" applyBorder="1" applyAlignment="1">
      <alignment vertical="center"/>
    </xf>
    <xf numFmtId="0" fontId="3" fillId="3" borderId="0" xfId="0" applyFont="1" applyFill="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horizontal="center" vertical="center"/>
    </xf>
    <xf numFmtId="0" fontId="3" fillId="3" borderId="4" xfId="0" applyFont="1" applyFill="1" applyBorder="1" applyAlignment="1">
      <alignment vertical="center" wrapText="1"/>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5" xfId="0" applyFont="1" applyFill="1" applyBorder="1" applyAlignment="1">
      <alignment horizontal="right" vertical="center"/>
    </xf>
    <xf numFmtId="0" fontId="3" fillId="3" borderId="12" xfId="0" applyFont="1" applyFill="1" applyBorder="1" applyAlignment="1">
      <alignment vertical="center"/>
    </xf>
    <xf numFmtId="0" fontId="3" fillId="3" borderId="12" xfId="0" applyFont="1" applyFill="1" applyBorder="1" applyAlignment="1">
      <alignment horizontal="center" vertical="center"/>
    </xf>
    <xf numFmtId="0" fontId="3" fillId="3" borderId="0" xfId="0" applyFont="1" applyFill="1" applyBorder="1" applyAlignment="1">
      <alignment vertical="center"/>
    </xf>
    <xf numFmtId="0" fontId="3" fillId="3" borderId="0"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3" xfId="0" applyFont="1" applyFill="1" applyBorder="1" applyAlignment="1">
      <alignment vertical="center"/>
    </xf>
    <xf numFmtId="0" fontId="3" fillId="3" borderId="4" xfId="0" applyFont="1" applyFill="1" applyBorder="1" applyAlignment="1">
      <alignment vertical="center"/>
    </xf>
    <xf numFmtId="0" fontId="3" fillId="3" borderId="8" xfId="0" applyFont="1" applyFill="1" applyBorder="1" applyAlignment="1">
      <alignment vertical="center"/>
    </xf>
    <xf numFmtId="0" fontId="3" fillId="3" borderId="14" xfId="0" applyFont="1" applyFill="1" applyBorder="1" applyAlignment="1">
      <alignment horizontal="center" vertical="center"/>
    </xf>
    <xf numFmtId="0" fontId="3" fillId="3" borderId="14" xfId="0" applyFont="1" applyFill="1" applyBorder="1" applyAlignment="1">
      <alignment vertical="center"/>
    </xf>
    <xf numFmtId="0" fontId="15" fillId="3" borderId="0" xfId="0" applyFont="1" applyFill="1"/>
    <xf numFmtId="0" fontId="3" fillId="3" borderId="0" xfId="0" applyFont="1" applyFill="1" applyBorder="1" applyAlignment="1">
      <alignment horizontal="left" vertical="center"/>
    </xf>
    <xf numFmtId="0" fontId="3" fillId="3" borderId="1" xfId="0" applyFont="1" applyFill="1" applyBorder="1" applyAlignment="1">
      <alignment horizontal="center" vertical="center"/>
    </xf>
    <xf numFmtId="0" fontId="3" fillId="3" borderId="12" xfId="0" applyFont="1" applyFill="1" applyBorder="1" applyAlignment="1">
      <alignment horizontal="left" vertical="center"/>
    </xf>
    <xf numFmtId="0" fontId="2" fillId="3" borderId="1" xfId="0" applyFont="1" applyFill="1" applyBorder="1" applyAlignment="1">
      <alignment horizontal="center"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wrapText="1"/>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0" xfId="0" applyFont="1" applyFill="1" applyBorder="1" applyAlignment="1">
      <alignment horizontal="left" vertical="center"/>
    </xf>
    <xf numFmtId="0" fontId="3" fillId="3" borderId="7" xfId="0" applyFont="1" applyFill="1" applyBorder="1" applyAlignment="1">
      <alignment vertical="center"/>
    </xf>
    <xf numFmtId="0" fontId="3" fillId="3" borderId="8" xfId="0" applyFont="1" applyFill="1" applyBorder="1" applyAlignment="1" applyProtection="1">
      <alignment vertical="center"/>
      <protection locked="0"/>
    </xf>
    <xf numFmtId="2" fontId="3" fillId="3" borderId="5" xfId="0" applyNumberFormat="1" applyFont="1" applyFill="1" applyBorder="1" applyAlignment="1">
      <alignment vertical="center"/>
    </xf>
    <xf numFmtId="1" fontId="3" fillId="3" borderId="5" xfId="0" applyNumberFormat="1" applyFont="1" applyFill="1" applyBorder="1" applyAlignment="1">
      <alignment vertical="center"/>
    </xf>
    <xf numFmtId="0" fontId="3" fillId="3" borderId="4" xfId="0" applyFont="1" applyFill="1" applyBorder="1" applyAlignment="1">
      <alignment horizontal="justify" vertical="center"/>
    </xf>
    <xf numFmtId="0" fontId="3" fillId="3" borderId="13" xfId="0" applyFont="1" applyFill="1" applyBorder="1" applyAlignment="1">
      <alignment vertical="center" wrapText="1"/>
    </xf>
    <xf numFmtId="0" fontId="7" fillId="3" borderId="4" xfId="0" applyFont="1" applyFill="1" applyBorder="1" applyAlignment="1">
      <alignment horizontal="justify" vertical="center"/>
    </xf>
    <xf numFmtId="0" fontId="3" fillId="3" borderId="14" xfId="0" applyFont="1" applyFill="1" applyBorder="1" applyAlignment="1">
      <alignment vertical="center" wrapText="1"/>
    </xf>
    <xf numFmtId="0" fontId="3" fillId="3" borderId="5" xfId="0" applyFont="1" applyFill="1" applyBorder="1" applyAlignment="1">
      <alignment horizontal="center" vertical="center"/>
    </xf>
    <xf numFmtId="0" fontId="3" fillId="3" borderId="0" xfId="0" applyFont="1" applyFill="1" applyAlignment="1">
      <alignment horizontal="justify" vertical="center"/>
    </xf>
    <xf numFmtId="0" fontId="3" fillId="3" borderId="4" xfId="0" applyFont="1" applyFill="1" applyBorder="1" applyAlignment="1">
      <alignment horizontal="center" vertical="center" wrapText="1"/>
    </xf>
    <xf numFmtId="0" fontId="3" fillId="3" borderId="0" xfId="0" applyFont="1" applyFill="1" applyAlignment="1" applyProtection="1">
      <alignment vertical="center"/>
      <protection locked="0"/>
    </xf>
    <xf numFmtId="0" fontId="2" fillId="6" borderId="5" xfId="0" applyFont="1" applyFill="1" applyBorder="1" applyAlignment="1" applyProtection="1">
      <alignment vertical="center"/>
      <protection locked="0"/>
    </xf>
    <xf numFmtId="0" fontId="2" fillId="6" borderId="6" xfId="0" applyFont="1" applyFill="1" applyBorder="1" applyAlignment="1" applyProtection="1">
      <alignment vertical="center"/>
      <protection locked="0"/>
    </xf>
    <xf numFmtId="0" fontId="1" fillId="6" borderId="6" xfId="0" applyFont="1" applyFill="1" applyBorder="1" applyAlignment="1" applyProtection="1">
      <alignment vertical="center"/>
      <protection locked="0"/>
    </xf>
    <xf numFmtId="0" fontId="1" fillId="6" borderId="6" xfId="0" applyFont="1" applyFill="1" applyBorder="1" applyAlignment="1" applyProtection="1">
      <alignment horizontal="right" vertical="center"/>
      <protection locked="0"/>
    </xf>
    <xf numFmtId="0" fontId="2" fillId="6" borderId="7" xfId="0" applyFont="1" applyFill="1" applyBorder="1" applyAlignment="1" applyProtection="1">
      <alignment vertical="center"/>
      <protection locked="0"/>
    </xf>
    <xf numFmtId="0" fontId="1" fillId="6" borderId="8" xfId="0" applyFont="1" applyFill="1" applyBorder="1" applyAlignment="1" applyProtection="1">
      <alignment horizontal="right" vertical="center"/>
      <protection locked="0"/>
    </xf>
    <xf numFmtId="0" fontId="2" fillId="3" borderId="12" xfId="0" applyFont="1" applyFill="1" applyBorder="1" applyAlignment="1">
      <alignment vertical="center"/>
    </xf>
    <xf numFmtId="0" fontId="2" fillId="6" borderId="8" xfId="0" applyFont="1" applyFill="1" applyBorder="1" applyAlignment="1" applyProtection="1">
      <alignment vertical="center"/>
      <protection locked="0"/>
    </xf>
    <xf numFmtId="0" fontId="3" fillId="3" borderId="0" xfId="0" applyFont="1" applyFill="1"/>
    <xf numFmtId="0" fontId="7" fillId="3" borderId="4" xfId="0" applyFont="1" applyFill="1" applyBorder="1" applyAlignment="1">
      <alignment vertical="center"/>
    </xf>
    <xf numFmtId="0" fontId="3" fillId="3" borderId="1" xfId="0" applyNumberFormat="1" applyFont="1" applyFill="1" applyBorder="1" applyAlignment="1">
      <alignment horizontal="center" vertical="center"/>
    </xf>
    <xf numFmtId="0" fontId="3" fillId="3" borderId="4" xfId="0" applyNumberFormat="1" applyFont="1" applyFill="1" applyBorder="1" applyAlignment="1">
      <alignment horizontal="center" vertical="center"/>
    </xf>
    <xf numFmtId="0" fontId="3" fillId="3" borderId="12" xfId="0" applyNumberFormat="1" applyFont="1" applyFill="1" applyBorder="1" applyAlignment="1">
      <alignment horizontal="left" vertical="center"/>
    </xf>
    <xf numFmtId="0" fontId="3" fillId="3" borderId="0" xfId="0" applyNumberFormat="1" applyFont="1" applyFill="1" applyBorder="1" applyAlignment="1">
      <alignment horizontal="left" vertical="center"/>
    </xf>
    <xf numFmtId="0" fontId="17" fillId="3" borderId="0" xfId="0" applyFont="1" applyFill="1" applyBorder="1" applyProtection="1">
      <protection locked="0"/>
    </xf>
    <xf numFmtId="0" fontId="3" fillId="3" borderId="0" xfId="0" applyFont="1" applyFill="1" applyBorder="1" applyProtection="1">
      <protection locked="0"/>
    </xf>
    <xf numFmtId="2" fontId="2" fillId="3" borderId="0" xfId="0" applyNumberFormat="1" applyFont="1" applyFill="1" applyBorder="1"/>
    <xf numFmtId="164" fontId="3" fillId="3" borderId="0" xfId="0" applyNumberFormat="1" applyFont="1" applyFill="1" applyBorder="1" applyAlignment="1">
      <alignment vertical="center"/>
    </xf>
    <xf numFmtId="0" fontId="2" fillId="3" borderId="0" xfId="0" applyFont="1" applyFill="1" applyBorder="1"/>
    <xf numFmtId="0" fontId="1" fillId="3" borderId="0" xfId="0" applyFont="1" applyFill="1" applyBorder="1"/>
    <xf numFmtId="0" fontId="2" fillId="3" borderId="12" xfId="0" applyFont="1" applyFill="1" applyBorder="1" applyAlignment="1">
      <alignment horizontal="left" vertical="center"/>
    </xf>
    <xf numFmtId="0" fontId="3" fillId="3" borderId="4" xfId="0" applyFont="1" applyFill="1" applyBorder="1" applyAlignment="1">
      <alignment horizontal="left" vertical="center" wrapText="1"/>
    </xf>
    <xf numFmtId="0" fontId="2" fillId="3" borderId="4" xfId="0" applyFont="1" applyFill="1" applyBorder="1" applyAlignment="1">
      <alignment horizontal="justify" vertical="center"/>
    </xf>
    <xf numFmtId="0" fontId="1" fillId="3" borderId="4" xfId="1" applyFont="1" applyFill="1" applyBorder="1" applyAlignment="1">
      <alignment wrapText="1"/>
    </xf>
    <xf numFmtId="0" fontId="3" fillId="3" borderId="5" xfId="0" applyFont="1" applyFill="1" applyBorder="1"/>
    <xf numFmtId="0" fontId="3" fillId="3" borderId="6" xfId="0" applyFont="1" applyFill="1" applyBorder="1"/>
    <xf numFmtId="1" fontId="3" fillId="3" borderId="5" xfId="0" applyNumberFormat="1" applyFont="1" applyFill="1" applyBorder="1"/>
    <xf numFmtId="1" fontId="3" fillId="3" borderId="6" xfId="0" applyNumberFormat="1" applyFont="1" applyFill="1" applyBorder="1"/>
    <xf numFmtId="2" fontId="3" fillId="3" borderId="5" xfId="0" applyNumberFormat="1" applyFont="1" applyFill="1" applyBorder="1"/>
    <xf numFmtId="2" fontId="3" fillId="3" borderId="6" xfId="0" applyNumberFormat="1" applyFont="1" applyFill="1" applyBorder="1"/>
    <xf numFmtId="0" fontId="3" fillId="3" borderId="7" xfId="0" applyFont="1" applyFill="1" applyBorder="1"/>
    <xf numFmtId="0" fontId="3" fillId="3" borderId="8" xfId="0" applyFont="1" applyFill="1" applyBorder="1"/>
    <xf numFmtId="2" fontId="2" fillId="3" borderId="5" xfId="0" applyNumberFormat="1" applyFont="1" applyFill="1" applyBorder="1" applyAlignment="1">
      <alignment vertical="center"/>
    </xf>
    <xf numFmtId="2" fontId="3" fillId="3" borderId="5" xfId="0" applyNumberFormat="1" applyFont="1" applyFill="1" applyBorder="1" applyAlignment="1">
      <alignment horizontal="right" vertical="center"/>
    </xf>
    <xf numFmtId="1" fontId="2" fillId="3" borderId="5" xfId="0" applyNumberFormat="1" applyFont="1" applyFill="1" applyBorder="1" applyAlignment="1">
      <alignment vertical="center"/>
    </xf>
    <xf numFmtId="1" fontId="1" fillId="6" borderId="5" xfId="0" applyNumberFormat="1" applyFont="1" applyFill="1" applyBorder="1" applyAlignment="1" applyProtection="1">
      <alignment vertical="center"/>
      <protection locked="0"/>
    </xf>
    <xf numFmtId="1" fontId="1" fillId="6" borderId="7" xfId="0" applyNumberFormat="1" applyFont="1" applyFill="1" applyBorder="1" applyAlignment="1" applyProtection="1">
      <alignment vertical="center"/>
      <protection locked="0"/>
    </xf>
    <xf numFmtId="1" fontId="3" fillId="3" borderId="0" xfId="0" applyNumberFormat="1" applyFont="1" applyFill="1" applyBorder="1" applyAlignment="1">
      <alignment vertical="center"/>
    </xf>
    <xf numFmtId="1" fontId="3" fillId="3" borderId="0" xfId="0" applyNumberFormat="1" applyFont="1" applyFill="1" applyAlignment="1">
      <alignment vertical="center"/>
    </xf>
    <xf numFmtId="1" fontId="1" fillId="3" borderId="5" xfId="0" applyNumberFormat="1" applyFont="1" applyFill="1" applyBorder="1" applyAlignment="1" applyProtection="1">
      <alignment vertical="center"/>
      <protection locked="0"/>
    </xf>
    <xf numFmtId="1" fontId="1" fillId="3" borderId="7" xfId="0" applyNumberFormat="1" applyFont="1" applyFill="1" applyBorder="1" applyAlignment="1" applyProtection="1">
      <alignment vertical="center"/>
      <protection locked="0"/>
    </xf>
    <xf numFmtId="1" fontId="1" fillId="3" borderId="5" xfId="0" applyNumberFormat="1" applyFont="1" applyFill="1" applyBorder="1" applyAlignment="1">
      <alignment vertical="center"/>
    </xf>
    <xf numFmtId="1" fontId="3" fillId="3" borderId="7" xfId="0" applyNumberFormat="1" applyFont="1" applyFill="1" applyBorder="1" applyAlignment="1">
      <alignment vertical="center"/>
    </xf>
    <xf numFmtId="1" fontId="3" fillId="3" borderId="5" xfId="0" applyNumberFormat="1" applyFont="1" applyFill="1" applyBorder="1" applyAlignment="1">
      <alignment horizontal="right" vertical="center"/>
    </xf>
    <xf numFmtId="1" fontId="3" fillId="3" borderId="0" xfId="0" quotePrefix="1" applyNumberFormat="1" applyFont="1" applyFill="1" applyBorder="1"/>
    <xf numFmtId="0" fontId="3" fillId="3" borderId="1" xfId="0" applyFont="1" applyFill="1" applyBorder="1" applyAlignment="1">
      <alignment horizontal="center" vertical="center"/>
    </xf>
    <xf numFmtId="0" fontId="3" fillId="3" borderId="0" xfId="0" applyFont="1" applyFill="1" applyBorder="1" applyAlignment="1">
      <alignment horizontal="left" vertical="center"/>
    </xf>
    <xf numFmtId="9" fontId="3" fillId="3" borderId="0" xfId="0" applyNumberFormat="1" applyFont="1" applyFill="1" applyBorder="1"/>
    <xf numFmtId="0" fontId="3" fillId="0" borderId="0" xfId="112" applyFont="1" applyProtection="1">
      <protection locked="0"/>
    </xf>
    <xf numFmtId="0" fontId="3" fillId="3" borderId="0" xfId="0" applyFont="1" applyFill="1" applyBorder="1"/>
    <xf numFmtId="0" fontId="17" fillId="3" borderId="0" xfId="0" applyFont="1" applyFill="1" applyBorder="1"/>
    <xf numFmtId="1" fontId="3" fillId="3" borderId="0" xfId="0" applyNumberFormat="1" applyFont="1" applyFill="1" applyBorder="1"/>
    <xf numFmtId="2" fontId="3" fillId="3" borderId="0" xfId="0" applyNumberFormat="1" applyFont="1" applyFill="1" applyBorder="1"/>
    <xf numFmtId="0" fontId="3" fillId="3" borderId="0" xfId="0" quotePrefix="1" applyFont="1" applyFill="1" applyBorder="1"/>
    <xf numFmtId="0" fontId="0" fillId="3" borderId="0" xfId="0" applyFill="1"/>
    <xf numFmtId="0" fontId="2" fillId="3" borderId="1" xfId="0" applyFont="1" applyFill="1" applyBorder="1" applyAlignment="1">
      <alignment horizontal="center"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5" xfId="0" applyFont="1" applyFill="1" applyBorder="1" applyAlignment="1">
      <alignment horizontal="left" vertical="center"/>
    </xf>
    <xf numFmtId="0" fontId="2" fillId="3" borderId="6"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wrapText="1"/>
    </xf>
    <xf numFmtId="0" fontId="2" fillId="3" borderId="10" xfId="0" applyFont="1" applyFill="1" applyBorder="1" applyAlignment="1">
      <alignment horizontal="left" vertical="center"/>
    </xf>
    <xf numFmtId="0" fontId="2" fillId="3" borderId="11" xfId="0" applyFont="1" applyFill="1" applyBorder="1" applyAlignment="1">
      <alignment horizontal="left" vertical="center"/>
    </xf>
    <xf numFmtId="0" fontId="2" fillId="3" borderId="0" xfId="0" applyFont="1" applyFill="1" applyBorder="1" applyAlignment="1">
      <alignment horizontal="left" vertical="top"/>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3" borderId="0" xfId="0" applyFont="1" applyFill="1" applyAlignment="1">
      <alignment horizontal="left" vertical="top"/>
    </xf>
    <xf numFmtId="0" fontId="3" fillId="3" borderId="0" xfId="0" applyFont="1" applyFill="1" applyAlignment="1">
      <alignment horizontal="left"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9" xfId="0" applyFont="1" applyFill="1" applyBorder="1" applyAlignment="1">
      <alignment horizontal="left" vertical="center" wrapText="1"/>
    </xf>
    <xf numFmtId="0" fontId="3" fillId="3" borderId="10" xfId="0" applyFont="1" applyFill="1" applyBorder="1" applyAlignment="1">
      <alignment horizontal="left" vertical="center"/>
    </xf>
    <xf numFmtId="0" fontId="3" fillId="3" borderId="11" xfId="0" applyFont="1" applyFill="1" applyBorder="1" applyAlignment="1">
      <alignment horizontal="left" vertical="center"/>
    </xf>
    <xf numFmtId="0" fontId="3" fillId="3" borderId="9" xfId="0" applyFont="1" applyFill="1" applyBorder="1" applyAlignment="1">
      <alignment vertical="center" wrapText="1"/>
    </xf>
    <xf numFmtId="0" fontId="3" fillId="3" borderId="10" xfId="0" applyFont="1" applyFill="1" applyBorder="1" applyAlignment="1">
      <alignment vertical="center" wrapText="1"/>
    </xf>
    <xf numFmtId="0" fontId="3" fillId="3" borderId="9" xfId="0" applyFont="1" applyFill="1" applyBorder="1" applyAlignment="1">
      <alignment horizontal="left" vertical="center"/>
    </xf>
    <xf numFmtId="0" fontId="3" fillId="3" borderId="0" xfId="0" applyFont="1" applyFill="1" applyBorder="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left" vertical="top" wrapText="1"/>
    </xf>
    <xf numFmtId="0" fontId="3" fillId="3" borderId="0" xfId="0" applyFont="1" applyFill="1" applyAlignment="1">
      <alignment horizontal="center" vertical="center"/>
    </xf>
    <xf numFmtId="0" fontId="3" fillId="3" borderId="7" xfId="0" applyFont="1" applyFill="1" applyBorder="1" applyAlignment="1">
      <alignment horizontal="left" vertical="center"/>
    </xf>
    <xf numFmtId="0" fontId="3" fillId="3" borderId="10"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0" xfId="0" quotePrefix="1" applyFont="1" applyFill="1" applyAlignment="1">
      <alignment horizontal="left" vertical="center"/>
    </xf>
  </cellXfs>
  <cellStyles count="11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3" builtinId="9" hidden="1"/>
    <cellStyle name="Followed Hyperlink" xfId="114" builtinId="9" hidden="1"/>
    <cellStyle name="GHG First" xfId="13"/>
    <cellStyle name="GHG_Title" xfId="12"/>
    <cellStyle name="Normal" xfId="0" builtinId="0"/>
    <cellStyle name="Normal 2" xfId="112"/>
    <cellStyle name="User_Free"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hyperlink" Target="http://www.eia.gov/dnav/ng/hist/n9040fx2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1"/>
  <sheetViews>
    <sheetView tabSelected="1" workbookViewId="0"/>
  </sheetViews>
  <sheetFormatPr defaultColWidth="8.85546875" defaultRowHeight="15.75"/>
  <cols>
    <col min="1" max="16384" width="8.85546875" style="13"/>
  </cols>
  <sheetData>
    <row r="1" spans="1:1">
      <c r="A1" s="14" t="s">
        <v>1057</v>
      </c>
    </row>
    <row r="2" spans="1:1">
      <c r="A2" s="13" t="s">
        <v>1058</v>
      </c>
    </row>
    <row r="3" spans="1:1">
      <c r="A3" s="13" t="s">
        <v>1258</v>
      </c>
    </row>
    <row r="4" spans="1:1">
      <c r="A4" s="13" t="s">
        <v>853</v>
      </c>
    </row>
    <row r="5" spans="1:1">
      <c r="A5" s="13" t="s">
        <v>854</v>
      </c>
    </row>
    <row r="7" spans="1:1">
      <c r="A7" s="13" t="s">
        <v>857</v>
      </c>
    </row>
    <row r="8" spans="1:1">
      <c r="A8" s="13" t="s">
        <v>1259</v>
      </c>
    </row>
    <row r="10" spans="1:1">
      <c r="A10" s="13" t="s">
        <v>855</v>
      </c>
    </row>
    <row r="11" spans="1:1">
      <c r="A11" s="13" t="s">
        <v>856</v>
      </c>
    </row>
  </sheetData>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77</v>
      </c>
    </row>
    <row r="2" spans="1:6">
      <c r="A2" s="18" t="s">
        <v>78</v>
      </c>
      <c r="B2" s="19"/>
      <c r="C2" s="133"/>
      <c r="D2" s="134"/>
      <c r="E2" s="20"/>
      <c r="F2" s="21"/>
    </row>
    <row r="3" spans="1:6" ht="94.5">
      <c r="A3" s="22" t="s">
        <v>80</v>
      </c>
      <c r="B3" s="23"/>
      <c r="C3" s="135" t="s">
        <v>81</v>
      </c>
      <c r="D3" s="136"/>
      <c r="E3" s="20">
        <v>1</v>
      </c>
      <c r="F3" s="21" t="s">
        <v>986</v>
      </c>
    </row>
    <row r="4" spans="1:6">
      <c r="A4" s="1" t="s">
        <v>83</v>
      </c>
      <c r="B4" s="2"/>
      <c r="C4" s="1"/>
      <c r="D4" s="23"/>
      <c r="E4" s="20"/>
      <c r="F4" s="21"/>
    </row>
    <row r="5" spans="1:6">
      <c r="A5" s="1"/>
      <c r="B5" s="2" t="s">
        <v>84</v>
      </c>
      <c r="C5" s="22" t="s">
        <v>148</v>
      </c>
      <c r="D5" s="2"/>
      <c r="E5" s="20"/>
      <c r="F5" s="21"/>
    </row>
    <row r="6" spans="1:6">
      <c r="A6" s="1"/>
      <c r="B6" s="2" t="s">
        <v>86</v>
      </c>
      <c r="C6" s="22" t="s">
        <v>149</v>
      </c>
      <c r="D6" s="2"/>
      <c r="E6" s="20"/>
      <c r="F6" s="21"/>
    </row>
    <row r="7" spans="1:6">
      <c r="A7" s="1"/>
      <c r="B7" s="2" t="s">
        <v>88</v>
      </c>
      <c r="C7" s="51">
        <v>60</v>
      </c>
      <c r="D7" s="2" t="s">
        <v>10</v>
      </c>
      <c r="E7" s="20">
        <v>1</v>
      </c>
      <c r="F7" s="21" t="s">
        <v>150</v>
      </c>
    </row>
    <row r="8" spans="1:6">
      <c r="A8" s="1"/>
      <c r="B8" s="2" t="s">
        <v>90</v>
      </c>
      <c r="C8" s="51">
        <v>4600</v>
      </c>
      <c r="D8" s="2" t="s">
        <v>12</v>
      </c>
      <c r="E8" s="20">
        <v>1</v>
      </c>
      <c r="F8" s="21" t="s">
        <v>151</v>
      </c>
    </row>
    <row r="9" spans="1:6">
      <c r="A9" s="1"/>
      <c r="B9" s="2" t="s">
        <v>152</v>
      </c>
      <c r="C9" s="51">
        <v>5000</v>
      </c>
      <c r="D9" s="2" t="s">
        <v>15</v>
      </c>
      <c r="E9" s="20">
        <v>2</v>
      </c>
      <c r="F9" s="21" t="s">
        <v>153</v>
      </c>
    </row>
    <row r="10" spans="1:6" ht="31.5">
      <c r="A10" s="1"/>
      <c r="B10" s="2" t="s">
        <v>154</v>
      </c>
      <c r="C10" s="51">
        <v>953</v>
      </c>
      <c r="D10" s="2"/>
      <c r="E10" s="20" t="s">
        <v>155</v>
      </c>
      <c r="F10" s="21" t="s">
        <v>156</v>
      </c>
    </row>
    <row r="11" spans="1:6">
      <c r="A11" s="1"/>
      <c r="B11" s="2" t="s">
        <v>94</v>
      </c>
      <c r="C11" s="51">
        <v>83</v>
      </c>
      <c r="D11" s="2"/>
      <c r="E11" s="20">
        <v>1</v>
      </c>
      <c r="F11" s="21"/>
    </row>
    <row r="12" spans="1:6">
      <c r="A12" s="1"/>
      <c r="B12" s="2" t="s">
        <v>96</v>
      </c>
      <c r="C12" s="51"/>
      <c r="D12" s="2" t="s">
        <v>19</v>
      </c>
      <c r="E12" s="20"/>
      <c r="F12" s="21"/>
    </row>
    <row r="13" spans="1:6">
      <c r="A13" s="1"/>
      <c r="B13" s="2" t="s">
        <v>97</v>
      </c>
      <c r="C13" s="51"/>
      <c r="D13" s="2" t="s">
        <v>21</v>
      </c>
      <c r="E13" s="20"/>
      <c r="F13" s="21"/>
    </row>
    <row r="14" spans="1:6" ht="31.5">
      <c r="A14" s="1"/>
      <c r="B14" s="2" t="s">
        <v>98</v>
      </c>
      <c r="C14" s="51">
        <v>2600</v>
      </c>
      <c r="D14" s="2" t="s">
        <v>24</v>
      </c>
      <c r="E14" s="20">
        <v>2</v>
      </c>
      <c r="F14" s="21" t="s">
        <v>157</v>
      </c>
    </row>
    <row r="15" spans="1:6">
      <c r="A15" s="1"/>
      <c r="B15" s="2"/>
      <c r="C15" s="51"/>
      <c r="D15" s="2"/>
      <c r="E15" s="20"/>
      <c r="F15" s="21"/>
    </row>
    <row r="16" spans="1:6">
      <c r="A16" s="1" t="s">
        <v>158</v>
      </c>
      <c r="B16" s="2"/>
      <c r="C16" s="51"/>
      <c r="D16" s="2"/>
      <c r="E16" s="20"/>
      <c r="F16" s="21"/>
    </row>
    <row r="17" spans="1:6" ht="31.5">
      <c r="A17" s="1"/>
      <c r="B17" s="2" t="s">
        <v>102</v>
      </c>
      <c r="C17" s="51">
        <v>2000</v>
      </c>
      <c r="D17" s="2" t="s">
        <v>28</v>
      </c>
      <c r="E17" s="20">
        <v>3</v>
      </c>
      <c r="F17" s="21" t="s">
        <v>159</v>
      </c>
    </row>
    <row r="18" spans="1:6">
      <c r="A18" s="1"/>
      <c r="B18" s="2" t="s">
        <v>104</v>
      </c>
      <c r="C18" s="50">
        <v>11.5</v>
      </c>
      <c r="D18" s="2" t="s">
        <v>31</v>
      </c>
      <c r="E18" s="20">
        <v>1</v>
      </c>
      <c r="F18" s="21" t="s">
        <v>160</v>
      </c>
    </row>
    <row r="19" spans="1:6">
      <c r="A19" s="1"/>
      <c r="B19" s="3" t="s">
        <v>161</v>
      </c>
      <c r="C19" s="50">
        <v>12.5</v>
      </c>
      <c r="D19" s="2" t="s">
        <v>31</v>
      </c>
      <c r="E19" s="20">
        <v>1</v>
      </c>
      <c r="F19" s="21" t="s">
        <v>858</v>
      </c>
    </row>
    <row r="20" spans="1:6">
      <c r="A20" s="1"/>
      <c r="B20" s="3" t="s">
        <v>108</v>
      </c>
      <c r="C20" s="51"/>
      <c r="D20" s="2" t="s">
        <v>35</v>
      </c>
      <c r="E20" s="20"/>
      <c r="F20" s="21"/>
    </row>
    <row r="21" spans="1:6">
      <c r="A21" s="1"/>
      <c r="B21" s="3" t="s">
        <v>109</v>
      </c>
      <c r="C21" s="51"/>
      <c r="D21" s="2" t="s">
        <v>28</v>
      </c>
      <c r="E21" s="20"/>
    </row>
    <row r="22" spans="1:6">
      <c r="A22" s="1"/>
      <c r="B22" s="3" t="s">
        <v>110</v>
      </c>
      <c r="C22" s="51"/>
      <c r="D22" s="2" t="s">
        <v>39</v>
      </c>
      <c r="E22" s="20"/>
      <c r="F22" s="21"/>
    </row>
    <row r="23" spans="1:6">
      <c r="A23" s="1"/>
      <c r="B23" s="3" t="s">
        <v>111</v>
      </c>
      <c r="C23" s="50"/>
      <c r="D23" s="2" t="s">
        <v>41</v>
      </c>
      <c r="E23" s="20"/>
      <c r="F23" s="21"/>
    </row>
    <row r="24" spans="1:6" ht="63">
      <c r="A24" s="1"/>
      <c r="B24" s="3" t="s">
        <v>112</v>
      </c>
      <c r="C24" s="50">
        <v>0.15</v>
      </c>
      <c r="D24" s="2" t="s">
        <v>41</v>
      </c>
      <c r="E24" s="20"/>
      <c r="F24" s="21" t="s">
        <v>162</v>
      </c>
    </row>
    <row r="25" spans="1:6">
      <c r="A25" s="1"/>
      <c r="B25" s="2" t="s">
        <v>114</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t="s">
        <v>163</v>
      </c>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28.7</v>
      </c>
      <c r="D35" s="2" t="s">
        <v>56</v>
      </c>
      <c r="E35" s="20">
        <v>2</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125</v>
      </c>
      <c r="B44" s="129"/>
      <c r="C44" s="137" t="s">
        <v>164</v>
      </c>
      <c r="D44" s="138"/>
      <c r="E44" s="138"/>
      <c r="F44" s="139"/>
    </row>
    <row r="45" spans="1:6">
      <c r="A45" s="129" t="s">
        <v>127</v>
      </c>
      <c r="B45" s="129"/>
      <c r="C45" s="142" t="s">
        <v>165</v>
      </c>
      <c r="D45" s="138"/>
      <c r="E45" s="138"/>
      <c r="F45" s="139"/>
    </row>
    <row r="46" spans="1:6">
      <c r="A46" s="25"/>
      <c r="B46" s="25"/>
      <c r="C46" s="25"/>
      <c r="D46" s="25"/>
      <c r="E46" s="38"/>
      <c r="F46" s="25"/>
    </row>
    <row r="47" spans="1:6">
      <c r="A47" s="17" t="s">
        <v>166</v>
      </c>
    </row>
    <row r="48" spans="1:6">
      <c r="A48" s="128" t="s">
        <v>167</v>
      </c>
      <c r="B48" s="128"/>
      <c r="C48" s="128"/>
      <c r="D48" s="128"/>
      <c r="E48" s="128"/>
      <c r="F48" s="128"/>
    </row>
    <row r="49" spans="1:6">
      <c r="A49" s="128" t="s">
        <v>168</v>
      </c>
      <c r="B49" s="128"/>
      <c r="C49" s="128"/>
      <c r="D49" s="128"/>
      <c r="E49" s="128"/>
      <c r="F49" s="128"/>
    </row>
    <row r="50" spans="1:6">
      <c r="A50" s="128" t="s">
        <v>169</v>
      </c>
      <c r="B50" s="128"/>
      <c r="C50" s="128"/>
      <c r="D50" s="128"/>
      <c r="E50" s="128"/>
      <c r="F50" s="128"/>
    </row>
    <row r="51" spans="1:6">
      <c r="A51" s="128"/>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F8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2" t="s">
        <v>74</v>
      </c>
      <c r="B1" s="132"/>
      <c r="C1" s="132" t="s">
        <v>75</v>
      </c>
      <c r="D1" s="132"/>
      <c r="E1" s="37" t="s">
        <v>76</v>
      </c>
      <c r="F1" s="37" t="s">
        <v>235</v>
      </c>
    </row>
    <row r="2" spans="1:6" ht="31.5">
      <c r="A2" s="18" t="s">
        <v>236</v>
      </c>
      <c r="B2" s="19"/>
      <c r="C2" s="133" t="s">
        <v>1113</v>
      </c>
      <c r="D2" s="134"/>
      <c r="E2" s="20"/>
      <c r="F2" s="21" t="s">
        <v>1114</v>
      </c>
    </row>
    <row r="3" spans="1:6">
      <c r="A3" s="22" t="s">
        <v>238</v>
      </c>
      <c r="B3" s="23"/>
      <c r="C3" s="135" t="s">
        <v>726</v>
      </c>
      <c r="D3" s="136"/>
      <c r="E3" s="20"/>
      <c r="F3" s="21" t="s">
        <v>1181</v>
      </c>
    </row>
    <row r="4" spans="1:6">
      <c r="A4" s="1" t="s">
        <v>239</v>
      </c>
      <c r="B4" s="2"/>
      <c r="C4" s="1"/>
      <c r="D4" s="23"/>
      <c r="E4" s="20"/>
      <c r="F4" s="21"/>
    </row>
    <row r="5" spans="1:6">
      <c r="A5" s="1"/>
      <c r="B5" s="2" t="s">
        <v>1034</v>
      </c>
      <c r="C5" s="24" t="s">
        <v>1117</v>
      </c>
      <c r="D5" s="2"/>
      <c r="E5" s="20"/>
      <c r="F5" s="21"/>
    </row>
    <row r="6" spans="1:6">
      <c r="A6" s="1"/>
      <c r="B6" s="2" t="s">
        <v>1035</v>
      </c>
      <c r="C6" s="24" t="s">
        <v>969</v>
      </c>
      <c r="D6" s="2"/>
      <c r="E6" s="20"/>
      <c r="F6" s="21"/>
    </row>
    <row r="7" spans="1:6">
      <c r="A7" s="1"/>
      <c r="B7" s="2" t="s">
        <v>733</v>
      </c>
      <c r="C7" s="51"/>
      <c r="D7" s="2" t="s">
        <v>10</v>
      </c>
      <c r="E7" s="20"/>
      <c r="F7" s="21"/>
    </row>
    <row r="8" spans="1:6">
      <c r="A8" s="1"/>
      <c r="B8" s="2" t="s">
        <v>995</v>
      </c>
      <c r="C8" s="103"/>
      <c r="D8" s="2" t="s">
        <v>12</v>
      </c>
      <c r="E8" s="20"/>
      <c r="F8" s="21"/>
    </row>
    <row r="9" spans="1:6">
      <c r="A9" s="1"/>
      <c r="B9" s="2" t="s">
        <v>152</v>
      </c>
      <c r="C9" s="103"/>
      <c r="D9" s="2" t="s">
        <v>15</v>
      </c>
      <c r="E9" s="20"/>
      <c r="F9" s="21"/>
    </row>
    <row r="10" spans="1:6">
      <c r="A10" s="1"/>
      <c r="B10" s="2" t="s">
        <v>154</v>
      </c>
      <c r="C10" s="51"/>
      <c r="D10" s="2"/>
      <c r="E10" s="20"/>
      <c r="F10" s="21"/>
    </row>
    <row r="11" spans="1:6">
      <c r="A11" s="1"/>
      <c r="B11" s="2" t="s">
        <v>1001</v>
      </c>
      <c r="C11" s="51"/>
      <c r="D11" s="2"/>
      <c r="E11" s="20"/>
      <c r="F11" s="21"/>
    </row>
    <row r="12" spans="1:6">
      <c r="A12" s="1"/>
      <c r="B12" s="2" t="s">
        <v>1002</v>
      </c>
      <c r="C12" s="51"/>
      <c r="D12" s="2" t="s">
        <v>19</v>
      </c>
      <c r="E12" s="20"/>
      <c r="F12" s="21"/>
    </row>
    <row r="13" spans="1:6">
      <c r="A13" s="1"/>
      <c r="B13" s="2" t="s">
        <v>1041</v>
      </c>
      <c r="C13" s="103"/>
      <c r="D13" s="2" t="s">
        <v>21</v>
      </c>
      <c r="E13" s="20"/>
      <c r="F13" s="21"/>
    </row>
    <row r="14" spans="1:6">
      <c r="A14" s="1"/>
      <c r="B14" s="2" t="s">
        <v>1006</v>
      </c>
      <c r="C14" s="103"/>
      <c r="D14" s="2" t="s">
        <v>24</v>
      </c>
      <c r="E14" s="20"/>
      <c r="F14" s="21"/>
    </row>
    <row r="15" spans="1:6">
      <c r="A15" s="1"/>
      <c r="B15" s="2"/>
      <c r="C15" s="103"/>
      <c r="D15" s="2"/>
      <c r="E15" s="20"/>
      <c r="F15" s="21"/>
    </row>
    <row r="16" spans="1:6">
      <c r="A16" s="1" t="s">
        <v>158</v>
      </c>
      <c r="B16" s="2"/>
      <c r="C16" s="103"/>
      <c r="D16" s="2"/>
      <c r="E16" s="20"/>
      <c r="F16" s="21"/>
    </row>
    <row r="17" spans="1:6">
      <c r="A17" s="1"/>
      <c r="B17" s="2" t="s">
        <v>1043</v>
      </c>
      <c r="C17" s="103"/>
      <c r="D17" s="2" t="s">
        <v>28</v>
      </c>
      <c r="E17" s="20"/>
      <c r="F17" s="21"/>
    </row>
    <row r="18" spans="1:6">
      <c r="A18" s="1"/>
      <c r="B18" s="2" t="s">
        <v>104</v>
      </c>
      <c r="C18" s="93"/>
      <c r="D18" s="2" t="s">
        <v>31</v>
      </c>
      <c r="E18" s="20"/>
      <c r="F18" s="21"/>
    </row>
    <row r="19" spans="1:6">
      <c r="A19" s="1"/>
      <c r="B19" s="3" t="s">
        <v>106</v>
      </c>
      <c r="C19" s="93"/>
      <c r="D19" s="2" t="s">
        <v>31</v>
      </c>
      <c r="E19" s="20"/>
      <c r="F19" s="21"/>
    </row>
    <row r="20" spans="1:6">
      <c r="A20" s="1"/>
      <c r="B20" s="3" t="s">
        <v>108</v>
      </c>
      <c r="C20" s="103"/>
      <c r="D20" s="2" t="s">
        <v>35</v>
      </c>
      <c r="E20" s="20"/>
      <c r="F20" s="21"/>
    </row>
    <row r="21" spans="1:6">
      <c r="A21" s="1"/>
      <c r="B21" s="3" t="s">
        <v>109</v>
      </c>
      <c r="C21" s="103"/>
      <c r="D21" s="2" t="s">
        <v>28</v>
      </c>
      <c r="E21" s="20"/>
      <c r="F21" s="21"/>
    </row>
    <row r="22" spans="1:6">
      <c r="A22" s="1"/>
      <c r="B22" s="3" t="s">
        <v>110</v>
      </c>
      <c r="C22" s="103"/>
      <c r="D22" s="2" t="s">
        <v>39</v>
      </c>
      <c r="E22" s="20"/>
      <c r="F22" s="21"/>
    </row>
    <row r="23" spans="1:6">
      <c r="A23" s="1"/>
      <c r="B23" s="3" t="s">
        <v>111</v>
      </c>
      <c r="C23" s="93"/>
      <c r="D23" s="2" t="s">
        <v>41</v>
      </c>
      <c r="E23" s="20"/>
      <c r="F23" s="21"/>
    </row>
    <row r="24" spans="1:6">
      <c r="A24" s="1"/>
      <c r="B24" s="3" t="s">
        <v>112</v>
      </c>
      <c r="C24" s="93"/>
      <c r="D24" s="2" t="s">
        <v>41</v>
      </c>
      <c r="E24" s="20"/>
      <c r="F24" s="21"/>
    </row>
    <row r="25" spans="1:6">
      <c r="A25" s="1"/>
      <c r="B25" s="2" t="s">
        <v>114</v>
      </c>
      <c r="C25" s="93"/>
      <c r="D25" s="2" t="s">
        <v>41</v>
      </c>
      <c r="E25" s="20"/>
      <c r="F25" s="21"/>
    </row>
    <row r="26" spans="1:6">
      <c r="A26" s="1"/>
      <c r="B26" s="2" t="s">
        <v>115</v>
      </c>
      <c r="C26" s="93"/>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8</v>
      </c>
      <c r="D35" s="2" t="s">
        <v>56</v>
      </c>
      <c r="E35" s="20"/>
      <c r="F35" s="21"/>
    </row>
    <row r="36" spans="1:6">
      <c r="A36" s="1"/>
      <c r="B36" s="3" t="s">
        <v>123</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1131</v>
      </c>
      <c r="D43" s="2" t="s">
        <v>59</v>
      </c>
      <c r="E43" s="20"/>
      <c r="F43" s="21"/>
    </row>
    <row r="44" spans="1:6">
      <c r="A44" s="129" t="s">
        <v>125</v>
      </c>
      <c r="B44" s="129"/>
      <c r="C44" s="135" t="s">
        <v>1182</v>
      </c>
      <c r="D44" s="143"/>
      <c r="E44" s="143"/>
      <c r="F44" s="143"/>
    </row>
    <row r="45" spans="1:6">
      <c r="A45" s="129" t="s">
        <v>127</v>
      </c>
      <c r="B45" s="129"/>
      <c r="C45" s="135" t="s">
        <v>1132</v>
      </c>
      <c r="D45" s="143"/>
      <c r="E45" s="143"/>
      <c r="F45" s="143"/>
    </row>
    <row r="46" spans="1:6">
      <c r="A46" s="25"/>
      <c r="B46" s="25"/>
      <c r="C46" s="25"/>
      <c r="D46" s="25"/>
      <c r="E46" s="26"/>
      <c r="F46" s="25"/>
    </row>
    <row r="48" spans="1:6">
      <c r="A48" s="17" t="s">
        <v>1174</v>
      </c>
    </row>
    <row r="49" spans="1:6">
      <c r="A49" s="132" t="s">
        <v>74</v>
      </c>
      <c r="B49" s="132"/>
      <c r="C49" s="132" t="s">
        <v>75</v>
      </c>
      <c r="D49" s="132"/>
      <c r="E49" s="37" t="s">
        <v>76</v>
      </c>
      <c r="F49" s="37" t="s">
        <v>235</v>
      </c>
    </row>
    <row r="50" spans="1:6">
      <c r="A50" s="18"/>
      <c r="B50" s="19"/>
      <c r="C50" s="18"/>
      <c r="D50" s="19"/>
      <c r="E50" s="29"/>
      <c r="F50" s="30"/>
    </row>
    <row r="51" spans="1:6">
      <c r="A51" s="84" t="s">
        <v>1136</v>
      </c>
      <c r="B51" s="85"/>
      <c r="C51" s="22">
        <v>32.799999999999997</v>
      </c>
      <c r="D51" s="23" t="s">
        <v>56</v>
      </c>
      <c r="E51" s="20">
        <v>1</v>
      </c>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0.15954299999999999</v>
      </c>
      <c r="D75" s="23" t="s">
        <v>1180</v>
      </c>
      <c r="E75" s="20">
        <v>2</v>
      </c>
      <c r="F75" s="31" t="s">
        <v>1186</v>
      </c>
    </row>
    <row r="76" spans="1:6">
      <c r="A76" s="88"/>
      <c r="B76" s="89" t="s">
        <v>1151</v>
      </c>
      <c r="C76" s="15">
        <v>0.55976300000000001</v>
      </c>
      <c r="D76" s="23" t="s">
        <v>1180</v>
      </c>
      <c r="E76" s="20">
        <v>2</v>
      </c>
      <c r="F76" s="31"/>
    </row>
    <row r="77" spans="1:6">
      <c r="A77" s="84"/>
      <c r="B77" s="85" t="s">
        <v>1152</v>
      </c>
      <c r="C77" s="15">
        <v>-2.6681E-2</v>
      </c>
      <c r="D77" s="23" t="s">
        <v>1180</v>
      </c>
      <c r="E77" s="20">
        <v>2</v>
      </c>
      <c r="F77" s="31"/>
    </row>
    <row r="78" spans="1:6">
      <c r="A78" s="84"/>
      <c r="B78" s="85" t="s">
        <v>1153</v>
      </c>
      <c r="C78" s="15">
        <v>0.204738</v>
      </c>
      <c r="D78" s="23" t="s">
        <v>1180</v>
      </c>
      <c r="E78" s="20">
        <v>2</v>
      </c>
      <c r="F78" s="31"/>
    </row>
    <row r="79" spans="1:6">
      <c r="A79" s="90"/>
      <c r="B79" s="91" t="s">
        <v>1154</v>
      </c>
      <c r="C79" s="16">
        <v>0.46174999999999999</v>
      </c>
      <c r="D79" s="32" t="s">
        <v>1180</v>
      </c>
      <c r="E79" s="33">
        <v>2</v>
      </c>
      <c r="F79" s="34"/>
    </row>
    <row r="80" spans="1:6">
      <c r="A80" s="68"/>
      <c r="B80" s="68"/>
    </row>
    <row r="81" spans="1:6">
      <c r="A81" s="17" t="s">
        <v>129</v>
      </c>
    </row>
    <row r="82" spans="1:6">
      <c r="A82" s="144" t="s">
        <v>1184</v>
      </c>
      <c r="B82" s="144"/>
      <c r="C82" s="144"/>
      <c r="D82" s="144"/>
      <c r="E82" s="144"/>
      <c r="F82" s="144"/>
    </row>
    <row r="83" spans="1:6">
      <c r="A83" s="17" t="s">
        <v>1185</v>
      </c>
    </row>
  </sheetData>
  <mergeCells count="11">
    <mergeCell ref="A1:B1"/>
    <mergeCell ref="C1:D1"/>
    <mergeCell ref="C2:D2"/>
    <mergeCell ref="C3:D3"/>
    <mergeCell ref="A44:B44"/>
    <mergeCell ref="C44:F44"/>
    <mergeCell ref="A45:B45"/>
    <mergeCell ref="C45:F45"/>
    <mergeCell ref="A49:B49"/>
    <mergeCell ref="C49:D49"/>
    <mergeCell ref="A82:F8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F8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2" t="s">
        <v>74</v>
      </c>
      <c r="B1" s="132"/>
      <c r="C1" s="132" t="s">
        <v>75</v>
      </c>
      <c r="D1" s="132"/>
      <c r="E1" s="37" t="s">
        <v>76</v>
      </c>
      <c r="F1" s="37" t="s">
        <v>235</v>
      </c>
    </row>
    <row r="2" spans="1:6" ht="31.5">
      <c r="A2" s="18" t="s">
        <v>236</v>
      </c>
      <c r="B2" s="19"/>
      <c r="C2" s="133" t="s">
        <v>1113</v>
      </c>
      <c r="D2" s="134"/>
      <c r="E2" s="20"/>
      <c r="F2" s="21" t="s">
        <v>1114</v>
      </c>
    </row>
    <row r="3" spans="1:6">
      <c r="A3" s="22" t="s">
        <v>238</v>
      </c>
      <c r="B3" s="23"/>
      <c r="C3" s="135" t="s">
        <v>726</v>
      </c>
      <c r="D3" s="136"/>
      <c r="E3" s="20"/>
      <c r="F3" s="21" t="s">
        <v>1181</v>
      </c>
    </row>
    <row r="4" spans="1:6">
      <c r="A4" s="1" t="s">
        <v>239</v>
      </c>
      <c r="B4" s="2"/>
      <c r="C4" s="1"/>
      <c r="D4" s="23"/>
      <c r="E4" s="20"/>
      <c r="F4" s="21"/>
    </row>
    <row r="5" spans="1:6">
      <c r="A5" s="1"/>
      <c r="B5" s="2" t="s">
        <v>1034</v>
      </c>
      <c r="C5" s="24" t="s">
        <v>1117</v>
      </c>
      <c r="D5" s="2"/>
      <c r="E5" s="20"/>
      <c r="F5" s="21"/>
    </row>
    <row r="6" spans="1:6">
      <c r="A6" s="1"/>
      <c r="B6" s="2" t="s">
        <v>1035</v>
      </c>
      <c r="C6" s="24" t="s">
        <v>968</v>
      </c>
      <c r="D6" s="2"/>
      <c r="E6" s="20"/>
      <c r="F6" s="21"/>
    </row>
    <row r="7" spans="1:6">
      <c r="A7" s="1"/>
      <c r="B7" s="2" t="s">
        <v>733</v>
      </c>
      <c r="C7" s="51"/>
      <c r="D7" s="2" t="s">
        <v>10</v>
      </c>
      <c r="E7" s="20"/>
      <c r="F7" s="21"/>
    </row>
    <row r="8" spans="1:6">
      <c r="A8" s="1"/>
      <c r="B8" s="2" t="s">
        <v>995</v>
      </c>
      <c r="C8" s="103"/>
      <c r="D8" s="2" t="s">
        <v>12</v>
      </c>
      <c r="E8" s="20"/>
      <c r="F8" s="21"/>
    </row>
    <row r="9" spans="1:6">
      <c r="A9" s="1"/>
      <c r="B9" s="2" t="s">
        <v>152</v>
      </c>
      <c r="C9" s="103"/>
      <c r="D9" s="2" t="s">
        <v>15</v>
      </c>
      <c r="E9" s="20"/>
      <c r="F9" s="21"/>
    </row>
    <row r="10" spans="1:6">
      <c r="A10" s="1"/>
      <c r="B10" s="2" t="s">
        <v>154</v>
      </c>
      <c r="C10" s="51"/>
      <c r="D10" s="2"/>
      <c r="E10" s="20"/>
      <c r="F10" s="21"/>
    </row>
    <row r="11" spans="1:6">
      <c r="A11" s="1"/>
      <c r="B11" s="2" t="s">
        <v>1001</v>
      </c>
      <c r="C11" s="51"/>
      <c r="D11" s="2"/>
      <c r="E11" s="20"/>
      <c r="F11" s="21"/>
    </row>
    <row r="12" spans="1:6">
      <c r="A12" s="1"/>
      <c r="B12" s="2" t="s">
        <v>1002</v>
      </c>
      <c r="C12" s="51"/>
      <c r="D12" s="2" t="s">
        <v>19</v>
      </c>
      <c r="E12" s="20"/>
      <c r="F12" s="21"/>
    </row>
    <row r="13" spans="1:6">
      <c r="A13" s="1"/>
      <c r="B13" s="2" t="s">
        <v>1041</v>
      </c>
      <c r="C13" s="103"/>
      <c r="D13" s="2" t="s">
        <v>21</v>
      </c>
      <c r="E13" s="20"/>
      <c r="F13" s="21"/>
    </row>
    <row r="14" spans="1:6">
      <c r="A14" s="1"/>
      <c r="B14" s="2" t="s">
        <v>1006</v>
      </c>
      <c r="C14" s="103"/>
      <c r="D14" s="2" t="s">
        <v>24</v>
      </c>
      <c r="E14" s="20"/>
      <c r="F14" s="21"/>
    </row>
    <row r="15" spans="1:6">
      <c r="A15" s="1"/>
      <c r="B15" s="2"/>
      <c r="C15" s="103"/>
      <c r="D15" s="2"/>
      <c r="E15" s="20"/>
      <c r="F15" s="21"/>
    </row>
    <row r="16" spans="1:6">
      <c r="A16" s="1" t="s">
        <v>158</v>
      </c>
      <c r="B16" s="2"/>
      <c r="C16" s="103"/>
      <c r="D16" s="2"/>
      <c r="E16" s="20"/>
      <c r="F16" s="21"/>
    </row>
    <row r="17" spans="1:6">
      <c r="A17" s="1"/>
      <c r="B17" s="2" t="s">
        <v>1043</v>
      </c>
      <c r="C17" s="103"/>
      <c r="D17" s="2" t="s">
        <v>28</v>
      </c>
      <c r="E17" s="20"/>
      <c r="F17" s="21"/>
    </row>
    <row r="18" spans="1:6">
      <c r="A18" s="1"/>
      <c r="B18" s="2" t="s">
        <v>104</v>
      </c>
      <c r="C18" s="93"/>
      <c r="D18" s="2" t="s">
        <v>31</v>
      </c>
      <c r="E18" s="20"/>
      <c r="F18" s="21"/>
    </row>
    <row r="19" spans="1:6">
      <c r="A19" s="1"/>
      <c r="B19" s="3" t="s">
        <v>106</v>
      </c>
      <c r="C19" s="93"/>
      <c r="D19" s="2" t="s">
        <v>31</v>
      </c>
      <c r="E19" s="20"/>
      <c r="F19" s="21"/>
    </row>
    <row r="20" spans="1:6">
      <c r="A20" s="1"/>
      <c r="B20" s="3" t="s">
        <v>108</v>
      </c>
      <c r="C20" s="103"/>
      <c r="D20" s="2" t="s">
        <v>35</v>
      </c>
      <c r="E20" s="20"/>
      <c r="F20" s="21"/>
    </row>
    <row r="21" spans="1:6">
      <c r="A21" s="1"/>
      <c r="B21" s="3" t="s">
        <v>109</v>
      </c>
      <c r="C21" s="103"/>
      <c r="D21" s="2" t="s">
        <v>28</v>
      </c>
      <c r="E21" s="20"/>
      <c r="F21" s="21"/>
    </row>
    <row r="22" spans="1:6">
      <c r="A22" s="1"/>
      <c r="B22" s="3" t="s">
        <v>110</v>
      </c>
      <c r="C22" s="103"/>
      <c r="D22" s="2" t="s">
        <v>39</v>
      </c>
      <c r="E22" s="20"/>
      <c r="F22" s="21"/>
    </row>
    <row r="23" spans="1:6">
      <c r="A23" s="1"/>
      <c r="B23" s="3" t="s">
        <v>111</v>
      </c>
      <c r="C23" s="93"/>
      <c r="D23" s="2" t="s">
        <v>41</v>
      </c>
      <c r="E23" s="20"/>
      <c r="F23" s="21"/>
    </row>
    <row r="24" spans="1:6">
      <c r="A24" s="1"/>
      <c r="B24" s="3" t="s">
        <v>112</v>
      </c>
      <c r="C24" s="93"/>
      <c r="D24" s="2" t="s">
        <v>41</v>
      </c>
      <c r="E24" s="20"/>
      <c r="F24" s="21"/>
    </row>
    <row r="25" spans="1:6">
      <c r="A25" s="1"/>
      <c r="B25" s="2" t="s">
        <v>114</v>
      </c>
      <c r="C25" s="93"/>
      <c r="D25" s="2" t="s">
        <v>41</v>
      </c>
      <c r="E25" s="20"/>
      <c r="F25" s="21"/>
    </row>
    <row r="26" spans="1:6">
      <c r="A26" s="1"/>
      <c r="B26" s="2" t="s">
        <v>115</v>
      </c>
      <c r="C26" s="93"/>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8</v>
      </c>
      <c r="D35" s="2" t="s">
        <v>56</v>
      </c>
      <c r="E35" s="20"/>
      <c r="F35" s="21"/>
    </row>
    <row r="36" spans="1:6">
      <c r="A36" s="1"/>
      <c r="B36" s="3" t="s">
        <v>123</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1131</v>
      </c>
      <c r="D43" s="2" t="s">
        <v>59</v>
      </c>
      <c r="E43" s="20"/>
      <c r="F43" s="21"/>
    </row>
    <row r="44" spans="1:6">
      <c r="A44" s="129" t="s">
        <v>125</v>
      </c>
      <c r="B44" s="129"/>
      <c r="C44" s="135" t="s">
        <v>1182</v>
      </c>
      <c r="D44" s="143"/>
      <c r="E44" s="143"/>
      <c r="F44" s="143"/>
    </row>
    <row r="45" spans="1:6">
      <c r="A45" s="129" t="s">
        <v>127</v>
      </c>
      <c r="B45" s="129"/>
      <c r="C45" s="135" t="s">
        <v>1132</v>
      </c>
      <c r="D45" s="143"/>
      <c r="E45" s="143"/>
      <c r="F45" s="143"/>
    </row>
    <row r="46" spans="1:6">
      <c r="A46" s="25"/>
      <c r="B46" s="25"/>
      <c r="C46" s="25"/>
      <c r="D46" s="25"/>
      <c r="E46" s="26"/>
      <c r="F46" s="25"/>
    </row>
    <row r="48" spans="1:6">
      <c r="A48" s="17" t="s">
        <v>1174</v>
      </c>
    </row>
    <row r="49" spans="1:6">
      <c r="A49" s="132" t="s">
        <v>74</v>
      </c>
      <c r="B49" s="132"/>
      <c r="C49" s="132" t="s">
        <v>75</v>
      </c>
      <c r="D49" s="132"/>
      <c r="E49" s="37" t="s">
        <v>76</v>
      </c>
      <c r="F49" s="37" t="s">
        <v>235</v>
      </c>
    </row>
    <row r="50" spans="1:6">
      <c r="A50" s="18"/>
      <c r="B50" s="19"/>
      <c r="C50" s="18"/>
      <c r="D50" s="19"/>
      <c r="E50" s="29"/>
      <c r="F50" s="30"/>
    </row>
    <row r="51" spans="1:6">
      <c r="A51" s="84" t="s">
        <v>1136</v>
      </c>
      <c r="B51" s="85"/>
      <c r="C51" s="22">
        <v>19.5</v>
      </c>
      <c r="D51" s="23" t="s">
        <v>56</v>
      </c>
      <c r="E51" s="20">
        <v>1</v>
      </c>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0.15954299999999999</v>
      </c>
      <c r="D75" s="23" t="s">
        <v>1180</v>
      </c>
      <c r="E75" s="20">
        <v>2</v>
      </c>
      <c r="F75" s="31" t="s">
        <v>1186</v>
      </c>
    </row>
    <row r="76" spans="1:6">
      <c r="A76" s="88"/>
      <c r="B76" s="89" t="s">
        <v>1151</v>
      </c>
      <c r="C76" s="15">
        <v>0.55976300000000001</v>
      </c>
      <c r="D76" s="23" t="s">
        <v>1180</v>
      </c>
      <c r="E76" s="20">
        <v>2</v>
      </c>
      <c r="F76" s="31"/>
    </row>
    <row r="77" spans="1:6">
      <c r="A77" s="84"/>
      <c r="B77" s="85" t="s">
        <v>1152</v>
      </c>
      <c r="C77" s="15">
        <v>-2.6681E-2</v>
      </c>
      <c r="D77" s="23" t="s">
        <v>1180</v>
      </c>
      <c r="E77" s="20">
        <v>2</v>
      </c>
      <c r="F77" s="31"/>
    </row>
    <row r="78" spans="1:6">
      <c r="A78" s="84"/>
      <c r="B78" s="85" t="s">
        <v>1153</v>
      </c>
      <c r="C78" s="15">
        <v>0.204738</v>
      </c>
      <c r="D78" s="23" t="s">
        <v>1180</v>
      </c>
      <c r="E78" s="20">
        <v>2</v>
      </c>
      <c r="F78" s="31"/>
    </row>
    <row r="79" spans="1:6">
      <c r="A79" s="90"/>
      <c r="B79" s="91" t="s">
        <v>1154</v>
      </c>
      <c r="C79" s="16">
        <v>0.46174999999999999</v>
      </c>
      <c r="D79" s="32" t="s">
        <v>1180</v>
      </c>
      <c r="E79" s="33">
        <v>2</v>
      </c>
      <c r="F79" s="34"/>
    </row>
    <row r="80" spans="1:6">
      <c r="A80" s="68"/>
      <c r="B80" s="68"/>
    </row>
    <row r="81" spans="1:6">
      <c r="A81" s="17" t="s">
        <v>129</v>
      </c>
    </row>
    <row r="82" spans="1:6">
      <c r="A82" s="144" t="s">
        <v>1184</v>
      </c>
      <c r="B82" s="144"/>
      <c r="C82" s="144"/>
      <c r="D82" s="144"/>
      <c r="E82" s="144"/>
      <c r="F82" s="144"/>
    </row>
    <row r="83" spans="1:6">
      <c r="A83" s="17" t="s">
        <v>1185</v>
      </c>
    </row>
  </sheetData>
  <mergeCells count="11">
    <mergeCell ref="A1:B1"/>
    <mergeCell ref="C1:D1"/>
    <mergeCell ref="C2:D2"/>
    <mergeCell ref="C3:D3"/>
    <mergeCell ref="A44:B44"/>
    <mergeCell ref="C44:F44"/>
    <mergeCell ref="A45:B45"/>
    <mergeCell ref="C45:F45"/>
    <mergeCell ref="A49:B49"/>
    <mergeCell ref="C49:D49"/>
    <mergeCell ref="A82:F8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F8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2" t="s">
        <v>1194</v>
      </c>
      <c r="B1" s="132"/>
      <c r="C1" s="132" t="s">
        <v>1195</v>
      </c>
      <c r="D1" s="132"/>
      <c r="E1" s="37" t="s">
        <v>1196</v>
      </c>
      <c r="F1" s="37" t="s">
        <v>1197</v>
      </c>
    </row>
    <row r="2" spans="1:6" ht="31.5">
      <c r="A2" s="18" t="s">
        <v>1198</v>
      </c>
      <c r="B2" s="19"/>
      <c r="C2" s="133" t="s">
        <v>1199</v>
      </c>
      <c r="D2" s="134"/>
      <c r="E2" s="20"/>
      <c r="F2" s="21" t="s">
        <v>1200</v>
      </c>
    </row>
    <row r="3" spans="1:6">
      <c r="A3" s="22" t="s">
        <v>1201</v>
      </c>
      <c r="B3" s="23"/>
      <c r="C3" s="135" t="s">
        <v>1202</v>
      </c>
      <c r="D3" s="136"/>
      <c r="E3" s="20"/>
      <c r="F3" s="21" t="s">
        <v>1181</v>
      </c>
    </row>
    <row r="4" spans="1:6">
      <c r="A4" s="1" t="s">
        <v>1203</v>
      </c>
      <c r="B4" s="2"/>
      <c r="C4" s="1"/>
      <c r="D4" s="23"/>
      <c r="E4" s="20"/>
      <c r="F4" s="21"/>
    </row>
    <row r="5" spans="1:6">
      <c r="A5" s="1"/>
      <c r="B5" s="2" t="s">
        <v>1204</v>
      </c>
      <c r="C5" s="24" t="s">
        <v>1205</v>
      </c>
      <c r="D5" s="2"/>
      <c r="E5" s="20"/>
      <c r="F5" s="21"/>
    </row>
    <row r="6" spans="1:6">
      <c r="A6" s="1"/>
      <c r="B6" s="2" t="s">
        <v>1206</v>
      </c>
      <c r="C6" s="24" t="s">
        <v>1193</v>
      </c>
      <c r="D6" s="2"/>
      <c r="E6" s="20"/>
      <c r="F6" s="21"/>
    </row>
    <row r="7" spans="1:6">
      <c r="A7" s="1"/>
      <c r="B7" s="2" t="s">
        <v>1207</v>
      </c>
      <c r="C7" s="51"/>
      <c r="D7" s="2" t="s">
        <v>10</v>
      </c>
      <c r="E7" s="20"/>
      <c r="F7" s="21"/>
    </row>
    <row r="8" spans="1:6">
      <c r="A8" s="1"/>
      <c r="B8" s="2" t="s">
        <v>1208</v>
      </c>
      <c r="C8" s="103"/>
      <c r="D8" s="2" t="s">
        <v>12</v>
      </c>
      <c r="E8" s="20"/>
      <c r="F8" s="21"/>
    </row>
    <row r="9" spans="1:6">
      <c r="A9" s="1"/>
      <c r="B9" s="2" t="s">
        <v>1209</v>
      </c>
      <c r="C9" s="103"/>
      <c r="D9" s="2" t="s">
        <v>15</v>
      </c>
      <c r="E9" s="20"/>
      <c r="F9" s="21"/>
    </row>
    <row r="10" spans="1:6">
      <c r="A10" s="1"/>
      <c r="B10" s="2" t="s">
        <v>1210</v>
      </c>
      <c r="C10" s="51"/>
      <c r="D10" s="2"/>
      <c r="E10" s="20"/>
      <c r="F10" s="21"/>
    </row>
    <row r="11" spans="1:6">
      <c r="A11" s="1"/>
      <c r="B11" s="2" t="s">
        <v>1211</v>
      </c>
      <c r="C11" s="51"/>
      <c r="D11" s="2"/>
      <c r="E11" s="20"/>
      <c r="F11" s="21"/>
    </row>
    <row r="12" spans="1:6">
      <c r="A12" s="1"/>
      <c r="B12" s="2" t="s">
        <v>1212</v>
      </c>
      <c r="C12" s="51"/>
      <c r="D12" s="2" t="s">
        <v>19</v>
      </c>
      <c r="E12" s="20"/>
      <c r="F12" s="21"/>
    </row>
    <row r="13" spans="1:6">
      <c r="A13" s="1"/>
      <c r="B13" s="2" t="s">
        <v>1213</v>
      </c>
      <c r="C13" s="103"/>
      <c r="D13" s="2" t="s">
        <v>21</v>
      </c>
      <c r="E13" s="20"/>
      <c r="F13" s="21"/>
    </row>
    <row r="14" spans="1:6">
      <c r="A14" s="1"/>
      <c r="B14" s="2" t="s">
        <v>1214</v>
      </c>
      <c r="C14" s="103"/>
      <c r="D14" s="2" t="s">
        <v>24</v>
      </c>
      <c r="E14" s="20"/>
      <c r="F14" s="21"/>
    </row>
    <row r="15" spans="1:6">
      <c r="A15" s="1"/>
      <c r="B15" s="2"/>
      <c r="C15" s="103"/>
      <c r="D15" s="2"/>
      <c r="E15" s="20"/>
      <c r="F15" s="21"/>
    </row>
    <row r="16" spans="1:6">
      <c r="A16" s="1" t="s">
        <v>1215</v>
      </c>
      <c r="B16" s="2"/>
      <c r="C16" s="103"/>
      <c r="D16" s="2"/>
      <c r="E16" s="20"/>
      <c r="F16" s="21"/>
    </row>
    <row r="17" spans="1:6">
      <c r="A17" s="1"/>
      <c r="B17" s="2" t="s">
        <v>1216</v>
      </c>
      <c r="C17" s="103"/>
      <c r="D17" s="2" t="s">
        <v>28</v>
      </c>
      <c r="E17" s="20"/>
      <c r="F17" s="21"/>
    </row>
    <row r="18" spans="1:6">
      <c r="A18" s="1"/>
      <c r="B18" s="2" t="s">
        <v>104</v>
      </c>
      <c r="C18" s="93"/>
      <c r="D18" s="2" t="s">
        <v>31</v>
      </c>
      <c r="E18" s="20"/>
      <c r="F18" s="21"/>
    </row>
    <row r="19" spans="1:6">
      <c r="A19" s="1"/>
      <c r="B19" s="3" t="s">
        <v>1217</v>
      </c>
      <c r="C19" s="93"/>
      <c r="D19" s="2" t="s">
        <v>31</v>
      </c>
      <c r="E19" s="20"/>
      <c r="F19" s="21"/>
    </row>
    <row r="20" spans="1:6">
      <c r="A20" s="1"/>
      <c r="B20" s="3" t="s">
        <v>1218</v>
      </c>
      <c r="C20" s="103"/>
      <c r="D20" s="2" t="s">
        <v>35</v>
      </c>
      <c r="E20" s="20"/>
      <c r="F20" s="21"/>
    </row>
    <row r="21" spans="1:6">
      <c r="A21" s="1"/>
      <c r="B21" s="3" t="s">
        <v>1219</v>
      </c>
      <c r="C21" s="103"/>
      <c r="D21" s="2" t="s">
        <v>28</v>
      </c>
      <c r="E21" s="20"/>
      <c r="F21" s="21"/>
    </row>
    <row r="22" spans="1:6">
      <c r="A22" s="1"/>
      <c r="B22" s="3" t="s">
        <v>1220</v>
      </c>
      <c r="C22" s="103"/>
      <c r="D22" s="2" t="s">
        <v>39</v>
      </c>
      <c r="E22" s="20"/>
      <c r="F22" s="21"/>
    </row>
    <row r="23" spans="1:6">
      <c r="A23" s="1"/>
      <c r="B23" s="3" t="s">
        <v>1221</v>
      </c>
      <c r="C23" s="93"/>
      <c r="D23" s="2" t="s">
        <v>41</v>
      </c>
      <c r="E23" s="20"/>
      <c r="F23" s="21"/>
    </row>
    <row r="24" spans="1:6">
      <c r="A24" s="1"/>
      <c r="B24" s="3" t="s">
        <v>1222</v>
      </c>
      <c r="C24" s="93"/>
      <c r="D24" s="2" t="s">
        <v>41</v>
      </c>
      <c r="E24" s="20"/>
      <c r="F24" s="21"/>
    </row>
    <row r="25" spans="1:6">
      <c r="A25" s="1"/>
      <c r="B25" s="2" t="s">
        <v>1223</v>
      </c>
      <c r="C25" s="93"/>
      <c r="D25" s="2" t="s">
        <v>41</v>
      </c>
      <c r="E25" s="20"/>
      <c r="F25" s="21"/>
    </row>
    <row r="26" spans="1:6">
      <c r="A26" s="1"/>
      <c r="B26" s="2" t="s">
        <v>1224</v>
      </c>
      <c r="C26" s="93"/>
      <c r="D26" s="2" t="s">
        <v>41</v>
      </c>
      <c r="E26" s="20"/>
      <c r="F26" s="21"/>
    </row>
    <row r="27" spans="1:6">
      <c r="A27" s="1"/>
      <c r="B27" s="2"/>
      <c r="C27" s="51"/>
      <c r="D27" s="2"/>
      <c r="E27" s="20"/>
      <c r="F27" s="21"/>
    </row>
    <row r="28" spans="1:6">
      <c r="A28" s="1" t="s">
        <v>1225</v>
      </c>
      <c r="B28" s="2"/>
      <c r="C28" s="51"/>
      <c r="D28" s="2"/>
      <c r="E28" s="20"/>
      <c r="F28" s="21"/>
    </row>
    <row r="29" spans="1:6">
      <c r="A29" s="1"/>
      <c r="B29" s="2" t="s">
        <v>1226</v>
      </c>
      <c r="C29" s="51"/>
      <c r="D29" s="2" t="s">
        <v>48</v>
      </c>
      <c r="E29" s="20"/>
      <c r="F29" s="21"/>
    </row>
    <row r="30" spans="1:6">
      <c r="A30" s="1"/>
      <c r="B30" s="3" t="s">
        <v>1227</v>
      </c>
      <c r="C30" s="51"/>
      <c r="D30" s="2" t="s">
        <v>50</v>
      </c>
      <c r="E30" s="20"/>
      <c r="F30" s="21"/>
    </row>
    <row r="31" spans="1:6">
      <c r="A31" s="1"/>
      <c r="B31" s="3" t="s">
        <v>1228</v>
      </c>
      <c r="C31" s="51"/>
      <c r="D31" s="2" t="s">
        <v>50</v>
      </c>
      <c r="E31" s="20"/>
      <c r="F31" s="21"/>
    </row>
    <row r="32" spans="1:6">
      <c r="A32" s="1"/>
      <c r="B32" s="3" t="s">
        <v>1229</v>
      </c>
      <c r="C32" s="51"/>
      <c r="D32" s="2" t="s">
        <v>41</v>
      </c>
      <c r="E32" s="20"/>
      <c r="F32" s="21"/>
    </row>
    <row r="33" spans="1:6">
      <c r="A33" s="22"/>
      <c r="B33" s="23"/>
      <c r="C33" s="51"/>
      <c r="D33" s="23"/>
      <c r="E33" s="20"/>
      <c r="F33" s="21"/>
    </row>
    <row r="34" spans="1:6">
      <c r="A34" s="1" t="s">
        <v>1230</v>
      </c>
      <c r="B34" s="2"/>
      <c r="C34" s="51"/>
      <c r="D34" s="2"/>
      <c r="E34" s="20"/>
      <c r="F34" s="21"/>
    </row>
    <row r="35" spans="1:6">
      <c r="A35" s="1"/>
      <c r="B35" s="2" t="s">
        <v>1231</v>
      </c>
      <c r="C35" s="51">
        <v>8</v>
      </c>
      <c r="D35" s="2" t="s">
        <v>56</v>
      </c>
      <c r="E35" s="20"/>
      <c r="F35" s="21"/>
    </row>
    <row r="36" spans="1:6">
      <c r="A36" s="1"/>
      <c r="B36" s="3" t="s">
        <v>1232</v>
      </c>
      <c r="C36" s="51"/>
      <c r="D36" s="2"/>
      <c r="E36" s="20"/>
      <c r="F36" s="21"/>
    </row>
    <row r="37" spans="1:6">
      <c r="A37" s="1"/>
      <c r="B37" s="2"/>
      <c r="C37" s="103"/>
      <c r="D37" s="2" t="s">
        <v>59</v>
      </c>
      <c r="E37" s="20"/>
      <c r="F37" s="21"/>
    </row>
    <row r="38" spans="1:6">
      <c r="A38" s="1"/>
      <c r="B38" s="8"/>
      <c r="C38" s="103"/>
      <c r="D38" s="2" t="s">
        <v>59</v>
      </c>
      <c r="E38" s="20"/>
      <c r="F38" s="21"/>
    </row>
    <row r="39" spans="1:6">
      <c r="A39" s="1"/>
      <c r="B39" s="9"/>
      <c r="C39" s="103"/>
      <c r="D39" s="2" t="s">
        <v>59</v>
      </c>
      <c r="E39" s="20"/>
      <c r="F39" s="21"/>
    </row>
    <row r="40" spans="1:6">
      <c r="A40" s="1"/>
      <c r="B40" s="9"/>
      <c r="C40" s="103"/>
      <c r="D40" s="2" t="s">
        <v>59</v>
      </c>
      <c r="E40" s="20"/>
      <c r="F40" s="21"/>
    </row>
    <row r="41" spans="1:6">
      <c r="A41" s="1"/>
      <c r="B41" s="9"/>
      <c r="C41" s="103"/>
      <c r="D41" s="2" t="s">
        <v>59</v>
      </c>
      <c r="E41" s="20"/>
      <c r="F41" s="21"/>
    </row>
    <row r="42" spans="1:6">
      <c r="A42" s="1"/>
      <c r="B42" s="2"/>
      <c r="C42" s="103"/>
      <c r="D42" s="2" t="s">
        <v>59</v>
      </c>
      <c r="E42" s="20"/>
      <c r="F42" s="21"/>
    </row>
    <row r="43" spans="1:6">
      <c r="A43" s="1"/>
      <c r="B43" s="2"/>
      <c r="C43" s="103" t="s">
        <v>1233</v>
      </c>
      <c r="D43" s="2" t="s">
        <v>59</v>
      </c>
      <c r="E43" s="20"/>
      <c r="F43" s="21"/>
    </row>
    <row r="44" spans="1:6">
      <c r="A44" s="129" t="s">
        <v>1234</v>
      </c>
      <c r="B44" s="129"/>
      <c r="C44" s="135" t="s">
        <v>1182</v>
      </c>
      <c r="D44" s="143"/>
      <c r="E44" s="143"/>
      <c r="F44" s="143"/>
    </row>
    <row r="45" spans="1:6">
      <c r="A45" s="129" t="s">
        <v>1235</v>
      </c>
      <c r="B45" s="129"/>
      <c r="C45" s="135" t="s">
        <v>1236</v>
      </c>
      <c r="D45" s="143"/>
      <c r="E45" s="143"/>
      <c r="F45" s="143"/>
    </row>
    <row r="46" spans="1:6">
      <c r="A46" s="25"/>
      <c r="B46" s="25"/>
      <c r="C46" s="25"/>
      <c r="D46" s="25"/>
      <c r="E46" s="26"/>
      <c r="F46" s="25"/>
    </row>
    <row r="48" spans="1:6">
      <c r="A48" s="17" t="s">
        <v>1174</v>
      </c>
    </row>
    <row r="49" spans="1:6">
      <c r="A49" s="132" t="s">
        <v>1194</v>
      </c>
      <c r="B49" s="132"/>
      <c r="C49" s="132" t="s">
        <v>1195</v>
      </c>
      <c r="D49" s="132"/>
      <c r="E49" s="37" t="s">
        <v>1196</v>
      </c>
      <c r="F49" s="37" t="s">
        <v>1197</v>
      </c>
    </row>
    <row r="50" spans="1:6">
      <c r="A50" s="18"/>
      <c r="B50" s="19"/>
      <c r="C50" s="18"/>
      <c r="D50" s="19"/>
      <c r="E50" s="29"/>
      <c r="F50" s="30"/>
    </row>
    <row r="51" spans="1:6">
      <c r="A51" s="84" t="s">
        <v>1136</v>
      </c>
      <c r="B51" s="85"/>
      <c r="C51" s="22">
        <v>32.200000000000003</v>
      </c>
      <c r="D51" s="23" t="s">
        <v>56</v>
      </c>
      <c r="E51" s="20">
        <v>1</v>
      </c>
      <c r="F51" s="31"/>
    </row>
    <row r="52" spans="1:6">
      <c r="A52" s="84" t="s">
        <v>1137</v>
      </c>
      <c r="B52" s="85"/>
      <c r="C52" s="22"/>
      <c r="D52" s="23" t="s">
        <v>56</v>
      </c>
      <c r="E52" s="20"/>
      <c r="F52" s="31"/>
    </row>
    <row r="53" spans="1:6">
      <c r="A53" s="84"/>
      <c r="B53" s="85"/>
      <c r="C53" s="22"/>
      <c r="D53" s="23"/>
      <c r="E53" s="20"/>
      <c r="F53" s="31"/>
    </row>
    <row r="54" spans="1:6">
      <c r="A54" s="84" t="s">
        <v>1139</v>
      </c>
      <c r="B54" s="85"/>
      <c r="C54" s="22">
        <v>1</v>
      </c>
      <c r="D54" s="23" t="s">
        <v>1176</v>
      </c>
      <c r="E54" s="20">
        <v>2</v>
      </c>
      <c r="F54" s="31"/>
    </row>
    <row r="55" spans="1:6">
      <c r="A55" s="84" t="s">
        <v>1140</v>
      </c>
      <c r="B55" s="85"/>
      <c r="C55" s="22">
        <v>0</v>
      </c>
      <c r="D55" s="23" t="s">
        <v>1176</v>
      </c>
      <c r="E55" s="20"/>
      <c r="F55" s="31"/>
    </row>
    <row r="56" spans="1:6">
      <c r="A56" s="84"/>
      <c r="B56" s="85"/>
      <c r="C56" s="22"/>
      <c r="D56" s="23"/>
      <c r="E56" s="20"/>
      <c r="F56" s="31"/>
    </row>
    <row r="57" spans="1:6">
      <c r="A57" s="84" t="s">
        <v>1141</v>
      </c>
      <c r="B57" s="85"/>
      <c r="C57" s="22">
        <v>1</v>
      </c>
      <c r="D57" s="23" t="s">
        <v>1176</v>
      </c>
      <c r="E57" s="20">
        <v>2</v>
      </c>
      <c r="F57" s="31"/>
    </row>
    <row r="58" spans="1:6">
      <c r="A58" s="84" t="s">
        <v>1142</v>
      </c>
      <c r="B58" s="85"/>
      <c r="C58" s="22">
        <v>0</v>
      </c>
      <c r="D58" s="23" t="s">
        <v>1176</v>
      </c>
      <c r="E58" s="20"/>
      <c r="F58" s="31"/>
    </row>
    <row r="59" spans="1:6">
      <c r="A59" s="84" t="s">
        <v>1143</v>
      </c>
      <c r="B59" s="85"/>
      <c r="C59" s="22">
        <v>0</v>
      </c>
      <c r="D59" s="23" t="s">
        <v>1176</v>
      </c>
      <c r="E59" s="20"/>
      <c r="F59" s="31"/>
    </row>
    <row r="60" spans="1:6">
      <c r="A60" s="84" t="s">
        <v>1144</v>
      </c>
      <c r="B60" s="85"/>
      <c r="C60" s="22">
        <v>0</v>
      </c>
      <c r="D60" s="23" t="s">
        <v>1176</v>
      </c>
      <c r="E60" s="20"/>
      <c r="F60" s="31"/>
    </row>
    <row r="61" spans="1:6">
      <c r="A61" s="84" t="s">
        <v>1145</v>
      </c>
      <c r="B61" s="85"/>
      <c r="C61" s="22">
        <v>0</v>
      </c>
      <c r="D61" s="23" t="s">
        <v>1176</v>
      </c>
      <c r="E61" s="20"/>
      <c r="F61" s="31"/>
    </row>
    <row r="62" spans="1:6">
      <c r="A62" s="84"/>
      <c r="B62" s="85"/>
      <c r="C62" s="22"/>
      <c r="D62" s="23"/>
      <c r="E62" s="20"/>
      <c r="F62" s="31"/>
    </row>
    <row r="63" spans="1:6">
      <c r="A63" s="84" t="s">
        <v>1146</v>
      </c>
      <c r="B63" s="85"/>
      <c r="C63" s="22"/>
      <c r="D63" s="23" t="s">
        <v>1177</v>
      </c>
      <c r="E63" s="20"/>
      <c r="F63" s="31"/>
    </row>
    <row r="64" spans="1:6">
      <c r="A64" s="84" t="s">
        <v>1147</v>
      </c>
      <c r="B64" s="85"/>
      <c r="C64" s="22"/>
      <c r="D64" s="23" t="s">
        <v>1177</v>
      </c>
      <c r="E64" s="20"/>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2</v>
      </c>
      <c r="F68" s="31" t="s">
        <v>1183</v>
      </c>
    </row>
    <row r="69" spans="1:6">
      <c r="A69" s="88"/>
      <c r="B69" s="89" t="s">
        <v>1151</v>
      </c>
      <c r="C69" s="22">
        <v>0</v>
      </c>
      <c r="D69" s="23" t="s">
        <v>1179</v>
      </c>
      <c r="E69" s="20">
        <v>2</v>
      </c>
      <c r="F69" s="31"/>
    </row>
    <row r="70" spans="1:6">
      <c r="A70" s="88"/>
      <c r="B70" s="89" t="s">
        <v>1152</v>
      </c>
      <c r="C70" s="22">
        <v>0</v>
      </c>
      <c r="D70" s="23" t="s">
        <v>1179</v>
      </c>
      <c r="E70" s="20">
        <v>2</v>
      </c>
      <c r="F70" s="31"/>
    </row>
    <row r="71" spans="1:6">
      <c r="A71" s="88"/>
      <c r="B71" s="89" t="s">
        <v>1153</v>
      </c>
      <c r="C71" s="22">
        <v>0</v>
      </c>
      <c r="D71" s="23" t="s">
        <v>1179</v>
      </c>
      <c r="E71" s="20">
        <v>2</v>
      </c>
      <c r="F71" s="31"/>
    </row>
    <row r="72" spans="1:6">
      <c r="A72" s="88"/>
      <c r="B72" s="89" t="s">
        <v>1154</v>
      </c>
      <c r="C72" s="22">
        <v>0</v>
      </c>
      <c r="D72" s="23" t="s">
        <v>1179</v>
      </c>
      <c r="E72" s="20">
        <v>2</v>
      </c>
      <c r="F72" s="31"/>
    </row>
    <row r="73" spans="1:6">
      <c r="A73" s="88"/>
      <c r="B73" s="89"/>
      <c r="C73" s="22"/>
      <c r="D73" s="23"/>
      <c r="E73" s="20"/>
      <c r="F73" s="31"/>
    </row>
    <row r="74" spans="1:6">
      <c r="A74" s="88" t="s">
        <v>1155</v>
      </c>
      <c r="B74" s="89"/>
      <c r="C74" s="22"/>
      <c r="D74" s="23"/>
      <c r="E74" s="20"/>
      <c r="F74" s="31"/>
    </row>
    <row r="75" spans="1:6">
      <c r="A75" s="88"/>
      <c r="B75" s="89" t="s">
        <v>1150</v>
      </c>
      <c r="C75" s="15">
        <v>0.10345799999999999</v>
      </c>
      <c r="D75" s="23" t="s">
        <v>1180</v>
      </c>
      <c r="E75" s="20">
        <v>2</v>
      </c>
      <c r="F75" s="31" t="s">
        <v>1186</v>
      </c>
    </row>
    <row r="76" spans="1:6">
      <c r="A76" s="88"/>
      <c r="B76" s="89" t="s">
        <v>1151</v>
      </c>
      <c r="C76" s="15">
        <v>0.82113100000000006</v>
      </c>
      <c r="D76" s="23" t="s">
        <v>1180</v>
      </c>
      <c r="E76" s="20">
        <v>2</v>
      </c>
      <c r="F76" s="31"/>
    </row>
    <row r="77" spans="1:6">
      <c r="A77" s="84"/>
      <c r="B77" s="85" t="s">
        <v>1152</v>
      </c>
      <c r="C77" s="15">
        <v>-2.225E-3</v>
      </c>
      <c r="D77" s="23" t="s">
        <v>1180</v>
      </c>
      <c r="E77" s="20">
        <v>2</v>
      </c>
      <c r="F77" s="31"/>
    </row>
    <row r="78" spans="1:6">
      <c r="A78" s="84"/>
      <c r="B78" s="85" t="s">
        <v>1153</v>
      </c>
      <c r="C78" s="15">
        <v>0.17479</v>
      </c>
      <c r="D78" s="23" t="s">
        <v>1180</v>
      </c>
      <c r="E78" s="20">
        <v>2</v>
      </c>
      <c r="F78" s="31"/>
    </row>
    <row r="79" spans="1:6">
      <c r="A79" s="90"/>
      <c r="B79" s="91" t="s">
        <v>1154</v>
      </c>
      <c r="C79" s="16">
        <v>0.77484699999999995</v>
      </c>
      <c r="D79" s="32" t="s">
        <v>1180</v>
      </c>
      <c r="E79" s="33">
        <v>2</v>
      </c>
      <c r="F79" s="34"/>
    </row>
    <row r="80" spans="1:6">
      <c r="A80" s="68"/>
      <c r="B80" s="68"/>
    </row>
    <row r="81" spans="1:6">
      <c r="A81" s="17" t="s">
        <v>1237</v>
      </c>
    </row>
    <row r="82" spans="1:6">
      <c r="A82" s="144" t="s">
        <v>1184</v>
      </c>
      <c r="B82" s="144"/>
      <c r="C82" s="144"/>
      <c r="D82" s="144"/>
      <c r="E82" s="144"/>
      <c r="F82" s="144"/>
    </row>
    <row r="83" spans="1:6">
      <c r="A83" s="17" t="s">
        <v>1185</v>
      </c>
    </row>
  </sheetData>
  <mergeCells count="11">
    <mergeCell ref="A45:B45"/>
    <mergeCell ref="C45:F45"/>
    <mergeCell ref="A49:B49"/>
    <mergeCell ref="C49:D49"/>
    <mergeCell ref="A82:F82"/>
    <mergeCell ref="A1:B1"/>
    <mergeCell ref="C1:D1"/>
    <mergeCell ref="C2:D2"/>
    <mergeCell ref="C3:D3"/>
    <mergeCell ref="A44:B44"/>
    <mergeCell ref="C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77</v>
      </c>
    </row>
    <row r="2" spans="1:6">
      <c r="A2" s="18" t="s">
        <v>78</v>
      </c>
      <c r="B2" s="19"/>
      <c r="C2" s="133"/>
      <c r="D2" s="134"/>
      <c r="E2" s="20"/>
      <c r="F2" s="21"/>
    </row>
    <row r="3" spans="1:6" ht="47.25">
      <c r="A3" s="22" t="s">
        <v>80</v>
      </c>
      <c r="B3" s="23"/>
      <c r="C3" s="135" t="s">
        <v>81</v>
      </c>
      <c r="D3" s="136"/>
      <c r="E3" s="20" t="s">
        <v>170</v>
      </c>
      <c r="F3" s="21" t="s">
        <v>171</v>
      </c>
    </row>
    <row r="4" spans="1:6">
      <c r="A4" s="1" t="s">
        <v>83</v>
      </c>
      <c r="B4" s="2"/>
      <c r="C4" s="1"/>
      <c r="D4" s="23"/>
      <c r="E4" s="20"/>
      <c r="F4" s="21"/>
    </row>
    <row r="5" spans="1:6">
      <c r="A5" s="1"/>
      <c r="B5" s="2" t="s">
        <v>84</v>
      </c>
      <c r="C5" s="22" t="s">
        <v>172</v>
      </c>
      <c r="D5" s="2"/>
      <c r="E5" s="20"/>
      <c r="F5" s="21"/>
    </row>
    <row r="6" spans="1:6">
      <c r="A6" s="1"/>
      <c r="B6" s="2" t="s">
        <v>86</v>
      </c>
      <c r="C6" s="22" t="s">
        <v>173</v>
      </c>
      <c r="D6" s="2"/>
      <c r="E6" s="20"/>
      <c r="F6" s="21"/>
    </row>
    <row r="7" spans="1:6">
      <c r="A7" s="1"/>
      <c r="B7" s="2" t="s">
        <v>88</v>
      </c>
      <c r="C7" s="51">
        <v>23</v>
      </c>
      <c r="D7" s="2" t="s">
        <v>10</v>
      </c>
      <c r="E7" s="20">
        <v>1</v>
      </c>
      <c r="F7" s="21" t="s">
        <v>174</v>
      </c>
    </row>
    <row r="8" spans="1:6">
      <c r="A8" s="1"/>
      <c r="B8" s="2" t="s">
        <v>90</v>
      </c>
      <c r="C8" s="51">
        <v>10500</v>
      </c>
      <c r="D8" s="2" t="s">
        <v>12</v>
      </c>
      <c r="E8" s="20">
        <v>1</v>
      </c>
      <c r="F8" s="21" t="s">
        <v>175</v>
      </c>
    </row>
    <row r="9" spans="1:6" ht="94.5">
      <c r="A9" s="1"/>
      <c r="B9" s="2" t="s">
        <v>176</v>
      </c>
      <c r="C9" s="51">
        <v>90000</v>
      </c>
      <c r="D9" s="2" t="s">
        <v>15</v>
      </c>
      <c r="E9" s="20" t="s">
        <v>177</v>
      </c>
      <c r="F9" s="21" t="s">
        <v>178</v>
      </c>
    </row>
    <row r="10" spans="1:6" ht="78.75">
      <c r="A10" s="1"/>
      <c r="B10" s="2" t="s">
        <v>93</v>
      </c>
      <c r="C10" s="51">
        <v>88</v>
      </c>
      <c r="D10" s="2"/>
      <c r="E10" s="20" t="s">
        <v>179</v>
      </c>
      <c r="F10" s="21" t="s">
        <v>180</v>
      </c>
    </row>
    <row r="11" spans="1:6">
      <c r="A11" s="1"/>
      <c r="B11" s="2" t="s">
        <v>94</v>
      </c>
      <c r="C11" s="51">
        <v>36</v>
      </c>
      <c r="D11" s="2"/>
      <c r="E11" s="20" t="s">
        <v>181</v>
      </c>
      <c r="F11" s="21"/>
    </row>
    <row r="12" spans="1:6">
      <c r="A12" s="1"/>
      <c r="B12" s="2" t="s">
        <v>96</v>
      </c>
      <c r="C12" s="51">
        <v>3.5</v>
      </c>
      <c r="D12" s="2" t="s">
        <v>19</v>
      </c>
      <c r="E12" s="20">
        <v>1</v>
      </c>
      <c r="F12" s="21" t="s">
        <v>182</v>
      </c>
    </row>
    <row r="13" spans="1:6">
      <c r="A13" s="1"/>
      <c r="B13" s="2" t="s">
        <v>97</v>
      </c>
      <c r="C13" s="51">
        <v>3</v>
      </c>
      <c r="D13" s="2" t="s">
        <v>21</v>
      </c>
      <c r="E13" s="20"/>
      <c r="F13" s="21" t="s">
        <v>183</v>
      </c>
    </row>
    <row r="14" spans="1:6" ht="31.5">
      <c r="A14" s="1"/>
      <c r="B14" s="2" t="s">
        <v>98</v>
      </c>
      <c r="C14" s="51">
        <v>1450</v>
      </c>
      <c r="D14" s="2" t="s">
        <v>24</v>
      </c>
      <c r="E14" s="20" t="s">
        <v>184</v>
      </c>
      <c r="F14" s="21" t="s">
        <v>185</v>
      </c>
    </row>
    <row r="15" spans="1:6">
      <c r="A15" s="1"/>
      <c r="B15" s="2"/>
      <c r="C15" s="51"/>
      <c r="D15" s="2"/>
      <c r="E15" s="20"/>
      <c r="F15" s="21"/>
    </row>
    <row r="16" spans="1:6">
      <c r="A16" s="1" t="s">
        <v>101</v>
      </c>
      <c r="B16" s="2"/>
      <c r="C16" s="51"/>
      <c r="D16" s="2"/>
      <c r="E16" s="20"/>
      <c r="F16" s="21"/>
    </row>
    <row r="17" spans="1:6" ht="31.5">
      <c r="A17" s="1"/>
      <c r="B17" s="2" t="s">
        <v>102</v>
      </c>
      <c r="C17" s="51">
        <v>7276</v>
      </c>
      <c r="D17" s="2" t="s">
        <v>28</v>
      </c>
      <c r="E17" s="20">
        <v>6</v>
      </c>
      <c r="F17" s="21" t="s">
        <v>186</v>
      </c>
    </row>
    <row r="18" spans="1:6" ht="31.5">
      <c r="A18" s="1"/>
      <c r="B18" s="2" t="s">
        <v>104</v>
      </c>
      <c r="C18" s="50">
        <v>1</v>
      </c>
      <c r="D18" s="2" t="s">
        <v>31</v>
      </c>
      <c r="E18" s="20" t="s">
        <v>187</v>
      </c>
      <c r="F18" s="21" t="s">
        <v>188</v>
      </c>
    </row>
    <row r="19" spans="1:6" ht="63">
      <c r="A19" s="1"/>
      <c r="B19" s="3" t="s">
        <v>106</v>
      </c>
      <c r="C19" s="50">
        <v>1</v>
      </c>
      <c r="D19" s="2" t="s">
        <v>31</v>
      </c>
      <c r="E19" s="20">
        <v>3</v>
      </c>
      <c r="F19" s="21" t="s">
        <v>189</v>
      </c>
    </row>
    <row r="20" spans="1:6">
      <c r="A20" s="1"/>
      <c r="B20" s="3" t="s">
        <v>108</v>
      </c>
      <c r="C20" s="51"/>
      <c r="D20" s="2" t="s">
        <v>35</v>
      </c>
      <c r="E20" s="20"/>
      <c r="F20" s="21"/>
    </row>
    <row r="21" spans="1:6">
      <c r="A21" s="1"/>
      <c r="B21" s="3" t="s">
        <v>190</v>
      </c>
      <c r="C21" s="51"/>
      <c r="D21" s="2" t="s">
        <v>28</v>
      </c>
      <c r="E21" s="20"/>
      <c r="F21" s="21"/>
    </row>
    <row r="22" spans="1:6">
      <c r="A22" s="1"/>
      <c r="B22" s="3" t="s">
        <v>110</v>
      </c>
      <c r="C22" s="51"/>
      <c r="D22" s="2" t="s">
        <v>39</v>
      </c>
      <c r="E22" s="20"/>
      <c r="F22" s="21"/>
    </row>
    <row r="23" spans="1:6">
      <c r="A23" s="1"/>
      <c r="B23" s="3" t="s">
        <v>111</v>
      </c>
      <c r="C23" s="50">
        <v>1</v>
      </c>
      <c r="D23" s="2" t="s">
        <v>41</v>
      </c>
      <c r="E23" s="20"/>
      <c r="F23" s="21"/>
    </row>
    <row r="24" spans="1:6" ht="78.75">
      <c r="A24" s="1"/>
      <c r="B24" s="3" t="s">
        <v>112</v>
      </c>
      <c r="C24" s="50">
        <v>0.34</v>
      </c>
      <c r="D24" s="2" t="s">
        <v>41</v>
      </c>
      <c r="E24" s="20">
        <v>7</v>
      </c>
      <c r="F24" s="21" t="s">
        <v>191</v>
      </c>
    </row>
    <row r="25" spans="1:6">
      <c r="A25" s="1"/>
      <c r="B25" s="2" t="s">
        <v>114</v>
      </c>
      <c r="C25" s="50">
        <v>1</v>
      </c>
      <c r="D25" s="2" t="s">
        <v>41</v>
      </c>
      <c r="E25" s="20"/>
      <c r="F25" s="21"/>
    </row>
    <row r="26" spans="1:6">
      <c r="A26" s="1"/>
      <c r="B26" s="2" t="s">
        <v>192</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ht="31.5">
      <c r="A30" s="1"/>
      <c r="B30" s="3" t="s">
        <v>118</v>
      </c>
      <c r="C30" s="51">
        <v>2510</v>
      </c>
      <c r="D30" s="2" t="s">
        <v>50</v>
      </c>
      <c r="E30" s="20">
        <v>7</v>
      </c>
      <c r="F30" s="21" t="s">
        <v>193</v>
      </c>
    </row>
    <row r="31" spans="1:6">
      <c r="A31" s="1"/>
      <c r="B31" s="3" t="s">
        <v>194</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ht="31.5">
      <c r="A35" s="1"/>
      <c r="B35" s="2" t="s">
        <v>122</v>
      </c>
      <c r="C35" s="51">
        <v>32.299999999999997</v>
      </c>
      <c r="D35" s="2" t="s">
        <v>56</v>
      </c>
      <c r="E35" s="20">
        <v>2</v>
      </c>
      <c r="F35" s="21" t="s">
        <v>1240</v>
      </c>
    </row>
    <row r="36" spans="1:6">
      <c r="A36" s="1"/>
      <c r="B36" s="3" t="s">
        <v>123</v>
      </c>
      <c r="C36" s="51"/>
      <c r="D36" s="2"/>
      <c r="E36" s="20"/>
      <c r="F36" s="21"/>
    </row>
    <row r="37" spans="1:6">
      <c r="A37" s="1"/>
      <c r="B37" s="4" t="s">
        <v>58</v>
      </c>
      <c r="C37" s="51">
        <v>1</v>
      </c>
      <c r="D37" s="2" t="s">
        <v>59</v>
      </c>
      <c r="E37" s="20">
        <v>2</v>
      </c>
      <c r="F37" s="21" t="s">
        <v>1241</v>
      </c>
    </row>
    <row r="38" spans="1:6">
      <c r="A38" s="1"/>
      <c r="B38" s="4" t="s">
        <v>60</v>
      </c>
      <c r="C38" s="51">
        <v>5.4</v>
      </c>
      <c r="D38" s="2" t="s">
        <v>59</v>
      </c>
      <c r="E38" s="20"/>
      <c r="F38" s="21" t="s">
        <v>1242</v>
      </c>
    </row>
    <row r="39" spans="1:6">
      <c r="A39" s="1"/>
      <c r="B39" s="4" t="s">
        <v>61</v>
      </c>
      <c r="C39" s="51">
        <v>75</v>
      </c>
      <c r="D39" s="2" t="s">
        <v>59</v>
      </c>
      <c r="E39" s="20"/>
      <c r="F39" s="21" t="s">
        <v>195</v>
      </c>
    </row>
    <row r="40" spans="1:6">
      <c r="A40" s="1"/>
      <c r="B40" s="4" t="s">
        <v>62</v>
      </c>
      <c r="C40" s="51">
        <v>12.1</v>
      </c>
      <c r="D40" s="2" t="s">
        <v>59</v>
      </c>
      <c r="E40" s="20"/>
      <c r="F40" s="21" t="s">
        <v>1243</v>
      </c>
    </row>
    <row r="41" spans="1:6">
      <c r="A41" s="1"/>
      <c r="B41" s="4" t="s">
        <v>63</v>
      </c>
      <c r="C41" s="51">
        <v>2.9</v>
      </c>
      <c r="D41" s="2" t="s">
        <v>59</v>
      </c>
      <c r="E41" s="20"/>
      <c r="F41" s="21"/>
    </row>
    <row r="42" spans="1:6">
      <c r="A42" s="1"/>
      <c r="B42" s="4" t="s">
        <v>64</v>
      </c>
      <c r="C42" s="51">
        <v>3.6</v>
      </c>
      <c r="D42" s="2" t="s">
        <v>59</v>
      </c>
      <c r="E42" s="20"/>
      <c r="F42" s="21"/>
    </row>
    <row r="43" spans="1:6">
      <c r="A43" s="5"/>
      <c r="B43" s="6" t="s">
        <v>65</v>
      </c>
      <c r="C43" s="51">
        <v>0</v>
      </c>
      <c r="D43" s="2" t="s">
        <v>59</v>
      </c>
      <c r="E43" s="20"/>
      <c r="F43" s="21"/>
    </row>
    <row r="44" spans="1:6">
      <c r="A44" s="129" t="s">
        <v>196</v>
      </c>
      <c r="B44" s="129"/>
      <c r="C44" s="142" t="s">
        <v>197</v>
      </c>
      <c r="D44" s="138"/>
      <c r="E44" s="138"/>
      <c r="F44" s="139"/>
    </row>
    <row r="45" spans="1:6">
      <c r="A45" s="129" t="s">
        <v>127</v>
      </c>
      <c r="B45" s="129"/>
      <c r="C45" s="142" t="s">
        <v>198</v>
      </c>
      <c r="D45" s="138"/>
      <c r="E45" s="138"/>
      <c r="F45" s="139"/>
    </row>
    <row r="46" spans="1:6">
      <c r="A46" s="25"/>
      <c r="B46" s="25"/>
      <c r="C46" s="25"/>
      <c r="D46" s="25"/>
      <c r="E46" s="38"/>
      <c r="F46" s="25"/>
    </row>
    <row r="47" spans="1:6">
      <c r="A47" s="17" t="s">
        <v>129</v>
      </c>
    </row>
    <row r="48" spans="1:6">
      <c r="A48" s="129" t="s">
        <v>199</v>
      </c>
      <c r="B48" s="129"/>
      <c r="C48" s="129"/>
      <c r="D48" s="129"/>
      <c r="E48" s="129"/>
      <c r="F48" s="129"/>
    </row>
    <row r="49" spans="1:6">
      <c r="A49" s="144" t="s">
        <v>200</v>
      </c>
      <c r="B49" s="129"/>
      <c r="C49" s="129"/>
      <c r="D49" s="129"/>
      <c r="E49" s="129"/>
      <c r="F49" s="129"/>
    </row>
    <row r="50" spans="1:6">
      <c r="A50" s="129" t="s">
        <v>201</v>
      </c>
      <c r="B50" s="129"/>
      <c r="C50" s="129"/>
      <c r="D50" s="129"/>
      <c r="E50" s="129"/>
      <c r="F50" s="129"/>
    </row>
    <row r="51" spans="1:6">
      <c r="A51" s="128" t="s">
        <v>202</v>
      </c>
      <c r="B51" s="128"/>
      <c r="C51" s="128"/>
      <c r="D51" s="128"/>
      <c r="E51" s="128"/>
      <c r="F51" s="128"/>
    </row>
    <row r="52" spans="1:6">
      <c r="A52" s="128" t="s">
        <v>203</v>
      </c>
      <c r="B52" s="128"/>
      <c r="C52" s="128"/>
      <c r="D52" s="128"/>
      <c r="E52" s="128"/>
      <c r="F52" s="128"/>
    </row>
    <row r="53" spans="1:6">
      <c r="A53" s="129" t="s">
        <v>204</v>
      </c>
      <c r="B53" s="129"/>
      <c r="C53" s="129"/>
      <c r="D53" s="129"/>
      <c r="E53" s="129"/>
      <c r="F53" s="129"/>
    </row>
    <row r="54" spans="1:6">
      <c r="A54" s="129" t="s">
        <v>205</v>
      </c>
      <c r="B54" s="129"/>
      <c r="C54" s="129"/>
      <c r="D54" s="129"/>
      <c r="E54" s="129"/>
      <c r="F54" s="129"/>
    </row>
    <row r="55" spans="1:6">
      <c r="A55" s="129" t="s">
        <v>206</v>
      </c>
      <c r="B55" s="129"/>
      <c r="C55" s="129"/>
      <c r="D55" s="129"/>
      <c r="E55" s="129"/>
      <c r="F55" s="129"/>
    </row>
    <row r="56" spans="1:6">
      <c r="A56" s="129" t="s">
        <v>207</v>
      </c>
      <c r="B56" s="129"/>
      <c r="C56" s="129"/>
      <c r="D56" s="129"/>
      <c r="E56" s="129"/>
      <c r="F56" s="129"/>
    </row>
    <row r="57" spans="1:6">
      <c r="A57" s="129" t="s">
        <v>208</v>
      </c>
      <c r="B57" s="129"/>
      <c r="C57" s="129"/>
      <c r="D57" s="129"/>
      <c r="E57" s="129"/>
      <c r="F57" s="129"/>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263</v>
      </c>
      <c r="D1" s="132"/>
      <c r="E1" s="37" t="s">
        <v>352</v>
      </c>
      <c r="F1" s="37" t="s">
        <v>353</v>
      </c>
    </row>
    <row r="2" spans="1:6">
      <c r="A2" s="18" t="s">
        <v>266</v>
      </c>
      <c r="B2" s="19"/>
      <c r="C2" s="133" t="s">
        <v>267</v>
      </c>
      <c r="D2" s="134"/>
      <c r="E2" s="20"/>
      <c r="F2" s="21"/>
    </row>
    <row r="3" spans="1:6" ht="47.25">
      <c r="A3" s="22" t="s">
        <v>354</v>
      </c>
      <c r="B3" s="23"/>
      <c r="C3" s="135" t="s">
        <v>322</v>
      </c>
      <c r="D3" s="136"/>
      <c r="E3" s="20">
        <v>1</v>
      </c>
      <c r="F3" s="21" t="s">
        <v>355</v>
      </c>
    </row>
    <row r="4" spans="1:6">
      <c r="A4" s="1" t="s">
        <v>356</v>
      </c>
      <c r="B4" s="2"/>
      <c r="C4" s="1"/>
      <c r="D4" s="23"/>
      <c r="E4" s="20"/>
      <c r="F4" s="21"/>
    </row>
    <row r="5" spans="1:6">
      <c r="A5" s="1"/>
      <c r="B5" s="2" t="s">
        <v>357</v>
      </c>
      <c r="C5" s="27" t="s">
        <v>358</v>
      </c>
      <c r="D5" s="2"/>
      <c r="E5" s="20"/>
      <c r="F5" s="21"/>
    </row>
    <row r="6" spans="1:6">
      <c r="A6" s="1"/>
      <c r="B6" s="2" t="s">
        <v>359</v>
      </c>
      <c r="C6" s="22" t="s">
        <v>360</v>
      </c>
      <c r="D6" s="2"/>
      <c r="E6" s="20"/>
      <c r="F6" s="21"/>
    </row>
    <row r="7" spans="1:6">
      <c r="A7" s="1"/>
      <c r="B7" s="2" t="s">
        <v>328</v>
      </c>
      <c r="C7" s="51">
        <v>55</v>
      </c>
      <c r="D7" s="2" t="s">
        <v>10</v>
      </c>
      <c r="E7" s="20">
        <v>2</v>
      </c>
      <c r="F7" s="21" t="s">
        <v>361</v>
      </c>
    </row>
    <row r="8" spans="1:6" ht="31.5">
      <c r="A8" s="1"/>
      <c r="B8" s="2" t="s">
        <v>362</v>
      </c>
      <c r="C8" s="51">
        <v>600</v>
      </c>
      <c r="D8" s="2" t="s">
        <v>12</v>
      </c>
      <c r="E8" s="20">
        <v>2</v>
      </c>
      <c r="F8" s="21" t="s">
        <v>363</v>
      </c>
    </row>
    <row r="9" spans="1:6">
      <c r="A9" s="1"/>
      <c r="B9" s="2" t="s">
        <v>364</v>
      </c>
      <c r="C9" s="51">
        <v>165057</v>
      </c>
      <c r="D9" s="2" t="s">
        <v>15</v>
      </c>
      <c r="E9" s="20">
        <v>1</v>
      </c>
      <c r="F9" s="21" t="s">
        <v>365</v>
      </c>
    </row>
    <row r="10" spans="1:6" ht="157.5">
      <c r="A10" s="1"/>
      <c r="B10" s="2" t="s">
        <v>281</v>
      </c>
      <c r="C10" s="51">
        <v>2500</v>
      </c>
      <c r="D10" s="2"/>
      <c r="E10" s="20" t="s">
        <v>366</v>
      </c>
      <c r="F10" s="21" t="s">
        <v>367</v>
      </c>
    </row>
    <row r="11" spans="1:6" ht="47.25">
      <c r="A11" s="1"/>
      <c r="B11" s="2" t="s">
        <v>368</v>
      </c>
      <c r="C11" s="51">
        <v>1000</v>
      </c>
      <c r="D11" s="2"/>
      <c r="E11" s="20" t="s">
        <v>369</v>
      </c>
      <c r="F11" s="21" t="s">
        <v>370</v>
      </c>
    </row>
    <row r="12" spans="1:6" ht="47.25">
      <c r="A12" s="1"/>
      <c r="B12" s="2" t="s">
        <v>283</v>
      </c>
      <c r="C12" s="51">
        <v>4.5</v>
      </c>
      <c r="D12" s="2" t="s">
        <v>19</v>
      </c>
      <c r="E12" s="20">
        <v>2</v>
      </c>
      <c r="F12" s="21" t="s">
        <v>978</v>
      </c>
    </row>
    <row r="13" spans="1:6">
      <c r="A13" s="1"/>
      <c r="B13" s="2" t="s">
        <v>371</v>
      </c>
      <c r="C13" s="51"/>
      <c r="D13" s="2" t="s">
        <v>21</v>
      </c>
      <c r="E13" s="20"/>
      <c r="F13" s="21"/>
    </row>
    <row r="14" spans="1:6">
      <c r="A14" s="1"/>
      <c r="B14" s="2" t="s">
        <v>372</v>
      </c>
      <c r="C14" s="51">
        <v>100</v>
      </c>
      <c r="D14" s="2" t="s">
        <v>24</v>
      </c>
      <c r="E14" s="20">
        <v>5</v>
      </c>
      <c r="F14" s="21"/>
    </row>
    <row r="15" spans="1:6">
      <c r="A15" s="1"/>
      <c r="B15" s="2"/>
      <c r="C15" s="51"/>
      <c r="D15" s="2"/>
      <c r="E15" s="20"/>
      <c r="F15" s="21"/>
    </row>
    <row r="16" spans="1:6">
      <c r="A16" s="1" t="s">
        <v>373</v>
      </c>
      <c r="B16" s="2"/>
      <c r="C16" s="51"/>
      <c r="D16" s="2"/>
      <c r="E16" s="20"/>
      <c r="F16" s="21"/>
    </row>
    <row r="17" spans="1:6" ht="63">
      <c r="A17" s="1"/>
      <c r="B17" s="2" t="s">
        <v>374</v>
      </c>
      <c r="C17" s="51">
        <v>25</v>
      </c>
      <c r="D17" s="2" t="s">
        <v>28</v>
      </c>
      <c r="E17" s="20" t="s">
        <v>375</v>
      </c>
      <c r="F17" s="21" t="s">
        <v>979</v>
      </c>
    </row>
    <row r="18" spans="1:6">
      <c r="A18" s="1"/>
      <c r="B18" s="2" t="s">
        <v>376</v>
      </c>
      <c r="C18" s="50">
        <v>3</v>
      </c>
      <c r="D18" s="2" t="s">
        <v>31</v>
      </c>
      <c r="E18" s="20">
        <v>2</v>
      </c>
      <c r="F18" s="21" t="s">
        <v>377</v>
      </c>
    </row>
    <row r="19" spans="1:6" ht="31.5">
      <c r="A19" s="1"/>
      <c r="B19" s="3" t="s">
        <v>378</v>
      </c>
      <c r="C19" s="50">
        <v>0</v>
      </c>
      <c r="D19" s="2" t="s">
        <v>31</v>
      </c>
      <c r="E19" s="20"/>
      <c r="F19" s="21" t="s">
        <v>1287</v>
      </c>
    </row>
    <row r="20" spans="1:6">
      <c r="A20" s="1"/>
      <c r="B20" s="3" t="s">
        <v>379</v>
      </c>
      <c r="C20" s="51"/>
      <c r="D20" s="2" t="s">
        <v>35</v>
      </c>
      <c r="E20" s="20"/>
    </row>
    <row r="21" spans="1:6">
      <c r="A21" s="1"/>
      <c r="B21" s="3" t="s">
        <v>380</v>
      </c>
      <c r="C21" s="51"/>
      <c r="D21" s="2" t="s">
        <v>28</v>
      </c>
      <c r="E21" s="20"/>
      <c r="F21" s="21"/>
    </row>
    <row r="22" spans="1:6" ht="47.25">
      <c r="A22" s="1"/>
      <c r="B22" s="3" t="s">
        <v>295</v>
      </c>
      <c r="C22" s="51">
        <v>4.21</v>
      </c>
      <c r="D22" s="2" t="s">
        <v>39</v>
      </c>
      <c r="E22" s="20">
        <v>3</v>
      </c>
      <c r="F22" s="21" t="s">
        <v>381</v>
      </c>
    </row>
    <row r="23" spans="1:6">
      <c r="A23" s="1"/>
      <c r="B23" s="3" t="s">
        <v>382</v>
      </c>
      <c r="C23" s="50"/>
      <c r="D23" s="2" t="s">
        <v>41</v>
      </c>
      <c r="E23" s="20"/>
      <c r="F23" s="21"/>
    </row>
    <row r="24" spans="1:6">
      <c r="A24" s="1"/>
      <c r="B24" s="3" t="s">
        <v>383</v>
      </c>
      <c r="C24" s="50"/>
      <c r="D24" s="2" t="s">
        <v>41</v>
      </c>
      <c r="E24" s="20"/>
      <c r="F24" s="21"/>
    </row>
    <row r="25" spans="1:6">
      <c r="A25" s="1"/>
      <c r="B25" s="2" t="s">
        <v>384</v>
      </c>
      <c r="C25" s="50"/>
      <c r="D25" s="2" t="s">
        <v>41</v>
      </c>
      <c r="E25" s="20"/>
      <c r="F25" s="21"/>
    </row>
    <row r="26" spans="1:6" ht="47.25">
      <c r="A26" s="1"/>
      <c r="B26" s="2" t="s">
        <v>385</v>
      </c>
      <c r="C26" s="50">
        <v>1</v>
      </c>
      <c r="D26" s="2" t="s">
        <v>41</v>
      </c>
      <c r="E26" s="20">
        <v>4</v>
      </c>
      <c r="F26" s="21" t="s">
        <v>386</v>
      </c>
    </row>
    <row r="27" spans="1:6">
      <c r="A27" s="1"/>
      <c r="B27" s="2"/>
      <c r="C27" s="51"/>
      <c r="D27" s="2"/>
      <c r="E27" s="20"/>
      <c r="F27" s="21"/>
    </row>
    <row r="28" spans="1:6">
      <c r="A28" s="1" t="s">
        <v>302</v>
      </c>
      <c r="B28" s="2"/>
      <c r="C28" s="51"/>
      <c r="D28" s="2"/>
      <c r="E28" s="20"/>
      <c r="F28" s="21"/>
    </row>
    <row r="29" spans="1:6">
      <c r="A29" s="1"/>
      <c r="B29" s="2" t="s">
        <v>387</v>
      </c>
      <c r="C29" s="51"/>
      <c r="D29" s="2" t="s">
        <v>48</v>
      </c>
      <c r="E29" s="20"/>
      <c r="F29" s="21"/>
    </row>
    <row r="30" spans="1:6" ht="47.25">
      <c r="A30" s="1"/>
      <c r="B30" s="3" t="s">
        <v>304</v>
      </c>
      <c r="C30" s="51">
        <v>8</v>
      </c>
      <c r="D30" s="2" t="s">
        <v>50</v>
      </c>
      <c r="E30" s="20"/>
      <c r="F30" s="21" t="s">
        <v>980</v>
      </c>
    </row>
    <row r="31" spans="1:6">
      <c r="A31" s="1"/>
      <c r="B31" s="3" t="s">
        <v>388</v>
      </c>
      <c r="C31" s="51"/>
      <c r="D31" s="2" t="s">
        <v>50</v>
      </c>
      <c r="E31" s="20"/>
      <c r="F31" s="21"/>
    </row>
    <row r="32" spans="1:6">
      <c r="A32" s="1"/>
      <c r="B32" s="3" t="s">
        <v>389</v>
      </c>
      <c r="C32" s="51"/>
      <c r="D32" s="2" t="s">
        <v>41</v>
      </c>
      <c r="E32" s="20"/>
      <c r="F32" s="21"/>
    </row>
    <row r="33" spans="1:6">
      <c r="A33" s="22"/>
      <c r="B33" s="23"/>
      <c r="C33" s="51"/>
      <c r="D33" s="23"/>
      <c r="E33" s="20"/>
      <c r="F33" s="21"/>
    </row>
    <row r="34" spans="1:6">
      <c r="A34" s="1" t="s">
        <v>390</v>
      </c>
      <c r="B34" s="2"/>
      <c r="C34" s="51"/>
      <c r="D34" s="2"/>
      <c r="E34" s="20"/>
      <c r="F34" s="21"/>
    </row>
    <row r="35" spans="1:6" ht="31.5">
      <c r="A35" s="1"/>
      <c r="B35" s="2" t="s">
        <v>391</v>
      </c>
      <c r="C35" s="51">
        <v>19</v>
      </c>
      <c r="D35" s="2" t="s">
        <v>56</v>
      </c>
      <c r="E35" s="20">
        <v>5</v>
      </c>
      <c r="F35" s="21" t="s">
        <v>981</v>
      </c>
    </row>
    <row r="36" spans="1:6">
      <c r="A36" s="1"/>
      <c r="B36" s="3" t="s">
        <v>392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393</v>
      </c>
      <c r="B44" s="129"/>
      <c r="C44" s="142" t="s">
        <v>394</v>
      </c>
      <c r="D44" s="138"/>
      <c r="E44" s="138"/>
      <c r="F44" s="139"/>
    </row>
    <row r="45" spans="1:6">
      <c r="A45" s="129" t="s">
        <v>395</v>
      </c>
      <c r="B45" s="129"/>
      <c r="C45" s="142" t="s">
        <v>1244</v>
      </c>
      <c r="D45" s="138"/>
      <c r="E45" s="138"/>
      <c r="F45" s="139"/>
    </row>
    <row r="46" spans="1:6">
      <c r="A46" s="25"/>
      <c r="B46" s="25"/>
      <c r="C46" s="25"/>
      <c r="D46" s="25"/>
      <c r="E46" s="38"/>
      <c r="F46" s="25"/>
    </row>
    <row r="47" spans="1:6">
      <c r="A47" s="17" t="s">
        <v>396</v>
      </c>
    </row>
    <row r="48" spans="1:6">
      <c r="A48" s="129" t="s">
        <v>397</v>
      </c>
      <c r="B48" s="129"/>
      <c r="C48" s="129"/>
      <c r="D48" s="129"/>
      <c r="E48" s="129"/>
      <c r="F48" s="129"/>
    </row>
    <row r="49" spans="1:6">
      <c r="A49" s="129" t="s">
        <v>398</v>
      </c>
      <c r="B49" s="129"/>
      <c r="C49" s="129"/>
      <c r="D49" s="129"/>
      <c r="E49" s="129"/>
      <c r="F49" s="129"/>
    </row>
    <row r="50" spans="1:6">
      <c r="A50" s="129" t="s">
        <v>399</v>
      </c>
      <c r="B50" s="129"/>
      <c r="C50" s="129"/>
      <c r="D50" s="129"/>
      <c r="E50" s="129"/>
      <c r="F50" s="129"/>
    </row>
    <row r="51" spans="1:6">
      <c r="A51" s="129" t="s">
        <v>400</v>
      </c>
      <c r="B51" s="129"/>
      <c r="C51" s="129"/>
      <c r="D51" s="129"/>
      <c r="E51" s="129"/>
      <c r="F51" s="129"/>
    </row>
    <row r="52" spans="1:6">
      <c r="A52" s="129" t="s">
        <v>401</v>
      </c>
      <c r="B52" s="129"/>
      <c r="C52" s="129"/>
      <c r="D52" s="129"/>
      <c r="E52" s="129"/>
      <c r="F52" s="129"/>
    </row>
    <row r="53" spans="1:6">
      <c r="A53" s="129" t="s">
        <v>402</v>
      </c>
      <c r="B53" s="129"/>
      <c r="C53" s="129"/>
      <c r="D53" s="129"/>
      <c r="E53" s="129"/>
      <c r="F53" s="129"/>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G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263</v>
      </c>
      <c r="D1" s="132"/>
      <c r="E1" s="37" t="s">
        <v>352</v>
      </c>
      <c r="F1" s="37" t="s">
        <v>265</v>
      </c>
    </row>
    <row r="2" spans="1:6">
      <c r="A2" s="18" t="s">
        <v>266</v>
      </c>
      <c r="B2" s="19"/>
      <c r="C2" s="133"/>
      <c r="D2" s="134"/>
      <c r="E2" s="20"/>
      <c r="F2" s="53"/>
    </row>
    <row r="3" spans="1:6" ht="31.5">
      <c r="A3" s="22" t="s">
        <v>321</v>
      </c>
      <c r="B3" s="23"/>
      <c r="C3" s="135" t="s">
        <v>403</v>
      </c>
      <c r="D3" s="136"/>
      <c r="E3" s="20">
        <v>5</v>
      </c>
      <c r="F3" s="43" t="s">
        <v>404</v>
      </c>
    </row>
    <row r="4" spans="1:6">
      <c r="A4" s="1" t="s">
        <v>271</v>
      </c>
      <c r="B4" s="2"/>
      <c r="C4" s="1"/>
      <c r="D4" s="23"/>
      <c r="E4" s="20"/>
      <c r="F4" s="21"/>
    </row>
    <row r="5" spans="1:6">
      <c r="A5" s="1"/>
      <c r="B5" s="2" t="s">
        <v>357</v>
      </c>
      <c r="C5" s="22" t="s">
        <v>405</v>
      </c>
      <c r="D5" s="2"/>
      <c r="E5" s="20"/>
      <c r="F5" s="21"/>
    </row>
    <row r="6" spans="1:6">
      <c r="A6" s="1"/>
      <c r="B6" s="2" t="s">
        <v>359</v>
      </c>
      <c r="C6" s="22" t="s">
        <v>406</v>
      </c>
      <c r="D6" s="2"/>
      <c r="E6" s="20"/>
      <c r="F6" s="21"/>
    </row>
    <row r="7" spans="1:6">
      <c r="A7" s="1"/>
      <c r="B7" s="2" t="s">
        <v>328</v>
      </c>
      <c r="C7" s="51">
        <v>60</v>
      </c>
      <c r="D7" s="2" t="s">
        <v>10</v>
      </c>
      <c r="E7" s="20"/>
      <c r="F7" s="21" t="s">
        <v>407</v>
      </c>
    </row>
    <row r="8" spans="1:6">
      <c r="A8" s="1"/>
      <c r="B8" s="2" t="s">
        <v>278</v>
      </c>
      <c r="C8" s="51">
        <v>11000</v>
      </c>
      <c r="D8" s="2" t="s">
        <v>12</v>
      </c>
      <c r="E8" s="20">
        <v>4</v>
      </c>
      <c r="F8" s="21"/>
    </row>
    <row r="9" spans="1:6" ht="141.75">
      <c r="A9" s="1"/>
      <c r="B9" s="2" t="s">
        <v>280</v>
      </c>
      <c r="C9" s="51">
        <v>125130</v>
      </c>
      <c r="D9" s="2" t="s">
        <v>15</v>
      </c>
      <c r="E9" s="20" t="s">
        <v>408</v>
      </c>
      <c r="F9" s="21" t="s">
        <v>409</v>
      </c>
    </row>
    <row r="10" spans="1:6">
      <c r="A10" s="1"/>
      <c r="B10" s="2" t="s">
        <v>410</v>
      </c>
      <c r="C10" s="51">
        <v>30</v>
      </c>
      <c r="D10" s="2"/>
      <c r="E10" s="20">
        <v>4</v>
      </c>
      <c r="F10" s="54"/>
    </row>
    <row r="11" spans="1:6">
      <c r="A11" s="1"/>
      <c r="B11" s="2" t="s">
        <v>368</v>
      </c>
      <c r="C11" s="51">
        <v>14</v>
      </c>
      <c r="D11" s="2"/>
      <c r="E11" s="20">
        <v>4</v>
      </c>
      <c r="F11" s="54"/>
    </row>
    <row r="12" spans="1:6">
      <c r="A12" s="1"/>
      <c r="B12" s="2" t="s">
        <v>283</v>
      </c>
      <c r="C12" s="51"/>
      <c r="D12" s="2" t="s">
        <v>19</v>
      </c>
      <c r="E12" s="20"/>
      <c r="F12" s="54"/>
    </row>
    <row r="13" spans="1:6">
      <c r="A13" s="1"/>
      <c r="B13" s="2" t="s">
        <v>371</v>
      </c>
      <c r="C13" s="51"/>
      <c r="D13" s="2" t="s">
        <v>21</v>
      </c>
      <c r="E13" s="20"/>
      <c r="F13" s="54"/>
    </row>
    <row r="14" spans="1:6">
      <c r="A14" s="1"/>
      <c r="B14" s="2" t="s">
        <v>286</v>
      </c>
      <c r="C14" s="51">
        <v>3800</v>
      </c>
      <c r="D14" s="2" t="s">
        <v>24</v>
      </c>
      <c r="E14" s="20">
        <v>4</v>
      </c>
      <c r="F14" s="54">
        <v>2005</v>
      </c>
    </row>
    <row r="15" spans="1:6">
      <c r="A15" s="1"/>
      <c r="B15" s="2"/>
      <c r="C15" s="51"/>
      <c r="D15" s="2"/>
      <c r="E15" s="20"/>
      <c r="F15" s="54"/>
    </row>
    <row r="16" spans="1:6">
      <c r="A16" s="1" t="s">
        <v>373</v>
      </c>
      <c r="B16" s="2"/>
      <c r="C16" s="51"/>
      <c r="D16" s="2"/>
      <c r="E16" s="20"/>
      <c r="F16" s="21"/>
    </row>
    <row r="17" spans="1:7">
      <c r="A17" s="1"/>
      <c r="B17" s="2" t="s">
        <v>374</v>
      </c>
      <c r="C17" s="51">
        <v>775</v>
      </c>
      <c r="D17" s="2" t="s">
        <v>28</v>
      </c>
      <c r="E17" s="20">
        <v>4</v>
      </c>
      <c r="F17" s="21"/>
    </row>
    <row r="18" spans="1:7">
      <c r="A18" s="1"/>
      <c r="B18" s="2" t="s">
        <v>411</v>
      </c>
      <c r="C18" s="50">
        <v>1.5</v>
      </c>
      <c r="D18" s="2" t="s">
        <v>31</v>
      </c>
      <c r="E18" s="20">
        <v>4</v>
      </c>
      <c r="F18" s="21" t="s">
        <v>412</v>
      </c>
    </row>
    <row r="19" spans="1:7">
      <c r="A19" s="1"/>
      <c r="B19" s="3" t="s">
        <v>291</v>
      </c>
      <c r="C19" s="50"/>
      <c r="D19" s="2" t="s">
        <v>31</v>
      </c>
      <c r="E19" s="20"/>
      <c r="F19" s="21"/>
    </row>
    <row r="20" spans="1:7">
      <c r="A20" s="1"/>
      <c r="B20" s="3" t="s">
        <v>379</v>
      </c>
      <c r="C20" s="51"/>
      <c r="D20" s="2" t="s">
        <v>35</v>
      </c>
      <c r="E20" s="20"/>
      <c r="F20" s="21"/>
    </row>
    <row r="21" spans="1:7">
      <c r="A21" s="1"/>
      <c r="B21" s="3" t="s">
        <v>380</v>
      </c>
      <c r="C21" s="51"/>
      <c r="D21" s="2" t="s">
        <v>28</v>
      </c>
      <c r="E21" s="20"/>
      <c r="F21" s="21"/>
    </row>
    <row r="22" spans="1:7">
      <c r="A22" s="1"/>
      <c r="B22" s="3" t="s">
        <v>413</v>
      </c>
      <c r="C22" s="51"/>
      <c r="D22" s="2" t="s">
        <v>39</v>
      </c>
      <c r="E22" s="20"/>
      <c r="F22" s="21"/>
    </row>
    <row r="23" spans="1:7">
      <c r="A23" s="1"/>
      <c r="B23" s="3" t="s">
        <v>382</v>
      </c>
      <c r="C23" s="50"/>
      <c r="D23" s="2" t="s">
        <v>41</v>
      </c>
      <c r="E23" s="20"/>
      <c r="F23" s="21"/>
    </row>
    <row r="24" spans="1:7">
      <c r="A24" s="1"/>
      <c r="B24" s="3" t="s">
        <v>383</v>
      </c>
      <c r="C24" s="50"/>
      <c r="D24" s="2" t="s">
        <v>41</v>
      </c>
      <c r="E24" s="20"/>
      <c r="F24" s="21"/>
    </row>
    <row r="25" spans="1:7">
      <c r="A25" s="1"/>
      <c r="B25" s="2" t="s">
        <v>414</v>
      </c>
      <c r="C25" s="50"/>
      <c r="D25" s="2" t="s">
        <v>41</v>
      </c>
      <c r="E25" s="20"/>
      <c r="F25" s="21"/>
    </row>
    <row r="26" spans="1:7">
      <c r="A26" s="1"/>
      <c r="B26" s="2" t="s">
        <v>300</v>
      </c>
      <c r="C26" s="50"/>
      <c r="D26" s="2" t="s">
        <v>41</v>
      </c>
      <c r="E26" s="20"/>
      <c r="F26" s="21"/>
    </row>
    <row r="27" spans="1:7">
      <c r="A27" s="1"/>
      <c r="B27" s="2"/>
      <c r="C27" s="51"/>
      <c r="D27" s="2"/>
      <c r="E27" s="20"/>
      <c r="F27" s="21"/>
    </row>
    <row r="28" spans="1:7">
      <c r="A28" s="1" t="s">
        <v>302</v>
      </c>
      <c r="B28" s="2"/>
      <c r="C28" s="51"/>
      <c r="D28" s="2"/>
      <c r="E28" s="20"/>
      <c r="F28" s="21"/>
    </row>
    <row r="29" spans="1:7">
      <c r="A29" s="1"/>
      <c r="B29" s="2" t="s">
        <v>303</v>
      </c>
      <c r="C29" s="51"/>
      <c r="D29" s="2" t="s">
        <v>48</v>
      </c>
      <c r="E29" s="20"/>
      <c r="F29" s="21"/>
    </row>
    <row r="30" spans="1:7" ht="63">
      <c r="A30" s="1"/>
      <c r="B30" s="3" t="s">
        <v>304</v>
      </c>
      <c r="C30" s="51">
        <v>530</v>
      </c>
      <c r="D30" s="2" t="s">
        <v>50</v>
      </c>
      <c r="E30" s="20">
        <v>3</v>
      </c>
      <c r="F30" s="52" t="s">
        <v>415</v>
      </c>
    </row>
    <row r="31" spans="1:7">
      <c r="A31" s="1"/>
      <c r="B31" s="3" t="s">
        <v>388</v>
      </c>
      <c r="C31" s="51"/>
      <c r="D31" s="2" t="s">
        <v>50</v>
      </c>
      <c r="E31" s="20"/>
      <c r="F31" s="31"/>
      <c r="G31" s="17" t="s">
        <v>416</v>
      </c>
    </row>
    <row r="32" spans="1:7">
      <c r="A32" s="1"/>
      <c r="B32" s="3" t="s">
        <v>306</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418</v>
      </c>
      <c r="C35" s="51">
        <v>30.2</v>
      </c>
      <c r="D35" s="2" t="s">
        <v>56</v>
      </c>
      <c r="E35" s="20"/>
      <c r="F35" s="21" t="s">
        <v>419</v>
      </c>
    </row>
    <row r="36" spans="1:6">
      <c r="A36" s="1"/>
      <c r="B36" s="3" t="s">
        <v>392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55"/>
    </row>
    <row r="44" spans="1:6">
      <c r="A44" s="129" t="s">
        <v>393</v>
      </c>
      <c r="B44" s="129"/>
      <c r="C44" s="142" t="s">
        <v>420</v>
      </c>
      <c r="D44" s="138"/>
      <c r="E44" s="138"/>
      <c r="F44" s="139"/>
    </row>
    <row r="45" spans="1:6">
      <c r="A45" s="129" t="s">
        <v>395</v>
      </c>
      <c r="B45" s="129"/>
      <c r="C45" s="142" t="s">
        <v>1245</v>
      </c>
      <c r="D45" s="138"/>
      <c r="E45" s="138"/>
      <c r="F45" s="139"/>
    </row>
    <row r="46" spans="1:6">
      <c r="A46" s="25"/>
      <c r="B46" s="25"/>
      <c r="C46" s="25"/>
      <c r="D46" s="25"/>
      <c r="E46" s="38"/>
      <c r="F46" s="25"/>
    </row>
    <row r="47" spans="1:6">
      <c r="A47" s="17" t="s">
        <v>421</v>
      </c>
    </row>
    <row r="48" spans="1:6">
      <c r="A48" s="145" t="s">
        <v>422</v>
      </c>
      <c r="B48" s="128"/>
      <c r="C48" s="128"/>
      <c r="D48" s="128"/>
      <c r="E48" s="128"/>
      <c r="F48" s="128"/>
    </row>
    <row r="49" spans="1:6">
      <c r="A49" s="145" t="s">
        <v>423</v>
      </c>
      <c r="B49" s="128"/>
      <c r="C49" s="128"/>
      <c r="D49" s="128"/>
      <c r="E49" s="128"/>
      <c r="F49" s="128"/>
    </row>
    <row r="50" spans="1:6">
      <c r="A50" s="145" t="s">
        <v>424</v>
      </c>
      <c r="B50" s="128"/>
      <c r="C50" s="128"/>
      <c r="D50" s="128"/>
      <c r="E50" s="128"/>
      <c r="F50" s="128"/>
    </row>
    <row r="51" spans="1:6">
      <c r="A51" s="145" t="s">
        <v>425</v>
      </c>
      <c r="B51" s="128"/>
      <c r="C51" s="128"/>
      <c r="D51" s="128"/>
      <c r="E51" s="128"/>
      <c r="F51" s="128"/>
    </row>
    <row r="52" spans="1:6">
      <c r="A52" s="145" t="s">
        <v>426</v>
      </c>
      <c r="B52" s="128"/>
      <c r="C52" s="128"/>
      <c r="D52" s="128"/>
      <c r="E52" s="128"/>
      <c r="F52" s="128"/>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F56"/>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427</v>
      </c>
      <c r="D1" s="132"/>
      <c r="E1" s="37" t="s">
        <v>428</v>
      </c>
      <c r="F1" s="37" t="s">
        <v>265</v>
      </c>
    </row>
    <row r="2" spans="1:6">
      <c r="A2" s="18" t="s">
        <v>266</v>
      </c>
      <c r="B2" s="19"/>
      <c r="C2" s="133"/>
      <c r="D2" s="134"/>
      <c r="E2" s="20"/>
      <c r="F2" s="21"/>
    </row>
    <row r="3" spans="1:6" ht="47.25">
      <c r="A3" s="22" t="s">
        <v>429</v>
      </c>
      <c r="B3" s="23"/>
      <c r="C3" s="135" t="s">
        <v>430</v>
      </c>
      <c r="D3" s="136"/>
      <c r="E3" s="20">
        <v>1</v>
      </c>
      <c r="F3" s="52" t="s">
        <v>431</v>
      </c>
    </row>
    <row r="4" spans="1:6">
      <c r="A4" s="1" t="s">
        <v>432</v>
      </c>
      <c r="B4" s="2"/>
      <c r="C4" s="1"/>
      <c r="D4" s="23"/>
      <c r="E4" s="20"/>
      <c r="F4" s="21"/>
    </row>
    <row r="5" spans="1:6">
      <c r="A5" s="1"/>
      <c r="B5" s="2" t="s">
        <v>433</v>
      </c>
      <c r="C5" s="22" t="s">
        <v>434</v>
      </c>
      <c r="D5" s="2"/>
      <c r="E5" s="20"/>
      <c r="F5" s="21"/>
    </row>
    <row r="6" spans="1:6">
      <c r="A6" s="1"/>
      <c r="B6" s="2" t="s">
        <v>359</v>
      </c>
      <c r="C6" s="22" t="s">
        <v>435</v>
      </c>
      <c r="D6" s="2"/>
      <c r="E6" s="20"/>
      <c r="F6" s="21"/>
    </row>
    <row r="7" spans="1:6">
      <c r="A7" s="1"/>
      <c r="B7" s="2" t="s">
        <v>328</v>
      </c>
      <c r="C7" s="51">
        <v>22</v>
      </c>
      <c r="D7" s="2" t="s">
        <v>10</v>
      </c>
      <c r="E7" s="20">
        <v>5</v>
      </c>
      <c r="F7" s="52" t="s">
        <v>436</v>
      </c>
    </row>
    <row r="8" spans="1:6">
      <c r="A8" s="1"/>
      <c r="B8" s="2" t="s">
        <v>437</v>
      </c>
      <c r="C8" s="51">
        <v>12500</v>
      </c>
      <c r="D8" s="2" t="s">
        <v>12</v>
      </c>
      <c r="E8" s="20">
        <v>1</v>
      </c>
      <c r="F8" s="21"/>
    </row>
    <row r="9" spans="1:6" ht="31.5">
      <c r="A9" s="1"/>
      <c r="B9" s="2" t="s">
        <v>438</v>
      </c>
      <c r="C9" s="51">
        <v>528767</v>
      </c>
      <c r="D9" s="2" t="s">
        <v>15</v>
      </c>
      <c r="E9" s="20">
        <v>3</v>
      </c>
      <c r="F9" s="52" t="s">
        <v>439</v>
      </c>
    </row>
    <row r="10" spans="1:6">
      <c r="A10" s="1"/>
      <c r="B10" s="2" t="s">
        <v>440</v>
      </c>
      <c r="C10" s="51">
        <v>70</v>
      </c>
      <c r="D10" s="2"/>
      <c r="E10" s="20">
        <v>6</v>
      </c>
      <c r="F10" s="21"/>
    </row>
    <row r="11" spans="1:6">
      <c r="A11" s="1"/>
      <c r="B11" s="2" t="s">
        <v>282</v>
      </c>
      <c r="C11" s="51"/>
      <c r="D11" s="2"/>
      <c r="E11" s="20"/>
      <c r="F11" s="21"/>
    </row>
    <row r="12" spans="1:6">
      <c r="A12" s="1"/>
      <c r="B12" s="2" t="s">
        <v>441</v>
      </c>
      <c r="C12" s="51"/>
      <c r="D12" s="2" t="s">
        <v>19</v>
      </c>
      <c r="E12" s="20"/>
      <c r="F12" s="21"/>
    </row>
    <row r="13" spans="1:6">
      <c r="A13" s="1"/>
      <c r="B13" s="2" t="s">
        <v>442</v>
      </c>
      <c r="C13" s="51">
        <v>5.8</v>
      </c>
      <c r="D13" s="2" t="s">
        <v>21</v>
      </c>
      <c r="E13" s="20">
        <v>6</v>
      </c>
      <c r="F13" s="52" t="s">
        <v>443</v>
      </c>
    </row>
    <row r="14" spans="1:6">
      <c r="A14" s="1"/>
      <c r="B14" s="2" t="s">
        <v>444</v>
      </c>
      <c r="C14" s="51">
        <v>9000</v>
      </c>
      <c r="D14" s="2" t="s">
        <v>24</v>
      </c>
      <c r="E14" s="20">
        <v>7</v>
      </c>
      <c r="F14" s="21" t="s">
        <v>445</v>
      </c>
    </row>
    <row r="15" spans="1:6">
      <c r="A15" s="1"/>
      <c r="B15" s="2"/>
      <c r="C15" s="51"/>
      <c r="D15" s="2"/>
      <c r="E15" s="20"/>
      <c r="F15" s="21"/>
    </row>
    <row r="16" spans="1:6">
      <c r="A16" s="1" t="s">
        <v>446</v>
      </c>
      <c r="B16" s="2"/>
      <c r="C16" s="51"/>
      <c r="D16" s="2"/>
      <c r="E16" s="20"/>
      <c r="F16" s="21"/>
    </row>
    <row r="17" spans="1:6">
      <c r="A17" s="1"/>
      <c r="B17" s="2" t="s">
        <v>447</v>
      </c>
      <c r="C17" s="51">
        <v>351</v>
      </c>
      <c r="D17" s="2" t="s">
        <v>28</v>
      </c>
      <c r="E17" s="20">
        <v>9</v>
      </c>
      <c r="F17" s="21"/>
    </row>
    <row r="18" spans="1:6">
      <c r="A18" s="1"/>
      <c r="B18" s="2" t="s">
        <v>289</v>
      </c>
      <c r="C18" s="50">
        <v>0.1</v>
      </c>
      <c r="D18" s="2" t="s">
        <v>31</v>
      </c>
      <c r="E18" s="20">
        <v>9</v>
      </c>
      <c r="F18" s="21" t="s">
        <v>448</v>
      </c>
    </row>
    <row r="19" spans="1:6">
      <c r="A19" s="1"/>
      <c r="B19" s="3" t="s">
        <v>449</v>
      </c>
      <c r="C19" s="50"/>
      <c r="D19" s="2" t="s">
        <v>31</v>
      </c>
      <c r="E19" s="20"/>
      <c r="F19" s="21"/>
    </row>
    <row r="20" spans="1:6">
      <c r="A20" s="1"/>
      <c r="B20" s="3" t="s">
        <v>450</v>
      </c>
      <c r="C20" s="51"/>
      <c r="D20" s="2" t="s">
        <v>35</v>
      </c>
      <c r="E20" s="20"/>
      <c r="F20" s="21"/>
    </row>
    <row r="21" spans="1:6">
      <c r="A21" s="1"/>
      <c r="B21" s="3" t="s">
        <v>294</v>
      </c>
      <c r="C21" s="51"/>
      <c r="D21" s="2" t="s">
        <v>28</v>
      </c>
      <c r="E21" s="20"/>
      <c r="F21" s="21"/>
    </row>
    <row r="22" spans="1:6">
      <c r="A22" s="1"/>
      <c r="B22" s="3" t="s">
        <v>451</v>
      </c>
      <c r="C22" s="51"/>
      <c r="D22" s="2" t="s">
        <v>39</v>
      </c>
      <c r="E22" s="20"/>
      <c r="F22" s="21"/>
    </row>
    <row r="23" spans="1:6">
      <c r="A23" s="1"/>
      <c r="B23" s="3" t="s">
        <v>452</v>
      </c>
      <c r="C23" s="50"/>
      <c r="D23" s="2" t="s">
        <v>41</v>
      </c>
      <c r="E23" s="20"/>
      <c r="F23" s="21"/>
    </row>
    <row r="24" spans="1:6" ht="47.25">
      <c r="A24" s="1"/>
      <c r="B24" s="3" t="s">
        <v>453</v>
      </c>
      <c r="C24" s="50">
        <v>0.33</v>
      </c>
      <c r="D24" s="2" t="s">
        <v>41</v>
      </c>
      <c r="E24" s="20"/>
      <c r="F24" s="52" t="s">
        <v>454</v>
      </c>
    </row>
    <row r="25" spans="1:6">
      <c r="A25" s="1"/>
      <c r="B25" s="2" t="s">
        <v>455</v>
      </c>
      <c r="C25" s="50"/>
      <c r="D25" s="2" t="s">
        <v>41</v>
      </c>
      <c r="E25" s="20"/>
      <c r="F25" s="21"/>
    </row>
    <row r="26" spans="1:6">
      <c r="A26" s="1"/>
      <c r="B26" s="2" t="s">
        <v>456</v>
      </c>
      <c r="C26" s="50"/>
      <c r="D26" s="2" t="s">
        <v>41</v>
      </c>
      <c r="E26" s="20"/>
      <c r="F26" s="21"/>
    </row>
    <row r="27" spans="1:6">
      <c r="A27" s="1"/>
      <c r="B27" s="2"/>
      <c r="C27" s="51"/>
      <c r="D27" s="2"/>
      <c r="E27" s="20"/>
      <c r="F27" s="21"/>
    </row>
    <row r="28" spans="1:6">
      <c r="A28" s="1" t="s">
        <v>457</v>
      </c>
      <c r="B28" s="2"/>
      <c r="C28" s="51"/>
      <c r="D28" s="2"/>
      <c r="E28" s="20"/>
      <c r="F28" s="21"/>
    </row>
    <row r="29" spans="1:6">
      <c r="A29" s="1"/>
      <c r="B29" s="2" t="s">
        <v>458</v>
      </c>
      <c r="C29" s="51"/>
      <c r="D29" s="2" t="s">
        <v>48</v>
      </c>
      <c r="E29" s="20"/>
      <c r="F29" s="21"/>
    </row>
    <row r="30" spans="1:6" ht="63">
      <c r="A30" s="1"/>
      <c r="B30" s="3" t="s">
        <v>304</v>
      </c>
      <c r="C30" s="51">
        <v>18</v>
      </c>
      <c r="D30" s="2" t="s">
        <v>50</v>
      </c>
      <c r="E30" s="20">
        <v>2</v>
      </c>
      <c r="F30" s="52" t="s">
        <v>459</v>
      </c>
    </row>
    <row r="31" spans="1:6">
      <c r="A31" s="1"/>
      <c r="B31" s="3" t="s">
        <v>460</v>
      </c>
      <c r="C31" s="51"/>
      <c r="D31" s="2" t="s">
        <v>50</v>
      </c>
      <c r="E31" s="20"/>
      <c r="F31" s="82"/>
    </row>
    <row r="32" spans="1:6">
      <c r="A32" s="1"/>
      <c r="B32" s="3" t="s">
        <v>306</v>
      </c>
      <c r="C32" s="51"/>
      <c r="D32" s="2" t="s">
        <v>41</v>
      </c>
      <c r="E32" s="20"/>
      <c r="F32" s="82"/>
    </row>
    <row r="33" spans="1:6">
      <c r="A33" s="22"/>
      <c r="B33" s="23"/>
      <c r="C33" s="51"/>
      <c r="D33" s="23"/>
      <c r="E33" s="20"/>
      <c r="F33" s="21"/>
    </row>
    <row r="34" spans="1:6">
      <c r="A34" s="1" t="s">
        <v>461</v>
      </c>
      <c r="B34" s="2"/>
      <c r="C34" s="51"/>
      <c r="D34" s="2"/>
      <c r="E34" s="20"/>
      <c r="F34" s="21"/>
    </row>
    <row r="35" spans="1:6">
      <c r="A35" s="1"/>
      <c r="B35" s="2" t="s">
        <v>462</v>
      </c>
      <c r="C35" s="51">
        <v>46.4</v>
      </c>
      <c r="D35" s="2" t="s">
        <v>56</v>
      </c>
      <c r="E35" s="20"/>
      <c r="F35" s="21" t="s">
        <v>463</v>
      </c>
    </row>
    <row r="36" spans="1:6">
      <c r="A36" s="1"/>
      <c r="B36" s="3" t="s">
        <v>464</v>
      </c>
      <c r="C36" s="51"/>
      <c r="D36" s="2"/>
      <c r="E36" s="20"/>
      <c r="F36" s="21"/>
    </row>
    <row r="37" spans="1:6" ht="47.25">
      <c r="A37" s="1"/>
      <c r="B37" s="10"/>
      <c r="C37" s="51">
        <v>2</v>
      </c>
      <c r="D37" s="2" t="s">
        <v>59</v>
      </c>
      <c r="E37" s="20">
        <v>8</v>
      </c>
      <c r="F37" s="21" t="s">
        <v>465</v>
      </c>
    </row>
    <row r="38" spans="1:6">
      <c r="A38" s="1"/>
      <c r="B38" s="11"/>
      <c r="C38" s="51">
        <v>4</v>
      </c>
      <c r="D38" s="2" t="s">
        <v>59</v>
      </c>
      <c r="E38" s="20"/>
      <c r="F38" s="21"/>
    </row>
    <row r="39" spans="1:6">
      <c r="A39" s="1"/>
      <c r="B39" s="12"/>
      <c r="C39" s="51">
        <v>60</v>
      </c>
      <c r="D39" s="2" t="s">
        <v>59</v>
      </c>
      <c r="E39" s="20"/>
      <c r="F39" s="21"/>
    </row>
    <row r="40" spans="1:6">
      <c r="A40" s="1"/>
      <c r="B40" s="12"/>
      <c r="C40" s="51">
        <v>10</v>
      </c>
      <c r="D40" s="2" t="s">
        <v>59</v>
      </c>
      <c r="E40" s="20"/>
      <c r="F40" s="21"/>
    </row>
    <row r="41" spans="1:6">
      <c r="A41" s="1"/>
      <c r="B41" s="12"/>
      <c r="C41" s="51">
        <v>3</v>
      </c>
      <c r="D41" s="2" t="s">
        <v>59</v>
      </c>
      <c r="E41" s="20"/>
      <c r="F41" s="21"/>
    </row>
    <row r="42" spans="1:6">
      <c r="A42" s="1"/>
      <c r="B42" s="10"/>
      <c r="C42" s="51">
        <v>6</v>
      </c>
      <c r="D42" s="2" t="s">
        <v>59</v>
      </c>
      <c r="E42" s="20"/>
      <c r="F42" s="21"/>
    </row>
    <row r="43" spans="1:6">
      <c r="A43" s="1"/>
      <c r="B43" s="10"/>
      <c r="C43" s="102">
        <v>15</v>
      </c>
      <c r="D43" s="2" t="s">
        <v>59</v>
      </c>
      <c r="E43" s="20"/>
      <c r="F43" s="21"/>
    </row>
    <row r="44" spans="1:6">
      <c r="A44" s="129" t="s">
        <v>466</v>
      </c>
      <c r="B44" s="129"/>
      <c r="C44" s="147" t="s">
        <v>467</v>
      </c>
      <c r="D44" s="138"/>
      <c r="E44" s="138"/>
      <c r="F44" s="139"/>
    </row>
    <row r="45" spans="1:6">
      <c r="A45" s="129" t="s">
        <v>468</v>
      </c>
      <c r="B45" s="129"/>
      <c r="C45" s="142" t="s">
        <v>1246</v>
      </c>
      <c r="D45" s="138"/>
      <c r="E45" s="138"/>
      <c r="F45" s="139"/>
    </row>
    <row r="46" spans="1:6">
      <c r="A46" s="25"/>
      <c r="B46" s="25"/>
      <c r="C46" s="25"/>
      <c r="D46" s="25"/>
      <c r="E46" s="38"/>
      <c r="F46" s="25"/>
    </row>
    <row r="47" spans="1:6">
      <c r="A47" s="17" t="s">
        <v>469</v>
      </c>
    </row>
    <row r="48" spans="1:6">
      <c r="A48" s="144" t="s">
        <v>470</v>
      </c>
      <c r="B48" s="129"/>
      <c r="C48" s="129"/>
      <c r="D48" s="129"/>
      <c r="E48" s="129"/>
      <c r="F48" s="129"/>
    </row>
    <row r="49" spans="1:6">
      <c r="A49" s="145" t="s">
        <v>471</v>
      </c>
      <c r="B49" s="128"/>
      <c r="C49" s="128"/>
      <c r="D49" s="128"/>
      <c r="E49" s="128"/>
      <c r="F49" s="128"/>
    </row>
    <row r="50" spans="1:6">
      <c r="A50" s="129" t="s">
        <v>472</v>
      </c>
      <c r="B50" s="129"/>
      <c r="C50" s="129"/>
      <c r="D50" s="129"/>
      <c r="E50" s="129"/>
      <c r="F50" s="129"/>
    </row>
    <row r="51" spans="1:6">
      <c r="A51" s="129" t="s">
        <v>473</v>
      </c>
      <c r="B51" s="129"/>
      <c r="C51" s="129"/>
      <c r="D51" s="129"/>
      <c r="E51" s="129"/>
      <c r="F51" s="129"/>
    </row>
    <row r="52" spans="1:6">
      <c r="A52" s="129" t="s">
        <v>474</v>
      </c>
      <c r="B52" s="129"/>
      <c r="C52" s="129"/>
      <c r="D52" s="129"/>
      <c r="E52" s="129"/>
      <c r="F52" s="129"/>
    </row>
    <row r="53" spans="1:6">
      <c r="A53" s="129" t="s">
        <v>475</v>
      </c>
      <c r="B53" s="129"/>
      <c r="C53" s="129"/>
      <c r="D53" s="129"/>
      <c r="E53" s="129"/>
      <c r="F53" s="129"/>
    </row>
    <row r="54" spans="1:6">
      <c r="A54" s="129" t="s">
        <v>476</v>
      </c>
      <c r="B54" s="129"/>
      <c r="C54" s="129"/>
      <c r="D54" s="129"/>
      <c r="E54" s="129"/>
      <c r="F54" s="129"/>
    </row>
    <row r="55" spans="1:6">
      <c r="A55" s="129" t="s">
        <v>477</v>
      </c>
      <c r="B55" s="129"/>
      <c r="C55" s="129"/>
      <c r="D55" s="129"/>
      <c r="E55" s="129"/>
      <c r="F55" s="129"/>
    </row>
    <row r="56" spans="1:6">
      <c r="A56" s="144" t="s">
        <v>478</v>
      </c>
      <c r="B56" s="129"/>
      <c r="C56" s="129"/>
      <c r="D56" s="129"/>
      <c r="E56" s="129"/>
      <c r="F56" s="129"/>
    </row>
  </sheetData>
  <mergeCells count="17">
    <mergeCell ref="A51:F51"/>
    <mergeCell ref="A1:B1"/>
    <mergeCell ref="C1:D1"/>
    <mergeCell ref="C2:D2"/>
    <mergeCell ref="C3:D3"/>
    <mergeCell ref="A44:B44"/>
    <mergeCell ref="C44:F44"/>
    <mergeCell ref="A45:B45"/>
    <mergeCell ref="C45:F45"/>
    <mergeCell ref="A48:F48"/>
    <mergeCell ref="A49:F49"/>
    <mergeCell ref="A50:F50"/>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263</v>
      </c>
      <c r="D1" s="132"/>
      <c r="E1" s="37" t="s">
        <v>693</v>
      </c>
      <c r="F1" s="37" t="s">
        <v>265</v>
      </c>
    </row>
    <row r="2" spans="1:6">
      <c r="A2" s="18" t="s">
        <v>694</v>
      </c>
      <c r="B2" s="19"/>
      <c r="C2" s="133"/>
      <c r="D2" s="134"/>
      <c r="E2" s="20"/>
      <c r="F2" s="21"/>
    </row>
    <row r="3" spans="1:6" ht="31.5">
      <c r="A3" s="22" t="s">
        <v>268</v>
      </c>
      <c r="B3" s="23"/>
      <c r="C3" s="135" t="s">
        <v>695</v>
      </c>
      <c r="D3" s="136"/>
      <c r="E3" s="20">
        <v>1</v>
      </c>
      <c r="F3" s="52" t="s">
        <v>982</v>
      </c>
    </row>
    <row r="4" spans="1:6">
      <c r="A4" s="1" t="s">
        <v>271</v>
      </c>
      <c r="B4" s="2"/>
      <c r="C4" s="1"/>
      <c r="D4" s="23"/>
      <c r="E4" s="20"/>
      <c r="F4" s="21"/>
    </row>
    <row r="5" spans="1:6">
      <c r="A5" s="1"/>
      <c r="B5" s="2" t="s">
        <v>272</v>
      </c>
      <c r="C5" s="22" t="s">
        <v>696</v>
      </c>
      <c r="D5" s="2"/>
      <c r="E5" s="20"/>
      <c r="F5" s="21"/>
    </row>
    <row r="6" spans="1:6">
      <c r="A6" s="1"/>
      <c r="B6" s="2" t="s">
        <v>274</v>
      </c>
      <c r="C6" s="22" t="s">
        <v>697</v>
      </c>
      <c r="D6" s="2"/>
      <c r="E6" s="20"/>
      <c r="F6" s="21"/>
    </row>
    <row r="7" spans="1:6">
      <c r="A7" s="1"/>
      <c r="B7" s="2" t="s">
        <v>276</v>
      </c>
      <c r="C7" s="51">
        <v>57</v>
      </c>
      <c r="D7" s="2" t="s">
        <v>10</v>
      </c>
      <c r="E7" s="20">
        <v>1</v>
      </c>
      <c r="F7" s="31" t="s">
        <v>698</v>
      </c>
    </row>
    <row r="8" spans="1:6">
      <c r="A8" s="1"/>
      <c r="B8" s="2" t="s">
        <v>278</v>
      </c>
      <c r="C8" s="51">
        <v>6500</v>
      </c>
      <c r="D8" s="2" t="s">
        <v>480</v>
      </c>
      <c r="E8" s="20">
        <v>1</v>
      </c>
      <c r="F8" s="21"/>
    </row>
    <row r="9" spans="1:6" ht="47.25">
      <c r="A9" s="1"/>
      <c r="B9" s="2" t="s">
        <v>280</v>
      </c>
      <c r="C9" s="51">
        <v>90000</v>
      </c>
      <c r="D9" s="2" t="s">
        <v>15</v>
      </c>
      <c r="E9" s="20" t="s">
        <v>699</v>
      </c>
      <c r="F9" s="21" t="s">
        <v>700</v>
      </c>
    </row>
    <row r="10" spans="1:6">
      <c r="A10" s="1"/>
      <c r="B10" s="2" t="s">
        <v>281</v>
      </c>
      <c r="C10" s="51">
        <v>140</v>
      </c>
      <c r="D10" s="2"/>
      <c r="E10" s="20">
        <v>1</v>
      </c>
      <c r="F10" s="21" t="s">
        <v>701</v>
      </c>
    </row>
    <row r="11" spans="1:6">
      <c r="A11" s="1"/>
      <c r="B11" s="2" t="s">
        <v>702</v>
      </c>
      <c r="C11" s="51">
        <v>32</v>
      </c>
      <c r="D11" s="2"/>
      <c r="E11" s="20">
        <v>1</v>
      </c>
      <c r="F11" s="21" t="s">
        <v>703</v>
      </c>
    </row>
    <row r="12" spans="1:6" ht="31.5">
      <c r="A12" s="1"/>
      <c r="B12" s="2" t="s">
        <v>283</v>
      </c>
      <c r="C12" s="51">
        <v>6.25</v>
      </c>
      <c r="D12" s="2" t="s">
        <v>19</v>
      </c>
      <c r="E12" s="20">
        <v>2</v>
      </c>
      <c r="F12" s="21" t="s">
        <v>704</v>
      </c>
    </row>
    <row r="13" spans="1:6">
      <c r="A13" s="1"/>
      <c r="B13" s="2" t="s">
        <v>285</v>
      </c>
      <c r="C13" s="51"/>
      <c r="D13" s="2" t="s">
        <v>21</v>
      </c>
      <c r="E13" s="20"/>
      <c r="F13" s="21"/>
    </row>
    <row r="14" spans="1:6" ht="47.25">
      <c r="A14" s="1"/>
      <c r="B14" s="2" t="s">
        <v>286</v>
      </c>
      <c r="C14" s="51">
        <v>2000</v>
      </c>
      <c r="D14" s="2" t="s">
        <v>24</v>
      </c>
      <c r="E14" s="20">
        <v>2</v>
      </c>
      <c r="F14" s="21" t="s">
        <v>705</v>
      </c>
    </row>
    <row r="15" spans="1:6">
      <c r="A15" s="1"/>
      <c r="B15" s="2"/>
      <c r="C15" s="51"/>
      <c r="D15" s="2"/>
      <c r="E15" s="20"/>
      <c r="F15" s="21"/>
    </row>
    <row r="16" spans="1:6">
      <c r="A16" s="1" t="s">
        <v>287</v>
      </c>
      <c r="B16" s="2"/>
      <c r="C16" s="51"/>
      <c r="D16" s="2"/>
      <c r="E16" s="20"/>
      <c r="F16" s="21"/>
    </row>
    <row r="17" spans="1:6">
      <c r="A17" s="1"/>
      <c r="B17" s="2" t="s">
        <v>288</v>
      </c>
      <c r="C17" s="51">
        <v>908</v>
      </c>
      <c r="D17" s="2" t="s">
        <v>28</v>
      </c>
      <c r="E17" s="20"/>
      <c r="F17" s="21" t="s">
        <v>481</v>
      </c>
    </row>
    <row r="18" spans="1:6" ht="31.5">
      <c r="A18" s="1"/>
      <c r="B18" s="2" t="s">
        <v>289</v>
      </c>
      <c r="C18" s="50">
        <v>3.2</v>
      </c>
      <c r="D18" s="2" t="s">
        <v>31</v>
      </c>
      <c r="E18" s="20">
        <v>1</v>
      </c>
      <c r="F18" s="21" t="s">
        <v>706</v>
      </c>
    </row>
    <row r="19" spans="1:6">
      <c r="A19" s="1"/>
      <c r="B19" s="3" t="s">
        <v>707</v>
      </c>
      <c r="C19" s="50">
        <v>4.2</v>
      </c>
      <c r="D19" s="2" t="s">
        <v>31</v>
      </c>
      <c r="E19" s="20"/>
      <c r="F19" s="21" t="s">
        <v>482</v>
      </c>
    </row>
    <row r="20" spans="1:6">
      <c r="A20" s="1"/>
      <c r="B20" s="3" t="s">
        <v>708</v>
      </c>
      <c r="C20" s="51"/>
      <c r="D20" s="2" t="s">
        <v>35</v>
      </c>
      <c r="E20" s="20"/>
      <c r="F20" s="21"/>
    </row>
    <row r="21" spans="1:6">
      <c r="A21" s="1"/>
      <c r="B21" s="3" t="s">
        <v>294</v>
      </c>
      <c r="C21" s="51"/>
      <c r="D21" s="2" t="s">
        <v>28</v>
      </c>
      <c r="E21" s="20"/>
      <c r="F21" s="21"/>
    </row>
    <row r="22" spans="1:6">
      <c r="A22" s="1"/>
      <c r="B22" s="3" t="s">
        <v>709</v>
      </c>
      <c r="C22" s="51"/>
      <c r="D22" s="2" t="s">
        <v>39</v>
      </c>
      <c r="E22" s="20"/>
      <c r="F22" s="21"/>
    </row>
    <row r="23" spans="1:6">
      <c r="A23" s="1"/>
      <c r="B23" s="3" t="s">
        <v>297</v>
      </c>
      <c r="C23" s="50"/>
      <c r="D23" s="2" t="s">
        <v>41</v>
      </c>
      <c r="E23" s="20"/>
      <c r="F23" s="21"/>
    </row>
    <row r="24" spans="1:6">
      <c r="A24" s="1"/>
      <c r="B24" s="3" t="s">
        <v>710</v>
      </c>
      <c r="C24" s="50"/>
      <c r="D24" s="2" t="s">
        <v>41</v>
      </c>
      <c r="E24" s="20"/>
      <c r="F24" s="21"/>
    </row>
    <row r="25" spans="1:6">
      <c r="A25" s="1"/>
      <c r="B25" s="2" t="s">
        <v>299</v>
      </c>
      <c r="C25" s="50">
        <v>1</v>
      </c>
      <c r="D25" s="2" t="s">
        <v>41</v>
      </c>
      <c r="E25" s="20"/>
      <c r="F25" s="21" t="s">
        <v>483</v>
      </c>
    </row>
    <row r="26" spans="1:6">
      <c r="A26" s="1"/>
      <c r="B26" s="2" t="s">
        <v>711</v>
      </c>
      <c r="C26" s="50"/>
      <c r="D26" s="2" t="s">
        <v>41</v>
      </c>
      <c r="E26" s="20"/>
      <c r="F26" s="21"/>
    </row>
    <row r="27" spans="1:6">
      <c r="A27" s="1"/>
      <c r="B27" s="2"/>
      <c r="C27" s="51"/>
      <c r="D27" s="2"/>
      <c r="E27" s="20"/>
      <c r="F27" s="21"/>
    </row>
    <row r="28" spans="1:6">
      <c r="A28" s="1" t="s">
        <v>712</v>
      </c>
      <c r="B28" s="2"/>
      <c r="C28" s="51"/>
      <c r="D28" s="2"/>
      <c r="E28" s="20"/>
      <c r="F28" s="21"/>
    </row>
    <row r="29" spans="1:6">
      <c r="A29" s="1"/>
      <c r="B29" s="2" t="s">
        <v>713</v>
      </c>
      <c r="C29" s="51"/>
      <c r="D29" s="2" t="s">
        <v>48</v>
      </c>
      <c r="E29" s="20"/>
      <c r="F29" s="21"/>
    </row>
    <row r="30" spans="1:6">
      <c r="A30" s="1"/>
      <c r="B30" s="3" t="s">
        <v>714</v>
      </c>
      <c r="C30" s="51">
        <v>53</v>
      </c>
      <c r="D30" s="2" t="s">
        <v>50</v>
      </c>
      <c r="E30" s="20"/>
      <c r="F30" s="21" t="s">
        <v>485</v>
      </c>
    </row>
    <row r="31" spans="1:6">
      <c r="A31" s="1"/>
      <c r="B31" s="3" t="s">
        <v>715</v>
      </c>
      <c r="C31" s="51"/>
      <c r="D31" s="2" t="s">
        <v>50</v>
      </c>
      <c r="E31" s="20"/>
      <c r="F31" s="21"/>
    </row>
    <row r="32" spans="1:6">
      <c r="A32" s="1"/>
      <c r="B32" s="3" t="s">
        <v>716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24</v>
      </c>
      <c r="D35" s="2" t="s">
        <v>56</v>
      </c>
      <c r="E35" s="20">
        <v>1</v>
      </c>
      <c r="F35" s="31" t="s">
        <v>479</v>
      </c>
    </row>
    <row r="36" spans="1:6">
      <c r="A36" s="1"/>
      <c r="B36" s="3" t="s">
        <v>310</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311</v>
      </c>
      <c r="B44" s="129"/>
      <c r="C44" s="142" t="s">
        <v>717</v>
      </c>
      <c r="D44" s="138"/>
      <c r="E44" s="138"/>
      <c r="F44" s="139"/>
    </row>
    <row r="45" spans="1:6">
      <c r="A45" s="129" t="s">
        <v>313</v>
      </c>
      <c r="B45" s="129"/>
      <c r="C45" s="142" t="s">
        <v>1247</v>
      </c>
      <c r="D45" s="138"/>
      <c r="E45" s="138"/>
      <c r="F45" s="139"/>
    </row>
    <row r="46" spans="1:6">
      <c r="A46" s="25"/>
      <c r="B46" s="25"/>
      <c r="C46" s="25"/>
      <c r="D46" s="25"/>
      <c r="E46" s="38"/>
      <c r="F46" s="25"/>
    </row>
    <row r="47" spans="1:6">
      <c r="A47" s="17" t="s">
        <v>314</v>
      </c>
    </row>
    <row r="48" spans="1:6">
      <c r="A48" s="129" t="s">
        <v>718</v>
      </c>
      <c r="B48" s="129"/>
      <c r="C48" s="129"/>
      <c r="D48" s="129"/>
      <c r="E48" s="129"/>
      <c r="F48" s="129"/>
    </row>
    <row r="49" spans="1:6">
      <c r="A49" s="129" t="s">
        <v>487</v>
      </c>
      <c r="B49" s="129"/>
      <c r="C49" s="129"/>
      <c r="D49" s="129"/>
      <c r="E49" s="129"/>
      <c r="F49" s="129"/>
    </row>
    <row r="50" spans="1:6">
      <c r="A50" s="129"/>
      <c r="B50" s="129"/>
      <c r="C50" s="129"/>
      <c r="D50" s="129"/>
      <c r="E50" s="129"/>
      <c r="F50" s="129"/>
    </row>
    <row r="51" spans="1:6">
      <c r="A51" s="146"/>
      <c r="B51" s="146"/>
      <c r="C51" s="146"/>
      <c r="D51" s="146"/>
      <c r="E51" s="146"/>
      <c r="F51" s="146"/>
    </row>
    <row r="52" spans="1:6">
      <c r="A52" s="146"/>
      <c r="B52" s="146"/>
      <c r="C52" s="146"/>
      <c r="D52" s="146"/>
      <c r="E52" s="146"/>
      <c r="F52" s="146"/>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488</v>
      </c>
      <c r="B1" s="132"/>
      <c r="C1" s="132" t="s">
        <v>263</v>
      </c>
      <c r="D1" s="132"/>
      <c r="E1" s="37" t="s">
        <v>489</v>
      </c>
      <c r="F1" s="37" t="s">
        <v>265</v>
      </c>
    </row>
    <row r="2" spans="1:6">
      <c r="A2" s="18" t="s">
        <v>490</v>
      </c>
      <c r="B2" s="19"/>
      <c r="C2" s="133"/>
      <c r="D2" s="134"/>
      <c r="E2" s="20"/>
      <c r="F2" s="21"/>
    </row>
    <row r="3" spans="1:6" ht="78.75">
      <c r="A3" s="22" t="s">
        <v>491</v>
      </c>
      <c r="B3" s="23"/>
      <c r="C3" s="135" t="s">
        <v>322</v>
      </c>
      <c r="D3" s="136"/>
      <c r="E3" s="20">
        <v>1</v>
      </c>
      <c r="F3" s="21" t="s">
        <v>492</v>
      </c>
    </row>
    <row r="4" spans="1:6">
      <c r="A4" s="1" t="s">
        <v>493</v>
      </c>
      <c r="B4" s="2"/>
      <c r="C4" s="1"/>
      <c r="D4" s="23"/>
      <c r="E4" s="20"/>
      <c r="F4" s="21"/>
    </row>
    <row r="5" spans="1:6">
      <c r="A5" s="1"/>
      <c r="B5" s="2" t="s">
        <v>494</v>
      </c>
      <c r="C5" s="22" t="s">
        <v>495</v>
      </c>
      <c r="D5" s="2"/>
      <c r="E5" s="20"/>
      <c r="F5" s="21"/>
    </row>
    <row r="6" spans="1:6">
      <c r="A6" s="1"/>
      <c r="B6" s="2" t="s">
        <v>359</v>
      </c>
      <c r="C6" s="22" t="s">
        <v>496</v>
      </c>
      <c r="D6" s="2"/>
      <c r="E6" s="20"/>
      <c r="F6" s="21"/>
    </row>
    <row r="7" spans="1:6">
      <c r="A7" s="1"/>
      <c r="B7" s="2" t="s">
        <v>328</v>
      </c>
      <c r="C7" s="51">
        <v>5</v>
      </c>
      <c r="D7" s="2" t="s">
        <v>10</v>
      </c>
      <c r="E7" s="20">
        <v>2</v>
      </c>
      <c r="F7" s="21" t="s">
        <v>497</v>
      </c>
    </row>
    <row r="8" spans="1:6" ht="31.5">
      <c r="A8" s="1"/>
      <c r="B8" s="2" t="s">
        <v>498</v>
      </c>
      <c r="C8" s="51">
        <v>13000</v>
      </c>
      <c r="D8" s="2" t="s">
        <v>12</v>
      </c>
      <c r="E8" s="20">
        <v>3</v>
      </c>
      <c r="F8" s="21" t="s">
        <v>499</v>
      </c>
    </row>
    <row r="9" spans="1:6">
      <c r="A9" s="1"/>
      <c r="B9" s="2" t="s">
        <v>280</v>
      </c>
      <c r="C9" s="51">
        <v>233000</v>
      </c>
      <c r="D9" s="2" t="s">
        <v>15</v>
      </c>
      <c r="E9" s="20">
        <v>2</v>
      </c>
      <c r="F9" s="21" t="s">
        <v>500</v>
      </c>
    </row>
    <row r="10" spans="1:6">
      <c r="A10" s="1"/>
      <c r="B10" s="2" t="s">
        <v>501</v>
      </c>
      <c r="C10" s="51">
        <v>22</v>
      </c>
      <c r="D10" s="2"/>
      <c r="E10" s="20">
        <v>2</v>
      </c>
      <c r="F10" s="21"/>
    </row>
    <row r="11" spans="1:6">
      <c r="A11" s="1"/>
      <c r="B11" s="2" t="s">
        <v>502</v>
      </c>
      <c r="C11" s="51">
        <v>11</v>
      </c>
      <c r="D11" s="2"/>
      <c r="E11" s="20">
        <v>2</v>
      </c>
      <c r="F11" s="21"/>
    </row>
    <row r="12" spans="1:6" ht="31.5">
      <c r="A12" s="1"/>
      <c r="B12" s="2" t="s">
        <v>503</v>
      </c>
      <c r="C12" s="51">
        <v>4.5</v>
      </c>
      <c r="D12" s="2" t="s">
        <v>19</v>
      </c>
      <c r="E12" s="20">
        <v>4</v>
      </c>
      <c r="F12" s="21" t="s">
        <v>504</v>
      </c>
    </row>
    <row r="13" spans="1:6">
      <c r="A13" s="1"/>
      <c r="B13" s="2" t="s">
        <v>331</v>
      </c>
      <c r="C13" s="51"/>
      <c r="D13" s="2" t="s">
        <v>21</v>
      </c>
      <c r="E13" s="20"/>
      <c r="F13" s="21"/>
    </row>
    <row r="14" spans="1:6">
      <c r="A14" s="1"/>
      <c r="B14" s="2" t="s">
        <v>286</v>
      </c>
      <c r="C14" s="51">
        <v>2700</v>
      </c>
      <c r="D14" s="2" t="s">
        <v>24</v>
      </c>
      <c r="E14" s="20">
        <v>3</v>
      </c>
      <c r="F14" s="21" t="s">
        <v>505</v>
      </c>
    </row>
    <row r="15" spans="1:6">
      <c r="A15" s="1"/>
      <c r="B15" s="2"/>
      <c r="C15" s="51"/>
      <c r="D15" s="2"/>
      <c r="E15" s="20"/>
      <c r="F15" s="21"/>
    </row>
    <row r="16" spans="1:6">
      <c r="A16" s="1" t="s">
        <v>506</v>
      </c>
      <c r="B16" s="2"/>
      <c r="C16" s="51"/>
      <c r="D16" s="2"/>
      <c r="E16" s="20"/>
      <c r="F16" s="21"/>
    </row>
    <row r="17" spans="1:6" ht="31.5">
      <c r="A17" s="1"/>
      <c r="B17" s="2" t="s">
        <v>288</v>
      </c>
      <c r="C17" s="51">
        <v>1733</v>
      </c>
      <c r="D17" s="2" t="s">
        <v>28</v>
      </c>
      <c r="E17" s="56">
        <v>6</v>
      </c>
      <c r="F17" s="83" t="s">
        <v>507</v>
      </c>
    </row>
    <row r="18" spans="1:6" ht="31.5">
      <c r="A18" s="1"/>
      <c r="B18" s="2" t="s">
        <v>508</v>
      </c>
      <c r="C18" s="50">
        <v>0.3</v>
      </c>
      <c r="D18" s="2" t="s">
        <v>31</v>
      </c>
      <c r="E18" s="20">
        <v>6</v>
      </c>
      <c r="F18" s="21" t="s">
        <v>509</v>
      </c>
    </row>
    <row r="19" spans="1:6">
      <c r="A19" s="1"/>
      <c r="B19" s="3" t="s">
        <v>334</v>
      </c>
      <c r="C19" s="50">
        <v>1.3</v>
      </c>
      <c r="D19" s="2" t="s">
        <v>31</v>
      </c>
      <c r="E19" s="20"/>
      <c r="F19" s="21" t="s">
        <v>510</v>
      </c>
    </row>
    <row r="20" spans="1:6">
      <c r="A20" s="1"/>
      <c r="B20" s="3" t="s">
        <v>511</v>
      </c>
      <c r="C20" s="51"/>
      <c r="D20" s="2" t="s">
        <v>35</v>
      </c>
      <c r="E20" s="20"/>
      <c r="F20" s="21"/>
    </row>
    <row r="21" spans="1:6">
      <c r="A21" s="1"/>
      <c r="B21" s="3" t="s">
        <v>512</v>
      </c>
      <c r="C21" s="51"/>
      <c r="D21" s="2" t="s">
        <v>28</v>
      </c>
      <c r="E21" s="20"/>
      <c r="F21" s="21"/>
    </row>
    <row r="22" spans="1:6">
      <c r="A22" s="1"/>
      <c r="B22" s="3" t="s">
        <v>513</v>
      </c>
      <c r="C22" s="51"/>
      <c r="D22" s="2" t="s">
        <v>39</v>
      </c>
      <c r="E22" s="20"/>
      <c r="F22" s="21"/>
    </row>
    <row r="23" spans="1:6">
      <c r="A23" s="1"/>
      <c r="B23" s="3" t="s">
        <v>514</v>
      </c>
      <c r="C23" s="50">
        <v>1</v>
      </c>
      <c r="D23" s="2" t="s">
        <v>41</v>
      </c>
      <c r="E23" s="20"/>
      <c r="F23" s="21" t="s">
        <v>515</v>
      </c>
    </row>
    <row r="24" spans="1:6" ht="31.5">
      <c r="A24" s="1"/>
      <c r="B24" s="3" t="s">
        <v>298</v>
      </c>
      <c r="C24" s="50">
        <v>0.9</v>
      </c>
      <c r="D24" s="2" t="s">
        <v>41</v>
      </c>
      <c r="E24" s="20">
        <v>6</v>
      </c>
      <c r="F24" s="21" t="s">
        <v>516</v>
      </c>
    </row>
    <row r="25" spans="1:6">
      <c r="A25" s="1"/>
      <c r="B25" s="2" t="s">
        <v>299</v>
      </c>
      <c r="C25" s="50">
        <v>1</v>
      </c>
      <c r="D25" s="2" t="s">
        <v>41</v>
      </c>
      <c r="E25" s="20"/>
      <c r="F25" s="21"/>
    </row>
    <row r="26" spans="1:6">
      <c r="A26" s="1"/>
      <c r="B26" s="2" t="s">
        <v>300</v>
      </c>
      <c r="C26" s="50"/>
      <c r="D26" s="2" t="s">
        <v>41</v>
      </c>
      <c r="E26" s="20"/>
      <c r="F26" s="21"/>
    </row>
    <row r="27" spans="1:6">
      <c r="A27" s="1"/>
      <c r="B27" s="2"/>
      <c r="C27" s="51"/>
      <c r="D27" s="2"/>
      <c r="E27" s="20"/>
      <c r="F27" s="21"/>
    </row>
    <row r="28" spans="1:6">
      <c r="A28" s="1" t="s">
        <v>517</v>
      </c>
      <c r="B28" s="2"/>
      <c r="C28" s="51"/>
      <c r="D28" s="2"/>
      <c r="E28" s="20"/>
      <c r="F28" s="21"/>
    </row>
    <row r="29" spans="1:6">
      <c r="A29" s="1"/>
      <c r="B29" s="2" t="s">
        <v>303</v>
      </c>
      <c r="C29" s="51"/>
      <c r="D29" s="2" t="s">
        <v>48</v>
      </c>
      <c r="E29" s="20"/>
      <c r="F29" s="21"/>
    </row>
    <row r="30" spans="1:6">
      <c r="A30" s="1"/>
      <c r="B30" s="3" t="s">
        <v>484</v>
      </c>
      <c r="C30" s="51">
        <v>90</v>
      </c>
      <c r="D30" s="2" t="s">
        <v>50</v>
      </c>
      <c r="E30" s="20">
        <v>6</v>
      </c>
      <c r="F30" s="21" t="s">
        <v>518</v>
      </c>
    </row>
    <row r="31" spans="1:6">
      <c r="A31" s="1"/>
      <c r="B31" s="3" t="s">
        <v>305</v>
      </c>
      <c r="C31" s="51"/>
      <c r="D31" s="2" t="s">
        <v>50</v>
      </c>
      <c r="E31" s="20"/>
      <c r="F31" s="21"/>
    </row>
    <row r="32" spans="1:6">
      <c r="A32" s="1"/>
      <c r="B32" s="3" t="s">
        <v>519</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486</v>
      </c>
      <c r="C35" s="51">
        <v>47</v>
      </c>
      <c r="D35" s="2" t="s">
        <v>56</v>
      </c>
      <c r="E35" s="20"/>
      <c r="F35" s="21" t="s">
        <v>520</v>
      </c>
    </row>
    <row r="36" spans="1:6">
      <c r="A36" s="1"/>
      <c r="B36" s="3" t="s">
        <v>521</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522</v>
      </c>
      <c r="B44" s="129"/>
      <c r="C44" s="142" t="s">
        <v>523</v>
      </c>
      <c r="D44" s="138"/>
      <c r="E44" s="138"/>
      <c r="F44" s="139"/>
    </row>
    <row r="45" spans="1:6">
      <c r="A45" s="129" t="s">
        <v>524</v>
      </c>
      <c r="B45" s="129"/>
      <c r="C45" s="142" t="s">
        <v>1248</v>
      </c>
      <c r="D45" s="138"/>
      <c r="E45" s="138"/>
      <c r="F45" s="139"/>
    </row>
    <row r="46" spans="1:6">
      <c r="A46" s="25"/>
      <c r="B46" s="25"/>
      <c r="C46" s="25"/>
      <c r="D46" s="25"/>
      <c r="E46" s="38"/>
      <c r="F46" s="25"/>
    </row>
    <row r="47" spans="1:6">
      <c r="A47" s="17" t="s">
        <v>421</v>
      </c>
    </row>
    <row r="48" spans="1:6">
      <c r="A48" s="144" t="s">
        <v>525</v>
      </c>
      <c r="B48" s="129"/>
      <c r="C48" s="129"/>
      <c r="D48" s="129"/>
      <c r="E48" s="129"/>
      <c r="F48" s="129"/>
    </row>
    <row r="49" spans="1:6">
      <c r="A49" s="144" t="s">
        <v>526</v>
      </c>
      <c r="B49" s="129"/>
      <c r="C49" s="129"/>
      <c r="D49" s="129"/>
      <c r="E49" s="129"/>
      <c r="F49" s="129"/>
    </row>
    <row r="50" spans="1:6">
      <c r="A50" s="144" t="s">
        <v>527</v>
      </c>
      <c r="B50" s="129"/>
      <c r="C50" s="129"/>
      <c r="D50" s="129"/>
      <c r="E50" s="129"/>
      <c r="F50" s="129"/>
    </row>
    <row r="51" spans="1:6">
      <c r="A51" s="144" t="s">
        <v>528</v>
      </c>
      <c r="B51" s="129"/>
      <c r="C51" s="129"/>
      <c r="D51" s="129"/>
      <c r="E51" s="129"/>
      <c r="F51" s="129"/>
    </row>
    <row r="52" spans="1:6">
      <c r="A52" s="144" t="s">
        <v>529</v>
      </c>
      <c r="B52" s="129"/>
      <c r="C52" s="129"/>
      <c r="D52" s="129"/>
      <c r="E52" s="129"/>
      <c r="F52" s="129"/>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Q88"/>
  <sheetViews>
    <sheetView zoomScale="70" zoomScaleNormal="70" workbookViewId="0">
      <selection activeCell="AK9" sqref="AK9"/>
    </sheetView>
  </sheetViews>
  <sheetFormatPr defaultColWidth="10.85546875" defaultRowHeight="15.75"/>
  <cols>
    <col min="1" max="2" width="15.28515625" style="75" customWidth="1"/>
    <col min="3" max="3" width="16.85546875" style="75" customWidth="1"/>
    <col min="4" max="4" width="17.140625" style="75" customWidth="1"/>
    <col min="5" max="29" width="10.85546875" style="109" customWidth="1"/>
    <col min="30" max="30" width="18.85546875" style="109" bestFit="1" customWidth="1"/>
    <col min="31" max="33" width="10.85546875" style="109" customWidth="1"/>
    <col min="34" max="34" width="10.85546875" style="109"/>
    <col min="35" max="35" width="64.28515625" style="109" bestFit="1" customWidth="1"/>
    <col min="36" max="36" width="21.5703125" style="109" bestFit="1" customWidth="1"/>
    <col min="37" max="37" width="18.140625" style="109" customWidth="1"/>
    <col min="38" max="38" width="15.42578125" style="109" bestFit="1" customWidth="1"/>
    <col min="39" max="40" width="28" style="109" bestFit="1" customWidth="1"/>
    <col min="41" max="41" width="27.42578125" style="35" bestFit="1" customWidth="1"/>
    <col min="42" max="16384" width="10.85546875" style="109"/>
  </cols>
  <sheetData>
    <row r="1" spans="1:43">
      <c r="A1" s="74" t="s">
        <v>1189</v>
      </c>
      <c r="AD1" s="107">
        <v>0.6</v>
      </c>
      <c r="AE1" s="107">
        <v>0.4</v>
      </c>
      <c r="AH1" s="110" t="s">
        <v>1311</v>
      </c>
    </row>
    <row r="2" spans="1:43">
      <c r="A2" s="75" t="s">
        <v>1059</v>
      </c>
      <c r="E2" s="109" t="s">
        <v>533</v>
      </c>
      <c r="F2" s="109" t="s">
        <v>1060</v>
      </c>
      <c r="G2" s="109" t="s">
        <v>967</v>
      </c>
      <c r="H2" s="109" t="s">
        <v>533</v>
      </c>
      <c r="I2" s="109" t="s">
        <v>861</v>
      </c>
      <c r="J2" s="109" t="s">
        <v>609</v>
      </c>
      <c r="K2" s="109" t="s">
        <v>862</v>
      </c>
      <c r="L2" s="109" t="s">
        <v>865</v>
      </c>
      <c r="M2" s="109" t="s">
        <v>85</v>
      </c>
      <c r="N2" s="109" t="s">
        <v>859</v>
      </c>
      <c r="O2" s="109" t="s">
        <v>866</v>
      </c>
      <c r="P2" s="109" t="s">
        <v>148</v>
      </c>
      <c r="Q2" s="109" t="s">
        <v>859</v>
      </c>
      <c r="R2" s="109" t="s">
        <v>85</v>
      </c>
      <c r="S2" s="109" t="s">
        <v>1060</v>
      </c>
      <c r="T2" s="109" t="s">
        <v>148</v>
      </c>
      <c r="U2" s="109" t="s">
        <v>1060</v>
      </c>
      <c r="V2" s="109" t="s">
        <v>533</v>
      </c>
      <c r="W2" s="109" t="s">
        <v>864</v>
      </c>
      <c r="X2" s="109" t="s">
        <v>1061</v>
      </c>
      <c r="Y2" s="109" t="s">
        <v>966</v>
      </c>
      <c r="Z2" s="109" t="s">
        <v>1060</v>
      </c>
      <c r="AA2" s="109" t="s">
        <v>1060</v>
      </c>
      <c r="AB2" s="109" t="s">
        <v>863</v>
      </c>
      <c r="AC2" s="109" t="s">
        <v>652</v>
      </c>
      <c r="AD2" s="109" t="s">
        <v>609</v>
      </c>
      <c r="AE2" s="109" t="s">
        <v>609</v>
      </c>
      <c r="AH2" s="75" t="s">
        <v>1059</v>
      </c>
      <c r="AK2" s="75"/>
      <c r="AL2" s="109" t="s">
        <v>148</v>
      </c>
      <c r="AM2" s="109" t="s">
        <v>148</v>
      </c>
      <c r="AN2" s="109" t="s">
        <v>148</v>
      </c>
      <c r="AO2" s="109" t="s">
        <v>148</v>
      </c>
    </row>
    <row r="3" spans="1:43">
      <c r="A3" s="109" t="s">
        <v>953</v>
      </c>
      <c r="B3" s="109"/>
      <c r="C3" s="109"/>
      <c r="E3" s="110" t="s">
        <v>876</v>
      </c>
      <c r="F3" s="110" t="s">
        <v>350</v>
      </c>
      <c r="G3" s="110" t="s">
        <v>1102</v>
      </c>
      <c r="H3" s="110" t="s">
        <v>535</v>
      </c>
      <c r="I3" s="110" t="s">
        <v>870</v>
      </c>
      <c r="J3" s="110" t="s">
        <v>611</v>
      </c>
      <c r="K3" s="110" t="s">
        <v>360</v>
      </c>
      <c r="L3" s="110" t="s">
        <v>877</v>
      </c>
      <c r="M3" s="110" t="s">
        <v>882</v>
      </c>
      <c r="N3" s="110" t="s">
        <v>867</v>
      </c>
      <c r="O3" s="110" t="s">
        <v>881</v>
      </c>
      <c r="P3" s="110" t="s">
        <v>972</v>
      </c>
      <c r="Q3" s="110" t="s">
        <v>971</v>
      </c>
      <c r="R3" s="110" t="s">
        <v>87</v>
      </c>
      <c r="S3" s="110" t="s">
        <v>871</v>
      </c>
      <c r="T3" s="110" t="s">
        <v>879</v>
      </c>
      <c r="U3" s="110" t="s">
        <v>868</v>
      </c>
      <c r="V3" s="110" t="s">
        <v>572</v>
      </c>
      <c r="W3" s="110" t="s">
        <v>875</v>
      </c>
      <c r="X3" s="110" t="s">
        <v>869</v>
      </c>
      <c r="Y3" s="110" t="s">
        <v>874</v>
      </c>
      <c r="Z3" s="110" t="s">
        <v>872</v>
      </c>
      <c r="AA3" s="110" t="s">
        <v>878</v>
      </c>
      <c r="AB3" s="110" t="s">
        <v>873</v>
      </c>
      <c r="AC3" s="110" t="s">
        <v>653</v>
      </c>
      <c r="AD3" s="110" t="s">
        <v>985</v>
      </c>
      <c r="AE3" s="110" t="s">
        <v>984</v>
      </c>
      <c r="AF3" s="110"/>
      <c r="AG3" s="110"/>
      <c r="AH3" s="109" t="s">
        <v>953</v>
      </c>
      <c r="AL3" s="110" t="s">
        <v>970</v>
      </c>
      <c r="AM3" s="110" t="s">
        <v>968</v>
      </c>
      <c r="AN3" s="110" t="s">
        <v>968</v>
      </c>
      <c r="AO3" s="110" t="s">
        <v>1193</v>
      </c>
      <c r="AP3" s="110"/>
      <c r="AQ3" s="110"/>
    </row>
    <row r="4" spans="1:43">
      <c r="A4" s="109" t="s">
        <v>883</v>
      </c>
      <c r="B4" s="109"/>
      <c r="C4" s="109"/>
      <c r="D4" s="109"/>
      <c r="I4" s="114"/>
    </row>
    <row r="5" spans="1:43">
      <c r="A5" s="109" t="s">
        <v>884</v>
      </c>
      <c r="B5" s="109"/>
      <c r="C5" s="109"/>
      <c r="D5" s="109"/>
      <c r="I5" s="114"/>
      <c r="AK5" s="109" t="s">
        <v>1312</v>
      </c>
    </row>
    <row r="6" spans="1:43">
      <c r="A6" s="109"/>
      <c r="B6" s="109" t="s">
        <v>885</v>
      </c>
      <c r="C6" s="109"/>
      <c r="D6" s="109" t="s">
        <v>48</v>
      </c>
      <c r="E6" s="109">
        <v>0</v>
      </c>
      <c r="F6" s="109">
        <v>0</v>
      </c>
      <c r="G6" s="109">
        <v>1</v>
      </c>
      <c r="H6" s="109">
        <v>0</v>
      </c>
      <c r="I6" s="109">
        <v>1</v>
      </c>
      <c r="J6" s="109">
        <v>1</v>
      </c>
      <c r="K6" s="109">
        <v>1</v>
      </c>
      <c r="L6" s="109">
        <v>0</v>
      </c>
      <c r="M6" s="109">
        <v>0</v>
      </c>
      <c r="N6" s="109">
        <v>0</v>
      </c>
      <c r="O6" s="109">
        <v>1</v>
      </c>
      <c r="P6" s="109">
        <v>0</v>
      </c>
      <c r="Q6" s="109">
        <v>1</v>
      </c>
      <c r="R6" s="109">
        <v>0</v>
      </c>
      <c r="S6" s="109">
        <v>0</v>
      </c>
      <c r="T6" s="109">
        <v>0</v>
      </c>
      <c r="U6" s="109">
        <v>1</v>
      </c>
      <c r="V6" s="109">
        <v>0</v>
      </c>
      <c r="W6" s="109">
        <v>0</v>
      </c>
      <c r="X6" s="109">
        <v>1</v>
      </c>
      <c r="Y6" s="109">
        <v>0</v>
      </c>
      <c r="Z6" s="109">
        <v>0</v>
      </c>
      <c r="AA6" s="109">
        <v>1</v>
      </c>
      <c r="AB6" s="109">
        <v>0</v>
      </c>
      <c r="AC6" s="109">
        <v>1</v>
      </c>
      <c r="AD6" s="109">
        <v>1</v>
      </c>
      <c r="AE6" s="109">
        <v>0</v>
      </c>
      <c r="AH6" s="109" t="s">
        <v>1135</v>
      </c>
      <c r="AJ6" s="109" t="s">
        <v>56</v>
      </c>
      <c r="AK6" s="109" t="s">
        <v>1262</v>
      </c>
      <c r="AL6" s="109">
        <v>10.199999999999999</v>
      </c>
      <c r="AM6" s="109">
        <v>8</v>
      </c>
      <c r="AN6" s="109">
        <v>8</v>
      </c>
      <c r="AO6" s="109">
        <v>8</v>
      </c>
    </row>
    <row r="7" spans="1:43">
      <c r="A7" s="109"/>
      <c r="B7" s="109" t="s">
        <v>886</v>
      </c>
      <c r="C7" s="109"/>
      <c r="D7" s="109" t="s">
        <v>48</v>
      </c>
      <c r="E7" s="109">
        <v>0</v>
      </c>
      <c r="F7" s="109">
        <v>0</v>
      </c>
      <c r="G7" s="109">
        <v>1</v>
      </c>
      <c r="H7" s="109">
        <v>0</v>
      </c>
      <c r="I7" s="109">
        <v>1</v>
      </c>
      <c r="J7" s="109">
        <v>0</v>
      </c>
      <c r="K7" s="109">
        <v>0</v>
      </c>
      <c r="L7" s="109">
        <v>1</v>
      </c>
      <c r="M7" s="109">
        <v>1</v>
      </c>
      <c r="N7" s="109">
        <v>1</v>
      </c>
      <c r="O7" s="109">
        <v>0</v>
      </c>
      <c r="P7" s="109">
        <v>0</v>
      </c>
      <c r="Q7" s="109">
        <v>1</v>
      </c>
      <c r="R7" s="109">
        <v>1</v>
      </c>
      <c r="S7" s="109">
        <v>0</v>
      </c>
      <c r="T7" s="109">
        <v>1</v>
      </c>
      <c r="U7" s="109">
        <v>1</v>
      </c>
      <c r="V7" s="109">
        <v>1</v>
      </c>
      <c r="W7" s="109">
        <v>0</v>
      </c>
      <c r="X7" s="109">
        <v>1</v>
      </c>
      <c r="Y7" s="109">
        <v>0</v>
      </c>
      <c r="Z7" s="109">
        <v>0</v>
      </c>
      <c r="AA7" s="109">
        <v>0</v>
      </c>
      <c r="AB7" s="109">
        <v>1</v>
      </c>
      <c r="AC7" s="109">
        <v>0</v>
      </c>
      <c r="AD7" s="109">
        <v>1</v>
      </c>
      <c r="AE7" s="109">
        <v>1</v>
      </c>
      <c r="AH7" s="109" t="s">
        <v>1136</v>
      </c>
      <c r="AJ7" s="109" t="s">
        <v>56</v>
      </c>
      <c r="AK7" s="109" t="s">
        <v>1263</v>
      </c>
      <c r="AM7" s="109">
        <v>19.5</v>
      </c>
      <c r="AN7" s="109">
        <v>32.799999999999997</v>
      </c>
      <c r="AO7" s="35">
        <v>32.200000000000003</v>
      </c>
    </row>
    <row r="8" spans="1:43">
      <c r="A8" s="109"/>
      <c r="B8" s="109" t="s">
        <v>887</v>
      </c>
      <c r="C8" s="109"/>
      <c r="D8" s="109" t="s">
        <v>48</v>
      </c>
      <c r="E8" s="109">
        <v>1</v>
      </c>
      <c r="F8" s="109">
        <v>1</v>
      </c>
      <c r="G8" s="109">
        <v>0</v>
      </c>
      <c r="H8" s="109">
        <v>0</v>
      </c>
      <c r="I8" s="109">
        <v>1</v>
      </c>
      <c r="J8" s="109">
        <v>0</v>
      </c>
      <c r="K8" s="109">
        <v>0</v>
      </c>
      <c r="L8" s="109">
        <v>1</v>
      </c>
      <c r="M8" s="109">
        <v>0</v>
      </c>
      <c r="N8" s="109">
        <v>1</v>
      </c>
      <c r="O8" s="109">
        <v>0</v>
      </c>
      <c r="P8" s="109">
        <v>1</v>
      </c>
      <c r="Q8" s="109">
        <v>0</v>
      </c>
      <c r="R8" s="109">
        <v>1</v>
      </c>
      <c r="S8" s="109">
        <v>0</v>
      </c>
      <c r="T8" s="109">
        <v>1</v>
      </c>
      <c r="U8" s="109">
        <v>0</v>
      </c>
      <c r="V8" s="109">
        <v>0</v>
      </c>
      <c r="W8" s="109">
        <v>0</v>
      </c>
      <c r="X8" s="109">
        <v>0</v>
      </c>
      <c r="Y8" s="109">
        <v>1</v>
      </c>
      <c r="Z8" s="109">
        <v>0</v>
      </c>
      <c r="AA8" s="109">
        <v>0</v>
      </c>
      <c r="AB8" s="109">
        <v>0</v>
      </c>
      <c r="AC8" s="109">
        <v>1</v>
      </c>
      <c r="AD8" s="109">
        <v>0</v>
      </c>
      <c r="AE8" s="109">
        <v>0</v>
      </c>
      <c r="AH8" s="109" t="s">
        <v>1137</v>
      </c>
      <c r="AJ8" s="109" t="s">
        <v>56</v>
      </c>
      <c r="AK8" s="109" t="s">
        <v>1264</v>
      </c>
      <c r="AL8" s="109">
        <v>59.7</v>
      </c>
    </row>
    <row r="9" spans="1:43">
      <c r="A9" s="109"/>
      <c r="B9" s="109" t="s">
        <v>888</v>
      </c>
      <c r="C9" s="109"/>
      <c r="D9" s="109" t="s">
        <v>48</v>
      </c>
      <c r="E9" s="109">
        <v>1</v>
      </c>
      <c r="F9" s="109">
        <v>1</v>
      </c>
      <c r="G9" s="109">
        <v>0</v>
      </c>
      <c r="H9" s="109">
        <v>0</v>
      </c>
      <c r="I9" s="109">
        <v>0</v>
      </c>
      <c r="J9" s="109">
        <v>0</v>
      </c>
      <c r="K9" s="109">
        <v>0</v>
      </c>
      <c r="L9" s="109">
        <v>0</v>
      </c>
      <c r="M9" s="109">
        <v>0</v>
      </c>
      <c r="N9" s="109">
        <v>0</v>
      </c>
      <c r="O9" s="109">
        <v>0</v>
      </c>
      <c r="P9" s="109">
        <v>0</v>
      </c>
      <c r="Q9" s="109">
        <v>0</v>
      </c>
      <c r="R9" s="109">
        <v>0</v>
      </c>
      <c r="S9" s="109">
        <v>1</v>
      </c>
      <c r="T9" s="109">
        <v>0</v>
      </c>
      <c r="U9" s="109">
        <v>0</v>
      </c>
      <c r="V9" s="109">
        <v>0</v>
      </c>
      <c r="W9" s="109">
        <v>1</v>
      </c>
      <c r="X9" s="109">
        <v>0</v>
      </c>
      <c r="Y9" s="109">
        <v>0</v>
      </c>
      <c r="Z9" s="109">
        <v>1</v>
      </c>
      <c r="AA9" s="109">
        <v>1</v>
      </c>
      <c r="AB9" s="109">
        <v>0</v>
      </c>
      <c r="AC9" s="109">
        <v>0</v>
      </c>
      <c r="AD9" s="109">
        <v>0</v>
      </c>
      <c r="AE9" s="109">
        <v>0</v>
      </c>
      <c r="AH9" s="109" t="s">
        <v>1138</v>
      </c>
      <c r="AJ9" s="109" t="s">
        <v>15</v>
      </c>
      <c r="AK9" s="113" t="s">
        <v>1310</v>
      </c>
      <c r="AL9" s="109">
        <v>154100</v>
      </c>
    </row>
    <row r="10" spans="1:43">
      <c r="A10" s="109"/>
      <c r="B10" s="109" t="s">
        <v>889</v>
      </c>
      <c r="C10" s="109"/>
      <c r="D10" s="109" t="s">
        <v>48</v>
      </c>
      <c r="E10" s="109">
        <v>0</v>
      </c>
      <c r="F10" s="109">
        <v>1</v>
      </c>
      <c r="G10" s="109">
        <v>0</v>
      </c>
      <c r="H10" s="109">
        <v>0</v>
      </c>
      <c r="I10" s="109">
        <v>0</v>
      </c>
      <c r="J10" s="109">
        <v>0</v>
      </c>
      <c r="K10" s="109">
        <v>0</v>
      </c>
      <c r="L10" s="109">
        <v>0</v>
      </c>
      <c r="M10" s="109">
        <v>1</v>
      </c>
      <c r="N10" s="109">
        <v>1</v>
      </c>
      <c r="O10" s="109">
        <v>0</v>
      </c>
      <c r="P10" s="109">
        <v>0</v>
      </c>
      <c r="Q10" s="109">
        <v>0</v>
      </c>
      <c r="R10" s="109">
        <v>1</v>
      </c>
      <c r="S10" s="109">
        <v>0</v>
      </c>
      <c r="T10" s="109">
        <v>0</v>
      </c>
      <c r="U10" s="109">
        <v>0</v>
      </c>
      <c r="V10" s="109">
        <v>1</v>
      </c>
      <c r="W10" s="109">
        <v>0</v>
      </c>
      <c r="X10" s="109">
        <v>0</v>
      </c>
      <c r="Y10" s="109">
        <v>0</v>
      </c>
      <c r="Z10" s="109">
        <v>0</v>
      </c>
      <c r="AA10" s="109">
        <v>0</v>
      </c>
      <c r="AB10" s="109">
        <v>0</v>
      </c>
      <c r="AC10" s="109">
        <v>0</v>
      </c>
      <c r="AD10" s="109">
        <v>0</v>
      </c>
      <c r="AE10" s="109">
        <v>1</v>
      </c>
    </row>
    <row r="11" spans="1:43">
      <c r="A11" s="109"/>
      <c r="B11" s="109" t="s">
        <v>890</v>
      </c>
      <c r="C11" s="109"/>
      <c r="D11" s="109" t="s">
        <v>48</v>
      </c>
      <c r="E11" s="109">
        <v>0</v>
      </c>
      <c r="F11" s="109">
        <v>0</v>
      </c>
      <c r="G11" s="109">
        <v>0</v>
      </c>
      <c r="H11" s="109">
        <v>0</v>
      </c>
      <c r="I11" s="109">
        <v>0</v>
      </c>
      <c r="J11" s="109">
        <v>0</v>
      </c>
      <c r="K11" s="109">
        <v>0</v>
      </c>
      <c r="L11" s="109">
        <v>0</v>
      </c>
      <c r="M11" s="109">
        <v>0</v>
      </c>
      <c r="N11" s="109">
        <v>0</v>
      </c>
      <c r="O11" s="109">
        <v>0</v>
      </c>
      <c r="P11" s="109">
        <v>0</v>
      </c>
      <c r="Q11" s="109">
        <v>0</v>
      </c>
      <c r="R11" s="109">
        <v>0</v>
      </c>
      <c r="S11" s="109">
        <v>0</v>
      </c>
      <c r="T11" s="109">
        <v>0</v>
      </c>
      <c r="U11" s="109">
        <v>0</v>
      </c>
      <c r="V11" s="109">
        <v>0</v>
      </c>
      <c r="W11" s="109">
        <v>0</v>
      </c>
      <c r="X11" s="109">
        <v>0</v>
      </c>
      <c r="Y11" s="109">
        <v>0</v>
      </c>
      <c r="Z11" s="109">
        <v>0</v>
      </c>
      <c r="AA11" s="109">
        <v>0</v>
      </c>
      <c r="AB11" s="109">
        <v>0</v>
      </c>
      <c r="AC11" s="109">
        <v>0</v>
      </c>
      <c r="AD11" s="109">
        <v>0</v>
      </c>
      <c r="AE11" s="109">
        <v>0</v>
      </c>
      <c r="AH11" s="109" t="s">
        <v>1139</v>
      </c>
      <c r="AJ11" s="109" t="s">
        <v>1176</v>
      </c>
      <c r="AK11" s="109" t="s">
        <v>1270</v>
      </c>
      <c r="AL11" s="109">
        <v>0</v>
      </c>
      <c r="AM11" s="109">
        <v>1</v>
      </c>
      <c r="AN11" s="109">
        <v>1</v>
      </c>
      <c r="AO11" s="109">
        <v>1</v>
      </c>
    </row>
    <row r="12" spans="1:43">
      <c r="A12" s="109"/>
      <c r="B12" s="109" t="s">
        <v>891</v>
      </c>
      <c r="C12" s="109"/>
      <c r="D12" s="109" t="s">
        <v>48</v>
      </c>
      <c r="E12" s="109">
        <v>0</v>
      </c>
      <c r="F12" s="109">
        <v>0</v>
      </c>
      <c r="G12" s="109">
        <v>0</v>
      </c>
      <c r="H12" s="109">
        <v>0</v>
      </c>
      <c r="I12" s="109">
        <v>0</v>
      </c>
      <c r="J12" s="109">
        <v>0</v>
      </c>
      <c r="K12" s="109">
        <v>1</v>
      </c>
      <c r="L12" s="109">
        <v>0</v>
      </c>
      <c r="M12" s="109">
        <v>0</v>
      </c>
      <c r="N12" s="109">
        <v>0</v>
      </c>
      <c r="O12" s="109">
        <v>0</v>
      </c>
      <c r="P12" s="109">
        <v>0</v>
      </c>
      <c r="Q12" s="109">
        <v>0</v>
      </c>
      <c r="R12" s="109">
        <v>0</v>
      </c>
      <c r="S12" s="109">
        <v>0</v>
      </c>
      <c r="T12" s="109">
        <v>0</v>
      </c>
      <c r="U12" s="109">
        <v>1</v>
      </c>
      <c r="V12" s="109">
        <v>0</v>
      </c>
      <c r="W12" s="109">
        <v>0</v>
      </c>
      <c r="X12" s="109">
        <v>1</v>
      </c>
      <c r="Y12" s="109">
        <v>0</v>
      </c>
      <c r="Z12" s="109">
        <v>0</v>
      </c>
      <c r="AA12" s="109">
        <v>0</v>
      </c>
      <c r="AB12" s="109">
        <v>0</v>
      </c>
      <c r="AC12" s="109">
        <v>0</v>
      </c>
      <c r="AD12" s="109">
        <v>0</v>
      </c>
      <c r="AE12" s="109">
        <v>0</v>
      </c>
      <c r="AH12" s="109" t="s">
        <v>1140</v>
      </c>
      <c r="AJ12" s="109" t="s">
        <v>1176</v>
      </c>
      <c r="AK12" s="109" t="s">
        <v>1271</v>
      </c>
      <c r="AL12" s="109">
        <v>1</v>
      </c>
      <c r="AM12" s="109">
        <v>0</v>
      </c>
      <c r="AN12" s="109">
        <v>0</v>
      </c>
      <c r="AO12" s="109">
        <v>0</v>
      </c>
    </row>
    <row r="13" spans="1:43">
      <c r="A13" s="109"/>
      <c r="B13" s="109"/>
      <c r="C13" s="109"/>
      <c r="D13" s="109"/>
      <c r="I13" s="114"/>
      <c r="AO13" s="109"/>
    </row>
    <row r="14" spans="1:43">
      <c r="A14" s="109" t="s">
        <v>892</v>
      </c>
      <c r="B14" s="109"/>
      <c r="C14" s="109"/>
      <c r="D14" s="109"/>
      <c r="I14" s="114"/>
      <c r="AH14" s="109" t="s">
        <v>1141</v>
      </c>
      <c r="AJ14" s="109" t="s">
        <v>1176</v>
      </c>
      <c r="AK14" s="109" t="s">
        <v>1272</v>
      </c>
      <c r="AL14" s="109">
        <v>0</v>
      </c>
      <c r="AM14" s="109">
        <v>1</v>
      </c>
      <c r="AN14" s="109">
        <v>1</v>
      </c>
      <c r="AO14" s="109">
        <v>1</v>
      </c>
    </row>
    <row r="15" spans="1:43">
      <c r="A15" s="109"/>
      <c r="B15" s="109" t="s">
        <v>893</v>
      </c>
      <c r="C15" s="109"/>
      <c r="D15" s="109" t="s">
        <v>48</v>
      </c>
      <c r="E15" s="109" t="s">
        <v>533</v>
      </c>
      <c r="F15" s="109" t="s">
        <v>349</v>
      </c>
      <c r="G15" s="109" t="s">
        <v>967</v>
      </c>
      <c r="H15" s="109" t="s">
        <v>533</v>
      </c>
      <c r="I15" s="109" t="s">
        <v>861</v>
      </c>
      <c r="J15" s="109" t="s">
        <v>609</v>
      </c>
      <c r="K15" s="109" t="s">
        <v>862</v>
      </c>
      <c r="L15" s="109" t="s">
        <v>865</v>
      </c>
      <c r="M15" s="109" t="s">
        <v>85</v>
      </c>
      <c r="N15" s="109" t="s">
        <v>859</v>
      </c>
      <c r="O15" s="109" t="s">
        <v>866</v>
      </c>
      <c r="P15" s="109" t="s">
        <v>148</v>
      </c>
      <c r="Q15" s="109" t="s">
        <v>859</v>
      </c>
      <c r="R15" s="109" t="s">
        <v>85</v>
      </c>
      <c r="S15" s="109" t="s">
        <v>860</v>
      </c>
      <c r="T15" s="109" t="s">
        <v>148</v>
      </c>
      <c r="U15" s="109" t="s">
        <v>860</v>
      </c>
      <c r="V15" s="109" t="s">
        <v>533</v>
      </c>
      <c r="W15" s="109" t="s">
        <v>864</v>
      </c>
      <c r="X15" s="109" t="s">
        <v>860</v>
      </c>
      <c r="Y15" s="109" t="s">
        <v>966</v>
      </c>
      <c r="Z15" s="109" t="s">
        <v>860</v>
      </c>
      <c r="AA15" s="109" t="s">
        <v>860</v>
      </c>
      <c r="AB15" s="109" t="s">
        <v>863</v>
      </c>
      <c r="AC15" s="109" t="s">
        <v>652</v>
      </c>
      <c r="AD15" s="109" t="s">
        <v>609</v>
      </c>
      <c r="AE15" s="109" t="s">
        <v>609</v>
      </c>
      <c r="AH15" s="109" t="s">
        <v>1142</v>
      </c>
      <c r="AJ15" s="109" t="s">
        <v>1176</v>
      </c>
      <c r="AK15" s="109" t="s">
        <v>1273</v>
      </c>
      <c r="AL15" s="109">
        <v>0</v>
      </c>
      <c r="AM15" s="109">
        <v>0</v>
      </c>
      <c r="AN15" s="109">
        <v>0</v>
      </c>
      <c r="AO15" s="109">
        <v>0</v>
      </c>
    </row>
    <row r="16" spans="1:43">
      <c r="A16" s="109"/>
      <c r="B16" s="109" t="s">
        <v>894</v>
      </c>
      <c r="C16" s="109"/>
      <c r="D16" s="109" t="s">
        <v>48</v>
      </c>
      <c r="E16" s="109" t="s">
        <v>876</v>
      </c>
      <c r="F16" s="109" t="s">
        <v>350</v>
      </c>
      <c r="G16" s="109" t="s">
        <v>1102</v>
      </c>
      <c r="H16" s="109" t="s">
        <v>535</v>
      </c>
      <c r="I16" s="109" t="s">
        <v>870</v>
      </c>
      <c r="J16" s="109" t="s">
        <v>611</v>
      </c>
      <c r="K16" s="109" t="s">
        <v>360</v>
      </c>
      <c r="L16" s="109" t="s">
        <v>877</v>
      </c>
      <c r="M16" s="109" t="s">
        <v>882</v>
      </c>
      <c r="N16" s="109" t="s">
        <v>867</v>
      </c>
      <c r="O16" s="109" t="s">
        <v>881</v>
      </c>
      <c r="P16" s="109" t="s">
        <v>972</v>
      </c>
      <c r="Q16" s="109" t="s">
        <v>971</v>
      </c>
      <c r="R16" s="109" t="s">
        <v>87</v>
      </c>
      <c r="S16" s="109" t="s">
        <v>871</v>
      </c>
      <c r="T16" s="109" t="s">
        <v>879</v>
      </c>
      <c r="U16" s="109" t="s">
        <v>868</v>
      </c>
      <c r="V16" s="109" t="s">
        <v>572</v>
      </c>
      <c r="W16" s="109" t="s">
        <v>875</v>
      </c>
      <c r="X16" s="109" t="s">
        <v>869</v>
      </c>
      <c r="Y16" s="109" t="s">
        <v>874</v>
      </c>
      <c r="Z16" s="109" t="s">
        <v>872</v>
      </c>
      <c r="AA16" s="109" t="s">
        <v>878</v>
      </c>
      <c r="AB16" s="109" t="s">
        <v>873</v>
      </c>
      <c r="AC16" s="109" t="s">
        <v>653</v>
      </c>
      <c r="AD16" s="109" t="s">
        <v>880</v>
      </c>
      <c r="AE16" s="109" t="s">
        <v>880</v>
      </c>
      <c r="AH16" s="109" t="s">
        <v>1143</v>
      </c>
      <c r="AJ16" s="109" t="s">
        <v>1176</v>
      </c>
      <c r="AK16" s="109" t="s">
        <v>1274</v>
      </c>
      <c r="AL16" s="109">
        <v>0</v>
      </c>
      <c r="AM16" s="109">
        <v>0</v>
      </c>
      <c r="AN16" s="109">
        <v>0</v>
      </c>
      <c r="AO16" s="109">
        <v>0</v>
      </c>
    </row>
    <row r="17" spans="1:41">
      <c r="A17" s="109"/>
      <c r="B17" s="109" t="s">
        <v>895</v>
      </c>
      <c r="C17" s="109"/>
      <c r="D17" s="109" t="s">
        <v>896</v>
      </c>
      <c r="E17" s="109">
        <v>5</v>
      </c>
      <c r="F17" s="109">
        <v>45</v>
      </c>
      <c r="G17" s="109">
        <v>17</v>
      </c>
      <c r="H17" s="109">
        <v>40</v>
      </c>
      <c r="I17" s="109">
        <v>23</v>
      </c>
      <c r="J17" s="109">
        <v>37</v>
      </c>
      <c r="K17" s="109">
        <v>55</v>
      </c>
      <c r="L17" s="109">
        <v>42</v>
      </c>
      <c r="M17" s="109">
        <v>4</v>
      </c>
      <c r="N17" s="109">
        <v>12</v>
      </c>
      <c r="O17" s="109">
        <v>13</v>
      </c>
      <c r="P17" s="109">
        <v>15</v>
      </c>
      <c r="Q17" s="109">
        <v>15</v>
      </c>
      <c r="R17" s="109">
        <v>3</v>
      </c>
      <c r="S17" s="109">
        <v>17</v>
      </c>
      <c r="T17" s="109">
        <v>60</v>
      </c>
      <c r="U17" s="109">
        <v>120</v>
      </c>
      <c r="V17" s="109">
        <v>47</v>
      </c>
      <c r="W17" s="109">
        <v>57</v>
      </c>
      <c r="X17" s="109">
        <v>103</v>
      </c>
      <c r="Y17" s="109">
        <v>22</v>
      </c>
      <c r="Z17" s="109">
        <v>5</v>
      </c>
      <c r="AA17" s="109">
        <v>82</v>
      </c>
      <c r="AB17" s="109">
        <v>60</v>
      </c>
      <c r="AC17" s="109">
        <v>8</v>
      </c>
      <c r="AD17" s="109">
        <v>38</v>
      </c>
      <c r="AE17" s="109">
        <v>38</v>
      </c>
      <c r="AH17" s="109" t="s">
        <v>1144</v>
      </c>
      <c r="AJ17" s="109" t="s">
        <v>1176</v>
      </c>
      <c r="AK17" s="109" t="s">
        <v>1275</v>
      </c>
      <c r="AL17" s="109">
        <v>0</v>
      </c>
      <c r="AM17" s="109">
        <v>0</v>
      </c>
      <c r="AN17" s="109">
        <v>0</v>
      </c>
      <c r="AO17" s="109">
        <v>0</v>
      </c>
    </row>
    <row r="18" spans="1:41">
      <c r="A18" s="109"/>
      <c r="B18" s="109" t="s">
        <v>897</v>
      </c>
      <c r="C18" s="109"/>
      <c r="D18" s="109" t="s">
        <v>12</v>
      </c>
      <c r="E18" s="109">
        <v>13000</v>
      </c>
      <c r="F18" s="111">
        <v>7700</v>
      </c>
      <c r="G18" s="109">
        <v>9075</v>
      </c>
      <c r="H18" s="109">
        <v>11500</v>
      </c>
      <c r="I18" s="109">
        <v>10500</v>
      </c>
      <c r="J18" s="109">
        <v>8100</v>
      </c>
      <c r="K18" s="109">
        <v>600</v>
      </c>
      <c r="L18" s="109">
        <v>10000</v>
      </c>
      <c r="M18" s="109">
        <v>6730</v>
      </c>
      <c r="N18" s="109">
        <v>3937</v>
      </c>
      <c r="O18" s="109">
        <v>2200</v>
      </c>
      <c r="P18" s="109">
        <v>10065</v>
      </c>
      <c r="R18" s="109">
        <v>19737</v>
      </c>
      <c r="S18" s="109">
        <v>16000</v>
      </c>
      <c r="T18" s="109">
        <v>4600</v>
      </c>
      <c r="U18" s="109">
        <v>2698</v>
      </c>
      <c r="V18" s="109">
        <v>2050</v>
      </c>
      <c r="W18" s="109">
        <v>6500</v>
      </c>
      <c r="X18" s="109">
        <v>779</v>
      </c>
      <c r="Y18" s="109">
        <v>11843</v>
      </c>
      <c r="Z18" s="109">
        <v>16000</v>
      </c>
      <c r="AA18" s="109">
        <v>2824</v>
      </c>
      <c r="AB18" s="109">
        <v>11000</v>
      </c>
      <c r="AC18" s="109">
        <v>36000</v>
      </c>
      <c r="AD18" s="109">
        <v>7311</v>
      </c>
      <c r="AE18" s="109">
        <v>7311</v>
      </c>
      <c r="AH18" s="109" t="s">
        <v>1145</v>
      </c>
      <c r="AJ18" s="109" t="s">
        <v>1176</v>
      </c>
      <c r="AK18" s="109" t="s">
        <v>1276</v>
      </c>
      <c r="AL18" s="109">
        <v>1</v>
      </c>
      <c r="AM18" s="109">
        <v>0</v>
      </c>
      <c r="AN18" s="109">
        <v>0</v>
      </c>
      <c r="AO18" s="109">
        <v>0</v>
      </c>
    </row>
    <row r="19" spans="1:41">
      <c r="A19" s="109"/>
      <c r="B19" s="109" t="s">
        <v>898</v>
      </c>
      <c r="C19" s="109"/>
      <c r="D19" s="109" t="s">
        <v>15</v>
      </c>
      <c r="E19" s="109">
        <v>233000</v>
      </c>
      <c r="F19" s="109">
        <v>507770</v>
      </c>
      <c r="G19" s="109">
        <v>655700</v>
      </c>
      <c r="H19" s="109">
        <v>2234</v>
      </c>
      <c r="I19" s="109">
        <v>90000</v>
      </c>
      <c r="J19" s="109">
        <v>1030</v>
      </c>
      <c r="K19" s="109">
        <v>165057</v>
      </c>
      <c r="L19" s="109">
        <v>102000</v>
      </c>
      <c r="M19" s="109">
        <v>16912</v>
      </c>
      <c r="N19" s="109">
        <v>175000</v>
      </c>
      <c r="O19" s="109">
        <v>190000</v>
      </c>
      <c r="P19" s="109">
        <v>135483</v>
      </c>
      <c r="Q19" s="109">
        <v>50000</v>
      </c>
      <c r="R19" s="109">
        <v>100000</v>
      </c>
      <c r="S19" s="109">
        <v>60000</v>
      </c>
      <c r="T19" s="109">
        <v>5000</v>
      </c>
      <c r="U19" s="109">
        <v>78918</v>
      </c>
      <c r="V19" s="109">
        <v>9910</v>
      </c>
      <c r="W19" s="109">
        <v>90000</v>
      </c>
      <c r="X19" s="109">
        <v>64245</v>
      </c>
      <c r="Y19" s="109">
        <v>528767</v>
      </c>
      <c r="Z19" s="109">
        <v>30098</v>
      </c>
      <c r="AA19" s="109">
        <v>36344.517808219178</v>
      </c>
      <c r="AB19" s="109">
        <v>125130</v>
      </c>
      <c r="AC19" s="109">
        <v>250000</v>
      </c>
      <c r="AD19" s="109">
        <v>46410</v>
      </c>
      <c r="AE19" s="109">
        <v>46410</v>
      </c>
    </row>
    <row r="20" spans="1:41">
      <c r="A20" s="109"/>
      <c r="B20" s="109" t="s">
        <v>899</v>
      </c>
      <c r="C20" s="109"/>
      <c r="D20" s="109" t="s">
        <v>41</v>
      </c>
      <c r="E20" s="109">
        <v>22</v>
      </c>
      <c r="F20" s="109">
        <v>1515</v>
      </c>
      <c r="G20" s="109">
        <v>77</v>
      </c>
      <c r="H20" s="109">
        <v>33</v>
      </c>
      <c r="I20" s="109">
        <v>88</v>
      </c>
      <c r="J20" s="109">
        <v>160</v>
      </c>
      <c r="K20" s="109">
        <v>2500</v>
      </c>
      <c r="L20" s="109">
        <v>80</v>
      </c>
      <c r="M20" s="109">
        <v>12</v>
      </c>
      <c r="N20" s="109">
        <v>24</v>
      </c>
      <c r="O20" s="109">
        <v>190</v>
      </c>
      <c r="Q20" s="109">
        <v>19</v>
      </c>
      <c r="R20" s="109">
        <v>6</v>
      </c>
      <c r="S20" s="109">
        <v>21</v>
      </c>
      <c r="T20" s="109">
        <v>953</v>
      </c>
      <c r="U20" s="109">
        <v>10460</v>
      </c>
      <c r="V20" s="109">
        <v>56</v>
      </c>
      <c r="W20" s="109">
        <v>140</v>
      </c>
      <c r="X20" s="109">
        <v>5135</v>
      </c>
      <c r="Y20" s="109">
        <v>70</v>
      </c>
      <c r="Z20" s="109">
        <v>4</v>
      </c>
      <c r="AA20" s="109">
        <v>1315</v>
      </c>
      <c r="AB20" s="109">
        <v>30</v>
      </c>
      <c r="AC20" s="109">
        <v>26</v>
      </c>
      <c r="AD20" s="109">
        <v>80</v>
      </c>
      <c r="AE20" s="109">
        <v>80</v>
      </c>
      <c r="AH20" s="109" t="s">
        <v>1146</v>
      </c>
      <c r="AJ20" s="109" t="s">
        <v>1187</v>
      </c>
      <c r="AK20" s="109" t="s">
        <v>1277</v>
      </c>
      <c r="AL20" s="109">
        <v>0</v>
      </c>
    </row>
    <row r="21" spans="1:41">
      <c r="A21" s="109"/>
      <c r="B21" s="109" t="s">
        <v>900</v>
      </c>
      <c r="C21" s="109"/>
      <c r="D21" s="109" t="s">
        <v>41</v>
      </c>
      <c r="E21" s="109">
        <v>11</v>
      </c>
      <c r="F21" s="109">
        <v>853</v>
      </c>
      <c r="G21" s="109">
        <v>30</v>
      </c>
      <c r="H21" s="109">
        <v>0</v>
      </c>
      <c r="I21" s="109">
        <v>36</v>
      </c>
      <c r="J21" s="109">
        <v>23</v>
      </c>
      <c r="K21" s="109">
        <v>1000</v>
      </c>
      <c r="L21" s="109">
        <v>20</v>
      </c>
      <c r="M21" s="109">
        <v>7</v>
      </c>
      <c r="N21" s="109">
        <v>20</v>
      </c>
      <c r="O21" s="109">
        <v>0</v>
      </c>
      <c r="Q21" s="109">
        <v>9</v>
      </c>
      <c r="R21" s="109">
        <v>1</v>
      </c>
      <c r="S21" s="109">
        <v>3</v>
      </c>
      <c r="T21" s="109">
        <v>83</v>
      </c>
      <c r="U21" s="109">
        <v>110</v>
      </c>
      <c r="V21" s="109">
        <v>12</v>
      </c>
      <c r="W21" s="109">
        <v>32</v>
      </c>
      <c r="X21" s="109">
        <v>1090</v>
      </c>
      <c r="Y21" s="109">
        <v>8</v>
      </c>
      <c r="Z21" s="109">
        <v>2</v>
      </c>
      <c r="AA21" s="109">
        <v>715</v>
      </c>
      <c r="AB21" s="109">
        <v>14</v>
      </c>
      <c r="AC21" s="109">
        <v>0</v>
      </c>
      <c r="AD21" s="109">
        <v>11</v>
      </c>
      <c r="AE21" s="109">
        <v>11</v>
      </c>
      <c r="AH21" s="109" t="s">
        <v>1147</v>
      </c>
      <c r="AJ21" s="109" t="s">
        <v>1187</v>
      </c>
      <c r="AK21" s="109" t="s">
        <v>1278</v>
      </c>
      <c r="AL21" s="109">
        <v>3.4209999999999998</v>
      </c>
    </row>
    <row r="22" spans="1:41">
      <c r="A22" s="109"/>
      <c r="B22" s="109" t="s">
        <v>901</v>
      </c>
      <c r="C22" s="109"/>
      <c r="D22" s="109" t="s">
        <v>19</v>
      </c>
      <c r="E22" s="109">
        <v>4.5</v>
      </c>
      <c r="I22" s="109">
        <v>3.5</v>
      </c>
      <c r="K22" s="109">
        <v>4.5</v>
      </c>
      <c r="N22" s="109">
        <v>8</v>
      </c>
      <c r="O22" s="109">
        <v>5.5</v>
      </c>
      <c r="Q22" s="109">
        <v>6</v>
      </c>
      <c r="W22" s="109">
        <v>6.25</v>
      </c>
      <c r="Z22" s="109">
        <v>7</v>
      </c>
      <c r="AC22" s="109">
        <v>5.5</v>
      </c>
      <c r="AD22" s="109">
        <v>4.5</v>
      </c>
      <c r="AE22" s="109">
        <v>4.5</v>
      </c>
      <c r="AH22" s="109" t="s">
        <v>1148</v>
      </c>
      <c r="AJ22" s="109" t="s">
        <v>1178</v>
      </c>
      <c r="AK22" s="109" t="s">
        <v>1265</v>
      </c>
    </row>
    <row r="23" spans="1:41">
      <c r="A23" s="109"/>
      <c r="B23" s="109" t="s">
        <v>902</v>
      </c>
      <c r="C23" s="109"/>
      <c r="D23" s="109" t="s">
        <v>21</v>
      </c>
      <c r="I23" s="114"/>
      <c r="J23" s="109">
        <v>50</v>
      </c>
      <c r="N23" s="109">
        <v>90.9</v>
      </c>
      <c r="O23" s="109">
        <v>10</v>
      </c>
      <c r="S23" s="109">
        <v>30</v>
      </c>
      <c r="Y23" s="109">
        <v>6</v>
      </c>
    </row>
    <row r="24" spans="1:41">
      <c r="A24" s="109"/>
      <c r="B24" s="109" t="s">
        <v>903</v>
      </c>
      <c r="C24" s="109"/>
      <c r="D24" s="109" t="s">
        <v>24</v>
      </c>
      <c r="E24" s="109">
        <v>7000</v>
      </c>
      <c r="F24" s="111">
        <v>3200</v>
      </c>
      <c r="H24" s="109">
        <v>2400</v>
      </c>
      <c r="I24" s="109">
        <v>1450</v>
      </c>
      <c r="J24" s="109">
        <v>1800</v>
      </c>
      <c r="K24" s="109">
        <v>100</v>
      </c>
      <c r="L24" s="109">
        <v>5150</v>
      </c>
      <c r="M24" s="109">
        <v>2900</v>
      </c>
      <c r="N24" s="109">
        <v>3655</v>
      </c>
      <c r="O24" s="109">
        <v>950</v>
      </c>
      <c r="R24" s="109">
        <v>8000</v>
      </c>
      <c r="S24" s="109">
        <v>5800</v>
      </c>
      <c r="T24" s="109">
        <v>2600</v>
      </c>
      <c r="V24" s="109">
        <v>2610</v>
      </c>
      <c r="W24" s="109">
        <v>2000</v>
      </c>
      <c r="Y24" s="109">
        <v>9000</v>
      </c>
      <c r="Z24" s="109">
        <v>15000</v>
      </c>
      <c r="AA24" s="109">
        <v>1557</v>
      </c>
      <c r="AB24" s="109">
        <v>3800</v>
      </c>
      <c r="AC24" s="109">
        <v>2600</v>
      </c>
      <c r="AD24" s="109">
        <v>2900</v>
      </c>
      <c r="AE24" s="109">
        <v>2900</v>
      </c>
    </row>
    <row r="25" spans="1:41">
      <c r="A25" s="109"/>
      <c r="B25" s="109"/>
      <c r="C25" s="109"/>
      <c r="D25" s="109"/>
      <c r="I25" s="114"/>
    </row>
    <row r="26" spans="1:41">
      <c r="A26" s="109" t="s">
        <v>904</v>
      </c>
      <c r="B26" s="109"/>
      <c r="C26" s="109"/>
      <c r="D26" s="109"/>
      <c r="I26" s="114"/>
    </row>
    <row r="27" spans="1:41">
      <c r="A27" s="109"/>
      <c r="B27" s="109" t="s">
        <v>905</v>
      </c>
      <c r="C27" s="109"/>
      <c r="D27" s="109" t="s">
        <v>56</v>
      </c>
      <c r="E27" s="109">
        <v>47</v>
      </c>
      <c r="F27" s="109">
        <v>28.3</v>
      </c>
      <c r="G27" s="109">
        <v>35</v>
      </c>
      <c r="H27" s="109">
        <v>35.299999999999997</v>
      </c>
      <c r="I27" s="109">
        <v>17.5</v>
      </c>
      <c r="J27" s="109">
        <v>39</v>
      </c>
      <c r="K27" s="109">
        <v>19</v>
      </c>
      <c r="L27" s="109">
        <v>38.4</v>
      </c>
      <c r="M27" s="109">
        <v>19</v>
      </c>
      <c r="N27" s="109">
        <v>32</v>
      </c>
      <c r="O27" s="109">
        <v>8.6</v>
      </c>
      <c r="P27" s="109">
        <v>34.6</v>
      </c>
      <c r="Q27" s="109">
        <v>21</v>
      </c>
      <c r="R27" s="109">
        <v>28</v>
      </c>
      <c r="S27" s="109">
        <v>28.8</v>
      </c>
      <c r="T27" s="109">
        <v>28.7</v>
      </c>
      <c r="U27" s="109">
        <v>22.6</v>
      </c>
      <c r="V27" s="109">
        <v>35.299999999999997</v>
      </c>
      <c r="W27" s="109">
        <v>24.2</v>
      </c>
      <c r="X27" s="109">
        <v>15</v>
      </c>
      <c r="Y27" s="109">
        <v>46.4</v>
      </c>
      <c r="Z27" s="109">
        <v>34.5</v>
      </c>
      <c r="AA27" s="109">
        <v>19.5</v>
      </c>
      <c r="AB27" s="109">
        <v>30.2</v>
      </c>
      <c r="AC27" s="109">
        <v>36.4</v>
      </c>
      <c r="AD27" s="109">
        <v>35</v>
      </c>
      <c r="AE27" s="109">
        <v>35</v>
      </c>
    </row>
    <row r="28" spans="1:41">
      <c r="A28" s="109"/>
      <c r="B28" s="109" t="s">
        <v>906</v>
      </c>
      <c r="C28" s="109"/>
      <c r="D28" s="109"/>
      <c r="I28" s="114"/>
      <c r="AH28" s="109" t="s">
        <v>1156</v>
      </c>
    </row>
    <row r="29" spans="1:41" ht="18.75">
      <c r="A29" s="109"/>
      <c r="B29" s="109"/>
      <c r="C29" s="109" t="s">
        <v>954</v>
      </c>
      <c r="D29" s="109" t="s">
        <v>59</v>
      </c>
      <c r="E29" s="111"/>
      <c r="F29" s="111"/>
      <c r="H29" s="111"/>
      <c r="I29" s="111">
        <v>1</v>
      </c>
      <c r="J29" s="111"/>
      <c r="K29" s="111"/>
      <c r="L29" s="111">
        <v>0.26205162066559184</v>
      </c>
      <c r="M29" s="111"/>
      <c r="N29" s="111"/>
      <c r="O29" s="111">
        <v>0.1</v>
      </c>
      <c r="P29" s="111"/>
      <c r="R29" s="111"/>
      <c r="S29" s="111"/>
      <c r="T29" s="111"/>
      <c r="U29" s="111"/>
      <c r="V29" s="111"/>
      <c r="W29" s="111"/>
      <c r="X29" s="111"/>
      <c r="Y29" s="111">
        <v>2</v>
      </c>
      <c r="Z29" s="111"/>
      <c r="AA29" s="111"/>
      <c r="AB29" s="111"/>
      <c r="AC29" s="111"/>
      <c r="AD29" s="111"/>
      <c r="AE29" s="111"/>
      <c r="AF29" s="111"/>
      <c r="AG29" s="111"/>
      <c r="AI29" s="109" t="s">
        <v>954</v>
      </c>
      <c r="AJ29" s="111" t="s">
        <v>59</v>
      </c>
      <c r="AK29" s="111"/>
    </row>
    <row r="30" spans="1:41" ht="18.75">
      <c r="A30" s="109"/>
      <c r="B30" s="109"/>
      <c r="C30" s="109" t="s">
        <v>955</v>
      </c>
      <c r="D30" s="109" t="s">
        <v>59</v>
      </c>
      <c r="E30" s="111"/>
      <c r="F30" s="111"/>
      <c r="H30" s="111"/>
      <c r="I30" s="111">
        <v>5.4</v>
      </c>
      <c r="J30" s="111"/>
      <c r="K30" s="111"/>
      <c r="L30" s="111">
        <v>2.5428889813990421</v>
      </c>
      <c r="M30" s="111"/>
      <c r="N30" s="111"/>
      <c r="O30" s="111">
        <v>5.9</v>
      </c>
      <c r="P30" s="111"/>
      <c r="R30" s="111"/>
      <c r="S30" s="111"/>
      <c r="T30" s="111"/>
      <c r="U30" s="111"/>
      <c r="V30" s="111"/>
      <c r="W30" s="111"/>
      <c r="X30" s="111"/>
      <c r="Y30" s="111">
        <v>4</v>
      </c>
      <c r="Z30" s="111"/>
      <c r="AA30" s="111"/>
      <c r="AB30" s="111"/>
      <c r="AC30" s="111"/>
      <c r="AD30" s="111"/>
      <c r="AE30" s="111"/>
      <c r="AF30" s="111"/>
      <c r="AG30" s="111"/>
      <c r="AI30" s="109" t="s">
        <v>955</v>
      </c>
      <c r="AJ30" s="111" t="s">
        <v>59</v>
      </c>
      <c r="AK30" s="111"/>
    </row>
    <row r="31" spans="1:41" ht="18.75">
      <c r="A31" s="109"/>
      <c r="B31" s="109"/>
      <c r="C31" s="109" t="s">
        <v>956</v>
      </c>
      <c r="D31" s="109" t="s">
        <v>59</v>
      </c>
      <c r="E31" s="111"/>
      <c r="F31" s="111"/>
      <c r="H31" s="111"/>
      <c r="I31" s="111">
        <v>75</v>
      </c>
      <c r="J31" s="111"/>
      <c r="K31" s="111"/>
      <c r="L31" s="111">
        <v>78.740242827923083</v>
      </c>
      <c r="M31" s="111"/>
      <c r="N31" s="111"/>
      <c r="O31" s="111">
        <v>91.9</v>
      </c>
      <c r="P31" s="111"/>
      <c r="R31" s="111"/>
      <c r="S31" s="111"/>
      <c r="T31" s="111"/>
      <c r="U31" s="111"/>
      <c r="V31" s="111"/>
      <c r="W31" s="111"/>
      <c r="X31" s="111"/>
      <c r="Y31" s="111">
        <v>60</v>
      </c>
      <c r="Z31" s="111"/>
      <c r="AA31" s="111"/>
      <c r="AB31" s="111"/>
      <c r="AC31" s="111"/>
      <c r="AD31" s="111"/>
      <c r="AE31" s="111"/>
      <c r="AF31" s="111"/>
      <c r="AG31" s="111"/>
      <c r="AI31" s="109" t="s">
        <v>956</v>
      </c>
      <c r="AJ31" s="111" t="s">
        <v>59</v>
      </c>
      <c r="AK31" s="111"/>
    </row>
    <row r="32" spans="1:41" ht="18.75">
      <c r="A32" s="109"/>
      <c r="B32" s="109"/>
      <c r="C32" s="109" t="s">
        <v>957</v>
      </c>
      <c r="D32" s="109" t="s">
        <v>59</v>
      </c>
      <c r="E32" s="111"/>
      <c r="F32" s="111"/>
      <c r="H32" s="111"/>
      <c r="I32" s="111">
        <v>12.1</v>
      </c>
      <c r="J32" s="111"/>
      <c r="K32" s="111"/>
      <c r="L32" s="111">
        <v>9.8125504367495253</v>
      </c>
      <c r="M32" s="111"/>
      <c r="N32" s="111"/>
      <c r="O32" s="111">
        <v>0.86</v>
      </c>
      <c r="P32" s="111"/>
      <c r="R32" s="111"/>
      <c r="S32" s="111"/>
      <c r="T32" s="111"/>
      <c r="U32" s="111"/>
      <c r="V32" s="111"/>
      <c r="W32" s="111"/>
      <c r="X32" s="111"/>
      <c r="Y32" s="111">
        <v>10</v>
      </c>
      <c r="Z32" s="111"/>
      <c r="AA32" s="111"/>
      <c r="AB32" s="111"/>
      <c r="AC32" s="111"/>
      <c r="AD32" s="111"/>
      <c r="AE32" s="111"/>
      <c r="AF32" s="111"/>
      <c r="AG32" s="111"/>
      <c r="AI32" s="109" t="s">
        <v>957</v>
      </c>
      <c r="AJ32" s="111" t="s">
        <v>59</v>
      </c>
      <c r="AK32" s="111"/>
    </row>
    <row r="33" spans="1:41" ht="18.75">
      <c r="A33" s="109"/>
      <c r="B33" s="109"/>
      <c r="C33" s="109" t="s">
        <v>958</v>
      </c>
      <c r="D33" s="109" t="s">
        <v>59</v>
      </c>
      <c r="E33" s="111"/>
      <c r="F33" s="111"/>
      <c r="H33" s="111"/>
      <c r="I33" s="111">
        <v>2.9</v>
      </c>
      <c r="J33" s="111"/>
      <c r="K33" s="111"/>
      <c r="L33" s="111">
        <v>4.3031688716702359</v>
      </c>
      <c r="M33" s="111"/>
      <c r="N33" s="111"/>
      <c r="O33" s="111">
        <v>0.39</v>
      </c>
      <c r="P33" s="111"/>
      <c r="R33" s="111"/>
      <c r="S33" s="111"/>
      <c r="T33" s="111"/>
      <c r="U33" s="111"/>
      <c r="V33" s="111"/>
      <c r="W33" s="111"/>
      <c r="X33" s="111"/>
      <c r="Y33" s="111">
        <v>3</v>
      </c>
      <c r="Z33" s="111"/>
      <c r="AA33" s="111"/>
      <c r="AB33" s="111"/>
      <c r="AC33" s="111"/>
      <c r="AD33" s="111"/>
      <c r="AE33" s="111"/>
      <c r="AF33" s="111"/>
      <c r="AG33" s="111"/>
      <c r="AI33" s="109" t="s">
        <v>958</v>
      </c>
      <c r="AJ33" s="111" t="s">
        <v>59</v>
      </c>
      <c r="AK33" s="111"/>
    </row>
    <row r="34" spans="1:41" ht="18.75">
      <c r="A34" s="109"/>
      <c r="B34" s="109"/>
      <c r="C34" s="109" t="s">
        <v>1190</v>
      </c>
      <c r="D34" s="109" t="s">
        <v>59</v>
      </c>
      <c r="E34" s="111"/>
      <c r="F34" s="111"/>
      <c r="H34" s="111"/>
      <c r="I34" s="111">
        <v>3.6</v>
      </c>
      <c r="J34" s="111"/>
      <c r="K34" s="111"/>
      <c r="L34" s="111">
        <v>3.339097261592511</v>
      </c>
      <c r="M34" s="111"/>
      <c r="N34" s="111"/>
      <c r="O34" s="111">
        <v>0.85</v>
      </c>
      <c r="P34" s="111"/>
      <c r="R34" s="111"/>
      <c r="S34" s="111"/>
      <c r="T34" s="111"/>
      <c r="U34" s="111"/>
      <c r="V34" s="111"/>
      <c r="W34" s="111"/>
      <c r="X34" s="111"/>
      <c r="Y34" s="111">
        <v>6</v>
      </c>
      <c r="Z34" s="111"/>
      <c r="AA34" s="111"/>
      <c r="AB34" s="111"/>
      <c r="AC34" s="111"/>
      <c r="AD34" s="111"/>
      <c r="AE34" s="111"/>
      <c r="AF34" s="111"/>
      <c r="AG34" s="111"/>
      <c r="AI34" s="109" t="s">
        <v>1190</v>
      </c>
      <c r="AJ34" s="111" t="s">
        <v>59</v>
      </c>
      <c r="AK34" s="111"/>
    </row>
    <row r="35" spans="1:41" ht="18.75">
      <c r="A35" s="109"/>
      <c r="B35" s="109"/>
      <c r="C35" s="109" t="s">
        <v>1191</v>
      </c>
      <c r="D35" s="109" t="s">
        <v>59</v>
      </c>
      <c r="E35" s="111"/>
      <c r="F35" s="111"/>
      <c r="H35" s="111"/>
      <c r="I35" s="111">
        <v>0</v>
      </c>
      <c r="J35" s="111"/>
      <c r="K35" s="111"/>
      <c r="L35" s="111">
        <v>1</v>
      </c>
      <c r="M35" s="111"/>
      <c r="N35" s="111"/>
      <c r="O35" s="111">
        <v>0</v>
      </c>
      <c r="P35" s="111"/>
      <c r="R35" s="111"/>
      <c r="S35" s="111"/>
      <c r="T35" s="111"/>
      <c r="U35" s="111"/>
      <c r="V35" s="111"/>
      <c r="W35" s="111"/>
      <c r="X35" s="111"/>
      <c r="Y35" s="111">
        <v>15</v>
      </c>
      <c r="Z35" s="111"/>
      <c r="AA35" s="111"/>
      <c r="AB35" s="111"/>
      <c r="AC35" s="111"/>
      <c r="AD35" s="111"/>
      <c r="AE35" s="111"/>
      <c r="AF35" s="111"/>
      <c r="AG35" s="111"/>
      <c r="AI35" s="109" t="s">
        <v>1191</v>
      </c>
      <c r="AJ35" s="111" t="s">
        <v>59</v>
      </c>
      <c r="AK35" s="111"/>
    </row>
    <row r="36" spans="1:41">
      <c r="A36" s="109"/>
      <c r="B36" s="109"/>
      <c r="C36" s="109"/>
      <c r="D36" s="109"/>
      <c r="I36" s="114"/>
    </row>
    <row r="37" spans="1:41">
      <c r="A37" s="109" t="s">
        <v>907</v>
      </c>
      <c r="B37" s="109"/>
      <c r="C37" s="109"/>
      <c r="D37" s="109"/>
      <c r="I37" s="114"/>
    </row>
    <row r="38" spans="1:41">
      <c r="A38" s="109" t="s">
        <v>908</v>
      </c>
      <c r="B38" s="109"/>
      <c r="C38" s="109"/>
      <c r="D38" s="109"/>
      <c r="I38" s="114"/>
    </row>
    <row r="39" spans="1:41">
      <c r="A39" s="109"/>
      <c r="B39" s="109" t="s">
        <v>909</v>
      </c>
      <c r="C39" s="109"/>
      <c r="D39" s="109" t="s">
        <v>28</v>
      </c>
      <c r="E39" s="111">
        <v>1733</v>
      </c>
      <c r="F39" s="111">
        <v>16576</v>
      </c>
      <c r="G39" s="109">
        <v>1299</v>
      </c>
      <c r="H39" s="111">
        <v>20848.68</v>
      </c>
      <c r="I39" s="111">
        <v>7276</v>
      </c>
      <c r="J39" s="111">
        <v>28756.143651510938</v>
      </c>
      <c r="K39" s="111">
        <v>25</v>
      </c>
      <c r="L39" s="111">
        <v>1150</v>
      </c>
      <c r="M39" s="111">
        <v>370</v>
      </c>
      <c r="N39" s="111">
        <v>584.29</v>
      </c>
      <c r="O39" s="111">
        <v>111</v>
      </c>
      <c r="P39" s="111">
        <v>333</v>
      </c>
      <c r="Q39" s="109">
        <v>200</v>
      </c>
      <c r="R39" s="111">
        <v>1403</v>
      </c>
      <c r="S39" s="111">
        <v>2000</v>
      </c>
      <c r="T39" s="111">
        <v>2000</v>
      </c>
      <c r="U39" s="111">
        <v>168</v>
      </c>
      <c r="V39" s="111">
        <v>19652.36</v>
      </c>
      <c r="W39" s="111">
        <v>908</v>
      </c>
      <c r="X39" s="111">
        <v>382</v>
      </c>
      <c r="Y39" s="111">
        <v>351</v>
      </c>
      <c r="Z39" s="111">
        <v>885</v>
      </c>
      <c r="AA39" s="111">
        <v>292.42864462458925</v>
      </c>
      <c r="AB39" s="111">
        <v>775</v>
      </c>
      <c r="AC39" s="111">
        <v>4000</v>
      </c>
      <c r="AD39" s="111">
        <v>238</v>
      </c>
      <c r="AE39" s="111">
        <v>238</v>
      </c>
      <c r="AF39" s="111"/>
      <c r="AG39" s="111"/>
      <c r="AH39" s="111" t="s">
        <v>1149</v>
      </c>
      <c r="AI39" s="111"/>
      <c r="AJ39" s="111"/>
      <c r="AK39" s="111" t="s">
        <v>1266</v>
      </c>
    </row>
    <row r="40" spans="1:41">
      <c r="A40" s="109"/>
      <c r="B40" s="109" t="s">
        <v>910</v>
      </c>
      <c r="C40" s="109"/>
      <c r="D40" s="109" t="s">
        <v>31</v>
      </c>
      <c r="E40" s="112">
        <v>0.3</v>
      </c>
      <c r="F40" s="112">
        <v>3.96</v>
      </c>
      <c r="H40" s="112">
        <v>0.70399999999999996</v>
      </c>
      <c r="I40" s="112">
        <v>1</v>
      </c>
      <c r="J40" s="112">
        <v>25.349294548862744</v>
      </c>
      <c r="K40" s="112">
        <v>3</v>
      </c>
      <c r="L40" s="112">
        <v>0.3</v>
      </c>
      <c r="M40" s="112">
        <v>1.3</v>
      </c>
      <c r="N40" s="112">
        <v>0.5</v>
      </c>
      <c r="O40" s="112">
        <v>0.1</v>
      </c>
      <c r="P40" s="112"/>
      <c r="R40" s="112">
        <v>0.1</v>
      </c>
      <c r="S40" s="112">
        <v>0.2</v>
      </c>
      <c r="T40" s="112">
        <v>11.5</v>
      </c>
      <c r="U40" s="112">
        <v>8.0148668721892893</v>
      </c>
      <c r="V40" s="112">
        <v>3.9</v>
      </c>
      <c r="W40" s="112">
        <v>3.2</v>
      </c>
      <c r="X40" s="112">
        <v>13.197603235987913</v>
      </c>
      <c r="Y40" s="112">
        <v>0.06</v>
      </c>
      <c r="Z40" s="112">
        <v>0.36</v>
      </c>
      <c r="AA40" s="112">
        <v>37.108830718868568</v>
      </c>
      <c r="AB40" s="112">
        <v>1.5</v>
      </c>
      <c r="AC40" s="112">
        <v>0.56938996083449389</v>
      </c>
      <c r="AD40" s="112">
        <v>8.6999999999999993</v>
      </c>
      <c r="AE40" s="112">
        <v>8.6999999999999993</v>
      </c>
      <c r="AF40" s="112"/>
      <c r="AG40" s="112"/>
      <c r="AH40" s="112"/>
      <c r="AI40" s="112" t="s">
        <v>1150</v>
      </c>
      <c r="AJ40" s="112" t="s">
        <v>1188</v>
      </c>
      <c r="AK40" s="112" t="s">
        <v>1268</v>
      </c>
      <c r="AL40" s="27">
        <v>0</v>
      </c>
    </row>
    <row r="41" spans="1:41">
      <c r="A41" s="109"/>
      <c r="B41" s="109" t="s">
        <v>911</v>
      </c>
      <c r="C41" s="109"/>
      <c r="D41" s="109" t="s">
        <v>31</v>
      </c>
      <c r="E41" s="112">
        <v>1.3</v>
      </c>
      <c r="F41" s="112">
        <v>5.9</v>
      </c>
      <c r="H41" s="112"/>
      <c r="I41" s="112">
        <v>1</v>
      </c>
      <c r="J41" s="112">
        <v>26.349294548862744</v>
      </c>
      <c r="K41" s="112">
        <v>0</v>
      </c>
      <c r="L41" s="112">
        <v>1.3</v>
      </c>
      <c r="M41" s="112">
        <v>1.3</v>
      </c>
      <c r="N41" s="112">
        <v>1.5</v>
      </c>
      <c r="O41" s="112"/>
      <c r="P41" s="112"/>
      <c r="Q41" s="109">
        <v>1.35</v>
      </c>
      <c r="R41" s="112">
        <v>0.5</v>
      </c>
      <c r="S41" s="112">
        <v>1.5</v>
      </c>
      <c r="T41" s="112">
        <v>12.5</v>
      </c>
      <c r="U41" s="112">
        <v>2.3728195921757522</v>
      </c>
      <c r="V41" s="112">
        <v>3.9</v>
      </c>
      <c r="W41" s="112">
        <v>4.2</v>
      </c>
      <c r="X41" s="112">
        <v>10.893360721670293</v>
      </c>
      <c r="Y41" s="112">
        <v>0</v>
      </c>
      <c r="Z41" s="112">
        <v>1.4</v>
      </c>
      <c r="AA41" s="112">
        <v>39.981743284906116</v>
      </c>
      <c r="AB41" s="112">
        <v>2.5</v>
      </c>
      <c r="AC41" s="112">
        <v>0</v>
      </c>
      <c r="AD41" s="112">
        <v>6</v>
      </c>
      <c r="AE41" s="112">
        <v>6</v>
      </c>
      <c r="AF41" s="112"/>
      <c r="AG41" s="112"/>
      <c r="AH41" s="112"/>
      <c r="AI41" s="112" t="s">
        <v>1151</v>
      </c>
      <c r="AJ41" s="112" t="s">
        <v>1188</v>
      </c>
      <c r="AK41" s="112"/>
      <c r="AL41" s="27">
        <v>1.355</v>
      </c>
    </row>
    <row r="42" spans="1:41">
      <c r="A42" s="109"/>
      <c r="B42" s="109" t="s">
        <v>912</v>
      </c>
      <c r="C42" s="109"/>
      <c r="D42" s="109" t="s">
        <v>35</v>
      </c>
      <c r="E42" s="112"/>
      <c r="F42" s="112">
        <v>1000</v>
      </c>
      <c r="H42" s="112"/>
      <c r="I42" s="112"/>
      <c r="J42" s="112">
        <v>104.3</v>
      </c>
      <c r="K42" s="112"/>
      <c r="L42" s="112"/>
      <c r="M42" s="112">
        <v>580</v>
      </c>
      <c r="N42" s="112">
        <v>30.26</v>
      </c>
      <c r="O42" s="112"/>
      <c r="P42" s="112"/>
      <c r="R42" s="112"/>
      <c r="S42" s="112"/>
      <c r="T42" s="112"/>
      <c r="U42" s="112">
        <v>0</v>
      </c>
      <c r="V42" s="112">
        <v>256.39999999999998</v>
      </c>
      <c r="W42" s="112"/>
      <c r="X42" s="112"/>
      <c r="Y42" s="112"/>
      <c r="Z42" s="112"/>
      <c r="AA42" s="112"/>
      <c r="AB42" s="112"/>
      <c r="AC42" s="112"/>
      <c r="AD42" s="112">
        <v>0</v>
      </c>
      <c r="AE42" s="112">
        <v>8</v>
      </c>
      <c r="AF42" s="112"/>
      <c r="AG42" s="112"/>
      <c r="AH42" s="112"/>
      <c r="AI42" s="112" t="s">
        <v>1152</v>
      </c>
      <c r="AJ42" s="112" t="s">
        <v>1188</v>
      </c>
      <c r="AK42" s="112"/>
      <c r="AL42" s="27">
        <v>-0.02</v>
      </c>
    </row>
    <row r="43" spans="1:41">
      <c r="A43" s="109"/>
      <c r="B43" s="109" t="s">
        <v>913</v>
      </c>
      <c r="C43" s="109"/>
      <c r="D43" s="109" t="s">
        <v>28</v>
      </c>
      <c r="E43" s="112"/>
      <c r="F43" s="112">
        <v>30972</v>
      </c>
      <c r="H43" s="112"/>
      <c r="I43" s="112"/>
      <c r="J43" s="112">
        <v>43134.215477266407</v>
      </c>
      <c r="K43" s="112"/>
      <c r="L43" s="112"/>
      <c r="M43" s="112"/>
      <c r="N43" s="112"/>
      <c r="O43" s="112"/>
      <c r="P43" s="112"/>
      <c r="R43" s="112"/>
      <c r="S43" s="112"/>
      <c r="T43" s="112"/>
      <c r="U43" s="112">
        <v>0</v>
      </c>
      <c r="V43" s="112"/>
      <c r="W43" s="112"/>
      <c r="X43" s="112"/>
      <c r="Y43" s="112"/>
      <c r="Z43" s="112"/>
      <c r="AA43" s="112"/>
      <c r="AB43" s="112"/>
      <c r="AC43" s="112"/>
      <c r="AD43" s="112"/>
      <c r="AE43" s="112"/>
      <c r="AF43" s="112"/>
      <c r="AG43" s="112"/>
      <c r="AH43" s="112"/>
      <c r="AI43" s="112" t="s">
        <v>1153</v>
      </c>
      <c r="AJ43" s="112" t="s">
        <v>1188</v>
      </c>
      <c r="AK43" s="112"/>
      <c r="AL43" s="27">
        <v>0</v>
      </c>
    </row>
    <row r="44" spans="1:41">
      <c r="A44" s="109"/>
      <c r="B44" s="109" t="s">
        <v>914</v>
      </c>
      <c r="C44" s="109"/>
      <c r="D44" s="109" t="s">
        <v>39</v>
      </c>
      <c r="E44" s="112"/>
      <c r="F44" s="112"/>
      <c r="H44" s="112"/>
      <c r="I44" s="112"/>
      <c r="J44" s="112"/>
      <c r="K44" s="112">
        <v>4.21</v>
      </c>
      <c r="L44" s="112"/>
      <c r="M44" s="112"/>
      <c r="N44" s="112"/>
      <c r="O44" s="112"/>
      <c r="P44" s="112"/>
      <c r="R44" s="112"/>
      <c r="S44" s="112"/>
      <c r="T44" s="112"/>
      <c r="U44" s="112">
        <v>5.7896491481929298</v>
      </c>
      <c r="V44" s="112"/>
      <c r="W44" s="112"/>
      <c r="X44" s="112">
        <v>2.8120322233056605</v>
      </c>
      <c r="Y44" s="112"/>
      <c r="Z44" s="112"/>
      <c r="AA44" s="112"/>
      <c r="AB44" s="112"/>
      <c r="AC44" s="112"/>
      <c r="AD44" s="112"/>
      <c r="AE44" s="112"/>
      <c r="AF44" s="112"/>
      <c r="AG44" s="112"/>
      <c r="AH44" s="112"/>
      <c r="AI44" s="112" t="s">
        <v>1154</v>
      </c>
      <c r="AJ44" s="112" t="s">
        <v>1188</v>
      </c>
      <c r="AK44" s="112"/>
      <c r="AL44" s="27">
        <v>0</v>
      </c>
    </row>
    <row r="45" spans="1:41">
      <c r="A45" s="109"/>
      <c r="B45" s="109" t="s">
        <v>915</v>
      </c>
      <c r="C45" s="109"/>
      <c r="D45" s="109" t="s">
        <v>41</v>
      </c>
      <c r="E45" s="112">
        <v>1</v>
      </c>
      <c r="F45" s="112">
        <v>1</v>
      </c>
      <c r="H45" s="112"/>
      <c r="I45" s="112">
        <v>1</v>
      </c>
      <c r="J45" s="112"/>
      <c r="K45" s="112"/>
      <c r="L45" s="112">
        <v>1</v>
      </c>
      <c r="M45" s="112">
        <v>1</v>
      </c>
      <c r="N45" s="112">
        <v>1</v>
      </c>
      <c r="O45" s="112"/>
      <c r="P45" s="112"/>
      <c r="R45" s="112">
        <v>1</v>
      </c>
      <c r="S45" s="112">
        <v>1</v>
      </c>
      <c r="T45" s="112"/>
      <c r="U45" s="112"/>
      <c r="V45" s="112"/>
      <c r="W45" s="112"/>
      <c r="X45" s="112"/>
      <c r="Y45" s="112"/>
      <c r="Z45" s="112">
        <v>1</v>
      </c>
      <c r="AA45" s="112"/>
      <c r="AB45" s="112"/>
      <c r="AC45" s="112">
        <v>1</v>
      </c>
      <c r="AD45" s="112">
        <v>1</v>
      </c>
      <c r="AE45" s="112">
        <v>1</v>
      </c>
      <c r="AF45" s="112"/>
      <c r="AG45" s="112"/>
      <c r="AH45" s="112"/>
      <c r="AI45" s="112"/>
      <c r="AJ45" s="112"/>
      <c r="AK45" s="112"/>
    </row>
    <row r="46" spans="1:41">
      <c r="A46" s="109"/>
      <c r="B46" s="109" t="s">
        <v>916</v>
      </c>
      <c r="C46" s="109"/>
      <c r="D46" s="109" t="s">
        <v>41</v>
      </c>
      <c r="E46" s="112">
        <v>0.9</v>
      </c>
      <c r="F46" s="112">
        <v>-1</v>
      </c>
      <c r="H46" s="112"/>
      <c r="I46" s="112">
        <v>0.34</v>
      </c>
      <c r="J46" s="112"/>
      <c r="K46" s="112"/>
      <c r="L46" s="112">
        <v>0.25</v>
      </c>
      <c r="M46" s="112"/>
      <c r="N46" s="112"/>
      <c r="O46" s="112"/>
      <c r="P46" s="112">
        <v>1</v>
      </c>
      <c r="R46" s="112">
        <v>0.23</v>
      </c>
      <c r="S46" s="112"/>
      <c r="T46" s="112">
        <v>0.15</v>
      </c>
      <c r="U46" s="112"/>
      <c r="V46" s="112"/>
      <c r="W46" s="112"/>
      <c r="X46" s="112"/>
      <c r="Y46" s="112">
        <v>0.33</v>
      </c>
      <c r="Z46" s="112"/>
      <c r="AA46" s="112"/>
      <c r="AB46" s="112"/>
      <c r="AC46" s="112">
        <v>0.3</v>
      </c>
      <c r="AD46" s="112"/>
      <c r="AE46" s="112"/>
      <c r="AF46" s="112"/>
      <c r="AG46" s="112"/>
      <c r="AH46" s="112" t="s">
        <v>1155</v>
      </c>
      <c r="AI46" s="112"/>
      <c r="AJ46" s="112"/>
      <c r="AK46" s="112" t="s">
        <v>1267</v>
      </c>
    </row>
    <row r="47" spans="1:41">
      <c r="A47" s="109"/>
      <c r="B47" s="109" t="s">
        <v>917</v>
      </c>
      <c r="C47" s="109"/>
      <c r="D47" s="109" t="s">
        <v>41</v>
      </c>
      <c r="E47" s="112">
        <v>1</v>
      </c>
      <c r="F47" s="112"/>
      <c r="H47" s="112"/>
      <c r="I47" s="112">
        <v>1</v>
      </c>
      <c r="J47" s="112">
        <v>1</v>
      </c>
      <c r="K47" s="112">
        <v>0</v>
      </c>
      <c r="L47" s="112">
        <v>1</v>
      </c>
      <c r="M47" s="112">
        <v>1</v>
      </c>
      <c r="N47" s="112">
        <v>1</v>
      </c>
      <c r="O47" s="112"/>
      <c r="P47" s="112">
        <v>1</v>
      </c>
      <c r="R47" s="112">
        <v>1</v>
      </c>
      <c r="S47" s="112">
        <v>1</v>
      </c>
      <c r="T47" s="112">
        <v>1</v>
      </c>
      <c r="U47" s="112">
        <v>0.29605227760041486</v>
      </c>
      <c r="V47" s="112">
        <v>1</v>
      </c>
      <c r="W47" s="112">
        <v>1</v>
      </c>
      <c r="X47" s="112">
        <v>0.82540447131837613</v>
      </c>
      <c r="Y47" s="112"/>
      <c r="Z47" s="112">
        <v>1</v>
      </c>
      <c r="AA47" s="112">
        <v>1</v>
      </c>
      <c r="AB47" s="112">
        <v>1</v>
      </c>
      <c r="AC47" s="112"/>
      <c r="AD47" s="112">
        <v>0.69</v>
      </c>
      <c r="AE47" s="112">
        <v>0.69</v>
      </c>
      <c r="AF47" s="112"/>
      <c r="AG47" s="112"/>
      <c r="AH47" s="112"/>
      <c r="AI47" s="112" t="s">
        <v>1150</v>
      </c>
      <c r="AJ47" s="76" t="s">
        <v>1188</v>
      </c>
      <c r="AK47" s="112" t="s">
        <v>1269</v>
      </c>
      <c r="AM47" s="77">
        <v>0.15954299999999999</v>
      </c>
      <c r="AN47" s="77">
        <v>0.15954299999999999</v>
      </c>
      <c r="AO47" s="77">
        <v>0.10345799999999999</v>
      </c>
    </row>
    <row r="48" spans="1:41">
      <c r="A48" s="109"/>
      <c r="B48" s="109" t="s">
        <v>918</v>
      </c>
      <c r="C48" s="109"/>
      <c r="D48" s="109" t="s">
        <v>41</v>
      </c>
      <c r="E48" s="112"/>
      <c r="F48" s="112"/>
      <c r="H48" s="112"/>
      <c r="I48" s="112"/>
      <c r="J48" s="112"/>
      <c r="K48" s="112">
        <v>1</v>
      </c>
      <c r="L48" s="112"/>
      <c r="M48" s="112"/>
      <c r="N48" s="112"/>
      <c r="O48" s="112"/>
      <c r="P48" s="112"/>
      <c r="R48" s="112"/>
      <c r="S48" s="112"/>
      <c r="T48" s="112"/>
      <c r="U48" s="112">
        <v>0.26048648312788342</v>
      </c>
      <c r="V48" s="112"/>
      <c r="W48" s="112"/>
      <c r="X48" s="112">
        <v>0.1440667230848825</v>
      </c>
      <c r="Y48" s="112"/>
      <c r="Z48" s="112"/>
      <c r="AA48" s="112"/>
      <c r="AB48" s="112"/>
      <c r="AC48" s="112"/>
      <c r="AD48" s="112"/>
      <c r="AE48" s="112"/>
      <c r="AF48" s="112"/>
      <c r="AG48" s="112"/>
      <c r="AH48" s="112"/>
      <c r="AI48" s="112" t="s">
        <v>1151</v>
      </c>
      <c r="AJ48" s="76" t="s">
        <v>1188</v>
      </c>
      <c r="AK48" s="112"/>
      <c r="AM48" s="77">
        <v>0.55976300000000001</v>
      </c>
      <c r="AN48" s="77">
        <v>0.55976300000000001</v>
      </c>
      <c r="AO48" s="77">
        <v>0.82113100000000006</v>
      </c>
    </row>
    <row r="49" spans="1:41">
      <c r="A49" s="109"/>
      <c r="B49" s="109"/>
      <c r="C49" s="109"/>
      <c r="D49" s="109"/>
      <c r="I49" s="114"/>
      <c r="AI49" s="109" t="s">
        <v>1152</v>
      </c>
      <c r="AJ49" s="76" t="s">
        <v>1188</v>
      </c>
      <c r="AM49" s="77">
        <v>-2.6681E-2</v>
      </c>
      <c r="AN49" s="77">
        <v>-2.6681E-2</v>
      </c>
      <c r="AO49" s="77">
        <v>-2.225E-3</v>
      </c>
    </row>
    <row r="50" spans="1:41">
      <c r="A50" s="109" t="s">
        <v>919</v>
      </c>
      <c r="B50" s="109"/>
      <c r="C50" s="109"/>
      <c r="D50" s="109"/>
      <c r="I50" s="114"/>
      <c r="AI50" s="109" t="s">
        <v>1153</v>
      </c>
      <c r="AJ50" s="76" t="s">
        <v>1188</v>
      </c>
      <c r="AM50" s="77">
        <v>0.204738</v>
      </c>
      <c r="AN50" s="77">
        <v>0.204738</v>
      </c>
      <c r="AO50" s="77">
        <v>0.17479</v>
      </c>
    </row>
    <row r="51" spans="1:41">
      <c r="A51" s="109"/>
      <c r="B51" s="109" t="s">
        <v>920</v>
      </c>
      <c r="C51" s="109"/>
      <c r="D51" s="109" t="s">
        <v>48</v>
      </c>
      <c r="F51" s="109">
        <v>1</v>
      </c>
      <c r="I51" s="114"/>
      <c r="AI51" s="109" t="s">
        <v>1154</v>
      </c>
      <c r="AJ51" s="76" t="s">
        <v>1188</v>
      </c>
      <c r="AM51" s="77">
        <v>0.46174999999999999</v>
      </c>
      <c r="AN51" s="77">
        <v>0.46174999999999999</v>
      </c>
      <c r="AO51" s="77">
        <v>0.77484699999999995</v>
      </c>
    </row>
    <row r="52" spans="1:41">
      <c r="A52" s="109"/>
      <c r="B52" s="109" t="s">
        <v>921</v>
      </c>
      <c r="C52" s="109"/>
      <c r="D52" s="109" t="s">
        <v>48</v>
      </c>
      <c r="F52" s="109">
        <v>0</v>
      </c>
      <c r="I52" s="114"/>
    </row>
    <row r="53" spans="1:41">
      <c r="A53" s="109"/>
      <c r="B53" s="109" t="s">
        <v>922</v>
      </c>
      <c r="C53" s="109"/>
      <c r="D53" s="109" t="s">
        <v>48</v>
      </c>
      <c r="F53" s="109">
        <v>0</v>
      </c>
      <c r="I53" s="114"/>
    </row>
    <row r="54" spans="1:41">
      <c r="A54" s="109"/>
      <c r="B54" s="109" t="s">
        <v>923</v>
      </c>
      <c r="C54" s="109"/>
      <c r="D54" s="109" t="s">
        <v>48</v>
      </c>
      <c r="F54" s="109">
        <v>1</v>
      </c>
      <c r="I54" s="114"/>
    </row>
    <row r="55" spans="1:41">
      <c r="A55" s="109"/>
      <c r="B55" s="109" t="s">
        <v>924</v>
      </c>
      <c r="C55" s="109"/>
      <c r="D55" s="109" t="s">
        <v>48</v>
      </c>
      <c r="F55" s="109">
        <v>1</v>
      </c>
      <c r="I55" s="114"/>
    </row>
    <row r="56" spans="1:41">
      <c r="A56" s="109"/>
      <c r="B56" s="109" t="s">
        <v>925</v>
      </c>
      <c r="C56" s="109"/>
      <c r="D56" s="109" t="s">
        <v>28</v>
      </c>
      <c r="E56" s="111">
        <v>90</v>
      </c>
      <c r="F56" s="111"/>
      <c r="H56" s="111">
        <v>1652</v>
      </c>
      <c r="I56" s="111">
        <v>2694</v>
      </c>
      <c r="J56" s="111">
        <v>728</v>
      </c>
      <c r="K56" s="111">
        <v>5</v>
      </c>
      <c r="L56" s="111">
        <v>18.033714267663758</v>
      </c>
      <c r="M56" s="111"/>
      <c r="N56" s="111"/>
      <c r="O56" s="111"/>
      <c r="P56" s="111"/>
      <c r="R56" s="111"/>
      <c r="S56" s="111"/>
      <c r="T56" s="111"/>
      <c r="U56" s="111"/>
      <c r="V56" s="111">
        <v>2428.4</v>
      </c>
      <c r="W56" s="111">
        <v>52.942027942715107</v>
      </c>
      <c r="X56" s="111"/>
      <c r="Y56" s="111">
        <v>18</v>
      </c>
      <c r="Z56" s="111"/>
      <c r="AA56" s="111"/>
      <c r="AB56" s="111">
        <v>543</v>
      </c>
      <c r="AC56" s="111"/>
      <c r="AD56" s="111">
        <v>34</v>
      </c>
      <c r="AE56" s="111">
        <v>34</v>
      </c>
      <c r="AF56" s="111"/>
      <c r="AG56" s="111"/>
      <c r="AH56" s="109" t="s">
        <v>1157</v>
      </c>
      <c r="AI56" s="111"/>
      <c r="AJ56" s="111" t="s">
        <v>50</v>
      </c>
      <c r="AK56" s="104" t="s">
        <v>1279</v>
      </c>
      <c r="AL56" s="109">
        <v>1</v>
      </c>
    </row>
    <row r="57" spans="1:41">
      <c r="A57" s="109"/>
      <c r="B57" s="109" t="s">
        <v>926</v>
      </c>
      <c r="C57" s="109"/>
      <c r="D57" s="109" t="s">
        <v>28</v>
      </c>
      <c r="I57" s="114"/>
      <c r="AH57" s="109" t="s">
        <v>1158</v>
      </c>
      <c r="AJ57" s="111" t="s">
        <v>50</v>
      </c>
      <c r="AK57" s="104" t="s">
        <v>1280</v>
      </c>
      <c r="AL57" s="109">
        <v>0</v>
      </c>
    </row>
    <row r="58" spans="1:41">
      <c r="A58" s="109"/>
      <c r="B58" s="109" t="s">
        <v>927</v>
      </c>
      <c r="C58" s="109"/>
      <c r="D58" s="109" t="s">
        <v>41</v>
      </c>
      <c r="I58" s="114"/>
    </row>
    <row r="59" spans="1:41">
      <c r="A59" s="109"/>
      <c r="B59" s="109"/>
      <c r="C59" s="109"/>
      <c r="D59" s="109"/>
      <c r="I59" s="114"/>
    </row>
    <row r="60" spans="1:41">
      <c r="A60" s="109" t="s">
        <v>928</v>
      </c>
      <c r="B60" s="109"/>
      <c r="C60" s="109"/>
      <c r="D60" s="109"/>
      <c r="I60" s="114"/>
    </row>
    <row r="61" spans="1:41">
      <c r="A61" s="109"/>
      <c r="B61" s="109" t="s">
        <v>929</v>
      </c>
      <c r="C61" s="109"/>
      <c r="D61" s="109"/>
      <c r="I61" s="114"/>
      <c r="AH61" s="109" t="s">
        <v>1159</v>
      </c>
    </row>
    <row r="62" spans="1:41">
      <c r="A62" s="109"/>
      <c r="B62" s="109"/>
      <c r="C62" s="109" t="s">
        <v>930</v>
      </c>
      <c r="D62" s="109" t="s">
        <v>1176</v>
      </c>
      <c r="E62" s="109">
        <v>1</v>
      </c>
      <c r="F62" s="109">
        <v>1</v>
      </c>
      <c r="G62" s="109">
        <v>1</v>
      </c>
      <c r="H62" s="109">
        <v>0</v>
      </c>
      <c r="I62" s="109">
        <v>1</v>
      </c>
      <c r="J62" s="109">
        <v>1</v>
      </c>
      <c r="K62" s="109">
        <v>0</v>
      </c>
      <c r="L62" s="109">
        <v>1</v>
      </c>
      <c r="M62" s="109">
        <v>1</v>
      </c>
      <c r="N62" s="109">
        <v>1</v>
      </c>
      <c r="O62" s="109">
        <v>0</v>
      </c>
      <c r="P62" s="109">
        <v>1</v>
      </c>
      <c r="Q62" s="109">
        <v>1</v>
      </c>
      <c r="R62" s="109">
        <v>1</v>
      </c>
      <c r="S62" s="109">
        <v>1</v>
      </c>
      <c r="T62" s="109">
        <v>0</v>
      </c>
      <c r="U62" s="109">
        <v>1</v>
      </c>
      <c r="V62" s="109">
        <v>0</v>
      </c>
      <c r="W62" s="109">
        <v>1</v>
      </c>
      <c r="X62" s="109">
        <v>1</v>
      </c>
      <c r="Y62" s="109">
        <v>1</v>
      </c>
      <c r="Z62" s="109">
        <v>1</v>
      </c>
      <c r="AA62" s="109">
        <v>1</v>
      </c>
      <c r="AB62" s="109">
        <v>1</v>
      </c>
      <c r="AC62" s="109">
        <v>1</v>
      </c>
      <c r="AD62" s="109">
        <v>1</v>
      </c>
      <c r="AE62" s="109">
        <v>1</v>
      </c>
      <c r="AI62" s="109" t="s">
        <v>1164</v>
      </c>
      <c r="AJ62" s="109" t="s">
        <v>1176</v>
      </c>
      <c r="AK62" s="109" t="s">
        <v>1281</v>
      </c>
      <c r="AL62" s="109">
        <v>0</v>
      </c>
      <c r="AM62" s="109">
        <v>0</v>
      </c>
      <c r="AN62" s="109">
        <v>0</v>
      </c>
      <c r="AO62" s="109">
        <v>0</v>
      </c>
    </row>
    <row r="63" spans="1:41">
      <c r="A63" s="109"/>
      <c r="B63" s="109"/>
      <c r="C63" s="109" t="s">
        <v>931</v>
      </c>
      <c r="D63" s="109" t="s">
        <v>1176</v>
      </c>
      <c r="E63" s="109">
        <v>0</v>
      </c>
      <c r="F63" s="109">
        <v>0</v>
      </c>
      <c r="G63" s="109">
        <v>0</v>
      </c>
      <c r="H63" s="109">
        <v>0</v>
      </c>
      <c r="I63" s="109">
        <v>0</v>
      </c>
      <c r="J63" s="109">
        <v>0</v>
      </c>
      <c r="K63" s="109">
        <v>0</v>
      </c>
      <c r="L63" s="109">
        <v>0</v>
      </c>
      <c r="M63" s="109">
        <v>0</v>
      </c>
      <c r="N63" s="109">
        <v>0</v>
      </c>
      <c r="O63" s="109">
        <v>0</v>
      </c>
      <c r="P63" s="109">
        <v>0</v>
      </c>
      <c r="Q63" s="109">
        <v>0</v>
      </c>
      <c r="R63" s="109">
        <v>0</v>
      </c>
      <c r="S63" s="109">
        <v>0</v>
      </c>
      <c r="T63" s="109">
        <v>1</v>
      </c>
      <c r="U63" s="109">
        <v>0</v>
      </c>
      <c r="V63" s="109">
        <v>0</v>
      </c>
      <c r="W63" s="109">
        <v>0</v>
      </c>
      <c r="X63" s="109">
        <v>0</v>
      </c>
      <c r="Y63" s="109">
        <v>0</v>
      </c>
      <c r="Z63" s="109">
        <v>0</v>
      </c>
      <c r="AA63" s="109">
        <v>0</v>
      </c>
      <c r="AB63" s="109">
        <v>0</v>
      </c>
      <c r="AC63" s="109">
        <v>0</v>
      </c>
      <c r="AD63" s="109">
        <v>0</v>
      </c>
      <c r="AE63" s="109">
        <v>0</v>
      </c>
      <c r="AI63" s="109" t="s">
        <v>1165</v>
      </c>
      <c r="AJ63" s="109" t="s">
        <v>1176</v>
      </c>
      <c r="AK63" s="109" t="s">
        <v>1282</v>
      </c>
      <c r="AL63" s="109">
        <v>1</v>
      </c>
      <c r="AM63" s="109">
        <v>1</v>
      </c>
      <c r="AN63" s="109">
        <v>1</v>
      </c>
      <c r="AO63" s="109">
        <v>1</v>
      </c>
    </row>
    <row r="64" spans="1:41">
      <c r="A64" s="109"/>
      <c r="B64" s="109"/>
      <c r="C64" s="109" t="s">
        <v>932</v>
      </c>
      <c r="D64" s="78" t="s">
        <v>1176</v>
      </c>
      <c r="E64" s="109">
        <v>0</v>
      </c>
      <c r="F64" s="109">
        <v>0</v>
      </c>
      <c r="G64" s="109">
        <v>0</v>
      </c>
      <c r="H64" s="109">
        <v>1</v>
      </c>
      <c r="I64" s="109">
        <v>0</v>
      </c>
      <c r="J64" s="109">
        <v>0</v>
      </c>
      <c r="K64" s="109">
        <v>1</v>
      </c>
      <c r="L64" s="109">
        <v>0</v>
      </c>
      <c r="M64" s="109">
        <v>0</v>
      </c>
      <c r="N64" s="109">
        <v>0</v>
      </c>
      <c r="O64" s="109">
        <v>1</v>
      </c>
      <c r="P64" s="109">
        <v>0</v>
      </c>
      <c r="Q64" s="109">
        <v>0</v>
      </c>
      <c r="R64" s="109">
        <v>0</v>
      </c>
      <c r="S64" s="109">
        <v>0</v>
      </c>
      <c r="T64" s="109">
        <v>0</v>
      </c>
      <c r="U64" s="109">
        <v>0</v>
      </c>
      <c r="V64" s="109">
        <v>1</v>
      </c>
      <c r="W64" s="109">
        <v>0</v>
      </c>
      <c r="X64" s="109">
        <v>0</v>
      </c>
      <c r="Y64" s="109">
        <v>0</v>
      </c>
      <c r="Z64" s="109">
        <v>0</v>
      </c>
      <c r="AA64" s="109">
        <v>0</v>
      </c>
      <c r="AB64" s="109">
        <v>0</v>
      </c>
      <c r="AC64" s="109">
        <v>0</v>
      </c>
      <c r="AD64" s="109">
        <v>0</v>
      </c>
      <c r="AE64" s="109">
        <v>0</v>
      </c>
      <c r="AI64" s="109" t="s">
        <v>1166</v>
      </c>
      <c r="AJ64" s="78" t="s">
        <v>1176</v>
      </c>
      <c r="AK64" s="109" t="s">
        <v>1283</v>
      </c>
      <c r="AL64" s="109">
        <v>0</v>
      </c>
      <c r="AM64" s="109">
        <v>0</v>
      </c>
      <c r="AN64" s="109">
        <v>0</v>
      </c>
      <c r="AO64" s="109">
        <v>0</v>
      </c>
    </row>
    <row r="65" spans="1:41">
      <c r="A65" s="109"/>
      <c r="B65" s="109" t="s">
        <v>933</v>
      </c>
      <c r="C65" s="109"/>
      <c r="D65" s="109"/>
      <c r="I65" s="114"/>
      <c r="AH65" s="109" t="s">
        <v>1160</v>
      </c>
      <c r="AO65" s="109"/>
    </row>
    <row r="66" spans="1:41">
      <c r="A66" s="109"/>
      <c r="B66" s="109"/>
      <c r="C66" s="109" t="s">
        <v>934</v>
      </c>
      <c r="D66" s="78" t="s">
        <v>1176</v>
      </c>
      <c r="E66" s="109">
        <v>1</v>
      </c>
      <c r="F66" s="109">
        <v>0</v>
      </c>
      <c r="G66" s="109">
        <v>1</v>
      </c>
      <c r="H66" s="109">
        <v>0</v>
      </c>
      <c r="I66" s="109">
        <v>1</v>
      </c>
      <c r="J66" s="109">
        <v>1</v>
      </c>
      <c r="K66" s="109">
        <v>0</v>
      </c>
      <c r="L66" s="109">
        <v>1</v>
      </c>
      <c r="M66" s="109">
        <v>1</v>
      </c>
      <c r="N66" s="109">
        <v>1</v>
      </c>
      <c r="O66" s="109">
        <v>0</v>
      </c>
      <c r="P66" s="109">
        <v>1</v>
      </c>
      <c r="Q66" s="109">
        <v>1</v>
      </c>
      <c r="R66" s="109">
        <v>1</v>
      </c>
      <c r="S66" s="109">
        <v>1</v>
      </c>
      <c r="T66" s="109">
        <v>0</v>
      </c>
      <c r="U66" s="109">
        <v>0</v>
      </c>
      <c r="V66" s="109">
        <v>0</v>
      </c>
      <c r="W66" s="109">
        <v>0</v>
      </c>
      <c r="X66" s="109">
        <v>0</v>
      </c>
      <c r="Y66" s="109">
        <v>1</v>
      </c>
      <c r="Z66" s="109">
        <v>1</v>
      </c>
      <c r="AA66" s="109">
        <v>0</v>
      </c>
      <c r="AB66" s="109">
        <v>0</v>
      </c>
      <c r="AC66" s="109">
        <v>1</v>
      </c>
      <c r="AD66" s="109">
        <v>1</v>
      </c>
      <c r="AE66" s="109">
        <v>1</v>
      </c>
      <c r="AI66" s="109" t="s">
        <v>1167</v>
      </c>
      <c r="AJ66" s="78" t="s">
        <v>1176</v>
      </c>
      <c r="AK66" s="109" t="s">
        <v>1284</v>
      </c>
      <c r="AL66" s="109">
        <v>0</v>
      </c>
      <c r="AM66" s="109">
        <v>0</v>
      </c>
      <c r="AN66" s="109">
        <v>0</v>
      </c>
      <c r="AO66" s="109">
        <v>0</v>
      </c>
    </row>
    <row r="67" spans="1:41">
      <c r="A67" s="109"/>
      <c r="B67" s="109"/>
      <c r="C67" s="109" t="s">
        <v>935</v>
      </c>
      <c r="D67" s="78" t="s">
        <v>1176</v>
      </c>
      <c r="E67" s="109">
        <v>0</v>
      </c>
      <c r="F67" s="109">
        <v>1</v>
      </c>
      <c r="G67" s="109">
        <v>0</v>
      </c>
      <c r="H67" s="109">
        <v>1</v>
      </c>
      <c r="I67" s="109">
        <v>0</v>
      </c>
      <c r="J67" s="109">
        <v>0</v>
      </c>
      <c r="K67" s="109">
        <v>0</v>
      </c>
      <c r="L67" s="109">
        <v>0</v>
      </c>
      <c r="M67" s="109">
        <v>0</v>
      </c>
      <c r="N67" s="109">
        <v>0</v>
      </c>
      <c r="O67" s="109">
        <v>0</v>
      </c>
      <c r="P67" s="109">
        <v>0</v>
      </c>
      <c r="Q67" s="109">
        <v>0</v>
      </c>
      <c r="R67" s="109">
        <v>0</v>
      </c>
      <c r="S67" s="109">
        <v>0</v>
      </c>
      <c r="T67" s="109">
        <v>0</v>
      </c>
      <c r="U67" s="109">
        <v>0</v>
      </c>
      <c r="V67" s="109">
        <v>1</v>
      </c>
      <c r="W67" s="109">
        <v>1</v>
      </c>
      <c r="X67" s="109">
        <v>0</v>
      </c>
      <c r="Y67" s="109">
        <v>0</v>
      </c>
      <c r="Z67" s="109">
        <v>0</v>
      </c>
      <c r="AA67" s="109">
        <v>1</v>
      </c>
      <c r="AB67" s="109">
        <v>1</v>
      </c>
      <c r="AC67" s="109">
        <v>0</v>
      </c>
      <c r="AD67" s="109">
        <v>0</v>
      </c>
      <c r="AE67" s="109">
        <v>0</v>
      </c>
      <c r="AI67" s="109" t="s">
        <v>1168</v>
      </c>
      <c r="AJ67" s="78" t="s">
        <v>1176</v>
      </c>
      <c r="AK67" s="109" t="s">
        <v>1285</v>
      </c>
      <c r="AL67" s="109">
        <v>0</v>
      </c>
      <c r="AM67" s="109">
        <v>0</v>
      </c>
      <c r="AN67" s="109">
        <v>0</v>
      </c>
      <c r="AO67" s="109">
        <v>0</v>
      </c>
    </row>
    <row r="68" spans="1:41">
      <c r="A68" s="109"/>
      <c r="B68" s="109"/>
      <c r="C68" s="109" t="s">
        <v>936</v>
      </c>
      <c r="D68" s="78" t="s">
        <v>1176</v>
      </c>
      <c r="E68" s="109">
        <v>0</v>
      </c>
      <c r="F68" s="109">
        <v>0</v>
      </c>
      <c r="G68" s="109">
        <v>0</v>
      </c>
      <c r="H68" s="109">
        <v>0</v>
      </c>
      <c r="I68" s="109">
        <v>0</v>
      </c>
      <c r="J68" s="109">
        <v>0</v>
      </c>
      <c r="K68" s="109">
        <v>1</v>
      </c>
      <c r="L68" s="109">
        <v>0</v>
      </c>
      <c r="M68" s="109">
        <v>0</v>
      </c>
      <c r="N68" s="109">
        <v>0</v>
      </c>
      <c r="O68" s="109">
        <v>1</v>
      </c>
      <c r="P68" s="109">
        <v>0</v>
      </c>
      <c r="Q68" s="109">
        <v>0</v>
      </c>
      <c r="R68" s="109">
        <v>0</v>
      </c>
      <c r="S68" s="109">
        <v>0</v>
      </c>
      <c r="T68" s="109">
        <v>1</v>
      </c>
      <c r="U68" s="109">
        <v>1</v>
      </c>
      <c r="V68" s="109">
        <v>0</v>
      </c>
      <c r="W68" s="109">
        <v>0</v>
      </c>
      <c r="X68" s="109">
        <v>1</v>
      </c>
      <c r="Y68" s="109">
        <v>0</v>
      </c>
      <c r="Z68" s="109">
        <v>0</v>
      </c>
      <c r="AA68" s="109">
        <v>0</v>
      </c>
      <c r="AB68" s="109">
        <v>0</v>
      </c>
      <c r="AC68" s="109">
        <v>0</v>
      </c>
      <c r="AD68" s="109">
        <v>0</v>
      </c>
      <c r="AE68" s="109">
        <v>0</v>
      </c>
      <c r="AI68" s="109" t="s">
        <v>1169</v>
      </c>
      <c r="AJ68" s="78" t="s">
        <v>1176</v>
      </c>
      <c r="AK68" s="109" t="s">
        <v>1286</v>
      </c>
      <c r="AL68" s="109">
        <v>1</v>
      </c>
      <c r="AM68" s="109">
        <v>1</v>
      </c>
      <c r="AN68" s="109">
        <v>1</v>
      </c>
      <c r="AO68" s="109">
        <v>1</v>
      </c>
    </row>
    <row r="69" spans="1:41">
      <c r="A69" s="109"/>
      <c r="B69" s="109"/>
      <c r="C69" s="109"/>
      <c r="D69" s="109"/>
      <c r="I69" s="114"/>
    </row>
    <row r="70" spans="1:41">
      <c r="A70" s="109" t="s">
        <v>937</v>
      </c>
      <c r="B70" s="109"/>
      <c r="C70" s="109"/>
      <c r="D70" s="109" t="s">
        <v>1176</v>
      </c>
      <c r="E70" s="109">
        <v>0</v>
      </c>
      <c r="F70" s="109">
        <v>0</v>
      </c>
      <c r="G70" s="109">
        <v>0</v>
      </c>
      <c r="H70" s="109">
        <v>0</v>
      </c>
      <c r="I70" s="109">
        <v>0</v>
      </c>
      <c r="J70" s="109">
        <v>0</v>
      </c>
      <c r="K70" s="109">
        <v>0</v>
      </c>
      <c r="L70" s="109">
        <v>0</v>
      </c>
      <c r="M70" s="109">
        <v>0</v>
      </c>
      <c r="N70" s="109">
        <v>0</v>
      </c>
      <c r="O70" s="109">
        <v>1</v>
      </c>
      <c r="P70" s="109">
        <v>0</v>
      </c>
      <c r="Q70" s="109">
        <v>0</v>
      </c>
      <c r="R70" s="109">
        <v>0</v>
      </c>
      <c r="S70" s="109">
        <v>0</v>
      </c>
      <c r="T70" s="109">
        <v>0</v>
      </c>
      <c r="U70" s="109">
        <v>0</v>
      </c>
      <c r="V70" s="109">
        <v>0</v>
      </c>
      <c r="W70" s="109">
        <v>0</v>
      </c>
      <c r="X70" s="109">
        <v>0</v>
      </c>
      <c r="Y70" s="109">
        <v>0</v>
      </c>
      <c r="Z70" s="109">
        <v>0</v>
      </c>
      <c r="AA70" s="109">
        <v>0</v>
      </c>
      <c r="AB70" s="109">
        <v>0</v>
      </c>
      <c r="AC70" s="109">
        <v>0</v>
      </c>
      <c r="AD70" s="109">
        <v>0</v>
      </c>
      <c r="AE70" s="109">
        <v>0</v>
      </c>
    </row>
    <row r="71" spans="1:41">
      <c r="A71" s="109"/>
      <c r="B71" s="109"/>
      <c r="C71" s="109"/>
      <c r="D71" s="109"/>
      <c r="I71" s="114"/>
    </row>
    <row r="72" spans="1:41">
      <c r="A72" s="109" t="s">
        <v>938</v>
      </c>
      <c r="B72" s="109"/>
      <c r="C72" s="109"/>
      <c r="D72" s="109"/>
      <c r="I72" s="114"/>
    </row>
    <row r="73" spans="1:41">
      <c r="A73" s="109"/>
      <c r="B73" s="109" t="s">
        <v>939</v>
      </c>
      <c r="C73" s="109"/>
      <c r="D73" s="109"/>
      <c r="I73" s="114"/>
      <c r="AH73" s="109" t="s">
        <v>1161</v>
      </c>
    </row>
    <row r="74" spans="1:41">
      <c r="A74" s="109"/>
      <c r="B74" s="109"/>
      <c r="C74" s="109" t="s">
        <v>940</v>
      </c>
      <c r="D74" s="109" t="s">
        <v>41</v>
      </c>
      <c r="E74" s="109">
        <v>1</v>
      </c>
      <c r="F74" s="109">
        <v>1</v>
      </c>
      <c r="G74" s="109">
        <v>1</v>
      </c>
      <c r="H74" s="109">
        <v>1</v>
      </c>
      <c r="I74" s="109">
        <v>1</v>
      </c>
      <c r="J74" s="109">
        <v>1</v>
      </c>
      <c r="K74" s="109">
        <v>1</v>
      </c>
      <c r="L74" s="109">
        <v>1</v>
      </c>
      <c r="M74" s="109">
        <v>1</v>
      </c>
      <c r="N74" s="109">
        <v>1</v>
      </c>
      <c r="O74" s="109">
        <v>1</v>
      </c>
      <c r="P74" s="109">
        <v>0</v>
      </c>
      <c r="Q74" s="109">
        <v>1</v>
      </c>
      <c r="R74" s="109">
        <v>1</v>
      </c>
      <c r="S74" s="109">
        <v>0</v>
      </c>
      <c r="T74" s="109">
        <v>0</v>
      </c>
      <c r="U74" s="109">
        <v>0</v>
      </c>
      <c r="V74" s="109">
        <v>1</v>
      </c>
      <c r="W74" s="109">
        <v>1</v>
      </c>
      <c r="X74" s="109">
        <v>0</v>
      </c>
      <c r="Y74" s="109">
        <v>1</v>
      </c>
      <c r="Z74" s="109">
        <v>0</v>
      </c>
      <c r="AA74" s="109">
        <v>0</v>
      </c>
      <c r="AB74" s="109">
        <v>1</v>
      </c>
      <c r="AC74" s="109">
        <v>1</v>
      </c>
      <c r="AD74" s="109">
        <v>1</v>
      </c>
      <c r="AE74" s="109">
        <v>1</v>
      </c>
      <c r="AI74" s="109" t="s">
        <v>1170</v>
      </c>
      <c r="AJ74" s="109" t="s">
        <v>41</v>
      </c>
      <c r="AK74" s="109" t="s">
        <v>1301</v>
      </c>
      <c r="AL74" s="109">
        <v>0</v>
      </c>
      <c r="AM74" s="109">
        <v>0</v>
      </c>
      <c r="AN74" s="109">
        <v>0</v>
      </c>
      <c r="AO74" s="109">
        <v>0</v>
      </c>
    </row>
    <row r="75" spans="1:41">
      <c r="A75" s="109"/>
      <c r="B75" s="109"/>
      <c r="C75" s="109" t="s">
        <v>941</v>
      </c>
      <c r="D75" s="109" t="s">
        <v>41</v>
      </c>
      <c r="E75" s="109">
        <v>0</v>
      </c>
      <c r="F75" s="109">
        <v>0</v>
      </c>
      <c r="G75" s="109">
        <v>0</v>
      </c>
      <c r="H75" s="109">
        <v>0</v>
      </c>
      <c r="I75" s="109">
        <v>0</v>
      </c>
      <c r="J75" s="109">
        <v>0</v>
      </c>
      <c r="K75" s="109">
        <v>0</v>
      </c>
      <c r="L75" s="109">
        <v>0</v>
      </c>
      <c r="M75" s="109">
        <v>0</v>
      </c>
      <c r="N75" s="109">
        <v>0</v>
      </c>
      <c r="O75" s="109">
        <v>0</v>
      </c>
      <c r="P75" s="109">
        <v>0</v>
      </c>
      <c r="Q75" s="109">
        <v>0</v>
      </c>
      <c r="R75" s="109">
        <v>0</v>
      </c>
      <c r="S75" s="109">
        <v>0</v>
      </c>
      <c r="T75" s="109">
        <v>0</v>
      </c>
      <c r="U75" s="109">
        <v>0</v>
      </c>
      <c r="V75" s="109">
        <v>0</v>
      </c>
      <c r="W75" s="109">
        <v>0</v>
      </c>
      <c r="X75" s="109">
        <v>0</v>
      </c>
      <c r="Y75" s="109">
        <v>0</v>
      </c>
      <c r="Z75" s="109">
        <v>0</v>
      </c>
      <c r="AA75" s="109">
        <v>0</v>
      </c>
      <c r="AB75" s="109">
        <v>0</v>
      </c>
      <c r="AC75" s="109">
        <v>0</v>
      </c>
      <c r="AD75" s="109">
        <v>0</v>
      </c>
      <c r="AE75" s="109">
        <v>0</v>
      </c>
      <c r="AI75" s="109" t="s">
        <v>1171</v>
      </c>
      <c r="AJ75" s="109" t="s">
        <v>41</v>
      </c>
      <c r="AK75" s="109" t="s">
        <v>1302</v>
      </c>
      <c r="AL75" s="109">
        <v>0</v>
      </c>
      <c r="AM75" s="109">
        <v>0</v>
      </c>
      <c r="AN75" s="109">
        <v>0</v>
      </c>
      <c r="AO75" s="109">
        <v>0</v>
      </c>
    </row>
    <row r="76" spans="1:41">
      <c r="A76" s="109"/>
      <c r="B76" s="109"/>
      <c r="C76" s="109" t="s">
        <v>942</v>
      </c>
      <c r="D76" s="109" t="s">
        <v>41</v>
      </c>
      <c r="E76" s="109">
        <v>0</v>
      </c>
      <c r="F76" s="109">
        <v>1</v>
      </c>
      <c r="G76" s="109">
        <v>1</v>
      </c>
      <c r="H76" s="109">
        <v>0</v>
      </c>
      <c r="I76" s="109">
        <v>0</v>
      </c>
      <c r="J76" s="109">
        <v>0</v>
      </c>
      <c r="K76" s="109">
        <v>1</v>
      </c>
      <c r="L76" s="109">
        <v>1</v>
      </c>
      <c r="M76" s="109">
        <v>0</v>
      </c>
      <c r="N76" s="109">
        <v>0</v>
      </c>
      <c r="O76" s="109">
        <v>1</v>
      </c>
      <c r="P76" s="109">
        <v>1</v>
      </c>
      <c r="Q76" s="109">
        <v>0</v>
      </c>
      <c r="R76" s="109">
        <v>0</v>
      </c>
      <c r="S76" s="109">
        <v>1</v>
      </c>
      <c r="T76" s="109">
        <v>1</v>
      </c>
      <c r="U76" s="109">
        <v>1</v>
      </c>
      <c r="V76" s="109">
        <v>0</v>
      </c>
      <c r="W76" s="109">
        <v>0</v>
      </c>
      <c r="X76" s="109">
        <v>1</v>
      </c>
      <c r="Y76" s="109">
        <v>1</v>
      </c>
      <c r="Z76" s="109">
        <v>1</v>
      </c>
      <c r="AA76" s="109">
        <v>1</v>
      </c>
      <c r="AB76" s="109">
        <v>0</v>
      </c>
      <c r="AC76" s="109">
        <v>1</v>
      </c>
      <c r="AD76" s="109">
        <v>0</v>
      </c>
      <c r="AE76" s="109">
        <v>0</v>
      </c>
      <c r="AI76" s="109" t="s">
        <v>1172</v>
      </c>
      <c r="AJ76" s="109" t="s">
        <v>41</v>
      </c>
      <c r="AK76" s="109" t="s">
        <v>1303</v>
      </c>
      <c r="AL76" s="109">
        <v>1</v>
      </c>
      <c r="AM76" s="109">
        <v>1</v>
      </c>
      <c r="AN76" s="109">
        <v>1</v>
      </c>
      <c r="AO76" s="109">
        <v>1</v>
      </c>
    </row>
    <row r="77" spans="1:41">
      <c r="A77" s="109"/>
      <c r="B77" s="109"/>
      <c r="C77" s="109" t="s">
        <v>943</v>
      </c>
      <c r="D77" s="109" t="s">
        <v>41</v>
      </c>
      <c r="E77" s="109">
        <v>0</v>
      </c>
      <c r="F77" s="109">
        <v>0</v>
      </c>
      <c r="G77" s="109">
        <v>0</v>
      </c>
      <c r="H77" s="109">
        <v>0</v>
      </c>
      <c r="I77" s="109">
        <v>0</v>
      </c>
      <c r="J77" s="109">
        <v>0</v>
      </c>
      <c r="K77" s="109">
        <v>0</v>
      </c>
      <c r="L77" s="109">
        <v>0</v>
      </c>
      <c r="M77" s="109">
        <v>0</v>
      </c>
      <c r="N77" s="109">
        <v>0</v>
      </c>
      <c r="O77" s="109">
        <v>0</v>
      </c>
      <c r="P77" s="109">
        <v>0</v>
      </c>
      <c r="Q77" s="109">
        <v>0</v>
      </c>
      <c r="R77" s="109">
        <v>0</v>
      </c>
      <c r="S77" s="109">
        <v>0</v>
      </c>
      <c r="T77" s="109">
        <v>0</v>
      </c>
      <c r="U77" s="109">
        <v>0</v>
      </c>
      <c r="V77" s="109">
        <v>0</v>
      </c>
      <c r="W77" s="109">
        <v>0</v>
      </c>
      <c r="X77" s="109">
        <v>0</v>
      </c>
      <c r="Y77" s="109">
        <v>0</v>
      </c>
      <c r="Z77" s="109">
        <v>0</v>
      </c>
      <c r="AA77" s="109">
        <v>0</v>
      </c>
      <c r="AB77" s="109">
        <v>0</v>
      </c>
      <c r="AC77" s="109">
        <v>0</v>
      </c>
      <c r="AD77" s="109">
        <v>0</v>
      </c>
      <c r="AE77" s="109">
        <v>0</v>
      </c>
      <c r="AI77" s="109" t="s">
        <v>1173</v>
      </c>
      <c r="AJ77" s="109" t="s">
        <v>41</v>
      </c>
      <c r="AK77" s="109" t="s">
        <v>1304</v>
      </c>
      <c r="AL77" s="109">
        <v>0</v>
      </c>
      <c r="AM77" s="109">
        <v>0</v>
      </c>
      <c r="AN77" s="109">
        <v>0</v>
      </c>
      <c r="AO77" s="109">
        <v>0</v>
      </c>
    </row>
    <row r="78" spans="1:41">
      <c r="A78" s="109"/>
      <c r="B78" s="109" t="s">
        <v>944</v>
      </c>
      <c r="C78" s="109"/>
      <c r="D78" s="109"/>
      <c r="I78" s="114"/>
      <c r="AH78" s="109" t="s">
        <v>1162</v>
      </c>
      <c r="AO78" s="109"/>
    </row>
    <row r="79" spans="1:41">
      <c r="A79" s="109"/>
      <c r="B79" s="109"/>
      <c r="C79" s="109" t="s">
        <v>945</v>
      </c>
      <c r="D79" s="109" t="s">
        <v>946</v>
      </c>
      <c r="E79" s="109">
        <v>6940</v>
      </c>
      <c r="F79" s="109">
        <v>7491</v>
      </c>
      <c r="G79" s="109">
        <v>8252</v>
      </c>
      <c r="H79" s="109">
        <v>6926</v>
      </c>
      <c r="I79" s="109">
        <v>11801</v>
      </c>
      <c r="J79" s="109">
        <v>5517</v>
      </c>
      <c r="K79" s="109">
        <v>13500</v>
      </c>
      <c r="L79" s="109">
        <v>4942</v>
      </c>
      <c r="M79" s="109">
        <v>6200</v>
      </c>
      <c r="N79" s="109">
        <v>7984</v>
      </c>
      <c r="O79" s="109">
        <v>2443</v>
      </c>
      <c r="P79" s="109">
        <v>3189</v>
      </c>
      <c r="Q79" s="109">
        <v>7984</v>
      </c>
      <c r="R79" s="109">
        <v>5387</v>
      </c>
      <c r="S79" s="109">
        <v>0</v>
      </c>
      <c r="T79" s="109">
        <v>0</v>
      </c>
      <c r="U79" s="109">
        <v>5154</v>
      </c>
      <c r="V79" s="109">
        <v>7127</v>
      </c>
      <c r="W79" s="109">
        <v>11500</v>
      </c>
      <c r="X79" s="109">
        <v>5154</v>
      </c>
      <c r="Y79" s="109">
        <v>13025</v>
      </c>
      <c r="Z79" s="109">
        <v>0</v>
      </c>
      <c r="AA79" s="109">
        <v>5154</v>
      </c>
      <c r="AB79" s="109">
        <v>11550</v>
      </c>
      <c r="AC79" s="109">
        <v>10417</v>
      </c>
      <c r="AD79" s="109">
        <v>4942</v>
      </c>
      <c r="AE79" s="109">
        <v>4942</v>
      </c>
      <c r="AF79" s="79"/>
      <c r="AG79" s="79"/>
      <c r="AI79" s="109" t="s">
        <v>1170</v>
      </c>
      <c r="AJ79" s="109" t="s">
        <v>946</v>
      </c>
      <c r="AK79" s="109" t="s">
        <v>1305</v>
      </c>
      <c r="AL79" s="109">
        <v>0</v>
      </c>
      <c r="AM79" s="109">
        <v>0</v>
      </c>
      <c r="AN79" s="109">
        <v>0</v>
      </c>
      <c r="AO79" s="109">
        <v>0</v>
      </c>
    </row>
    <row r="80" spans="1:41">
      <c r="A80" s="109"/>
      <c r="B80" s="109"/>
      <c r="C80" s="109" t="s">
        <v>947</v>
      </c>
      <c r="D80" s="109" t="s">
        <v>946</v>
      </c>
      <c r="E80" s="109">
        <v>0</v>
      </c>
      <c r="F80" s="109">
        <v>0</v>
      </c>
      <c r="G80" s="109">
        <v>0</v>
      </c>
      <c r="H80" s="109">
        <v>0</v>
      </c>
      <c r="I80" s="109">
        <v>0</v>
      </c>
      <c r="J80" s="109">
        <v>0</v>
      </c>
      <c r="K80" s="109">
        <v>0</v>
      </c>
      <c r="L80" s="109">
        <v>0</v>
      </c>
      <c r="M80" s="109">
        <v>0</v>
      </c>
      <c r="N80" s="109">
        <v>0</v>
      </c>
      <c r="Q80" s="109">
        <v>0</v>
      </c>
      <c r="R80" s="109">
        <v>0</v>
      </c>
      <c r="S80" s="109">
        <v>0</v>
      </c>
      <c r="T80" s="109">
        <v>0</v>
      </c>
      <c r="U80" s="109">
        <v>0</v>
      </c>
      <c r="V80" s="109">
        <v>0</v>
      </c>
      <c r="W80" s="109">
        <v>0</v>
      </c>
      <c r="X80" s="109">
        <v>0</v>
      </c>
      <c r="Y80" s="109">
        <v>0</v>
      </c>
      <c r="Z80" s="109">
        <v>0</v>
      </c>
      <c r="AA80" s="109">
        <v>0</v>
      </c>
      <c r="AB80" s="109">
        <v>0</v>
      </c>
      <c r="AC80" s="109">
        <v>0</v>
      </c>
      <c r="AD80" s="109">
        <v>0</v>
      </c>
      <c r="AE80" s="109">
        <v>0</v>
      </c>
      <c r="AF80" s="79"/>
      <c r="AG80" s="79"/>
      <c r="AI80" s="109" t="s">
        <v>1171</v>
      </c>
      <c r="AJ80" s="109" t="s">
        <v>946</v>
      </c>
      <c r="AK80" s="109" t="s">
        <v>1306</v>
      </c>
      <c r="AL80" s="109">
        <v>0</v>
      </c>
      <c r="AM80" s="109">
        <v>0</v>
      </c>
      <c r="AN80" s="109">
        <v>0</v>
      </c>
      <c r="AO80" s="109">
        <v>0</v>
      </c>
    </row>
    <row r="81" spans="1:41">
      <c r="A81" s="109"/>
      <c r="B81" s="109"/>
      <c r="C81" s="109" t="s">
        <v>948</v>
      </c>
      <c r="D81" s="109" t="s">
        <v>946</v>
      </c>
      <c r="E81" s="109">
        <v>0</v>
      </c>
      <c r="F81" s="109">
        <v>800</v>
      </c>
      <c r="G81" s="109">
        <v>518</v>
      </c>
      <c r="H81" s="109">
        <v>0</v>
      </c>
      <c r="I81" s="109">
        <v>0</v>
      </c>
      <c r="J81" s="109">
        <v>227</v>
      </c>
      <c r="K81" s="109">
        <v>340</v>
      </c>
      <c r="L81" s="109">
        <v>220</v>
      </c>
      <c r="M81" s="109">
        <v>0</v>
      </c>
      <c r="N81" s="109">
        <v>0</v>
      </c>
      <c r="O81" s="109">
        <v>140</v>
      </c>
      <c r="Q81" s="109">
        <v>0</v>
      </c>
      <c r="R81" s="109">
        <v>0</v>
      </c>
      <c r="S81" s="109">
        <v>495</v>
      </c>
      <c r="T81" s="109">
        <v>2000</v>
      </c>
      <c r="U81" s="109">
        <v>120</v>
      </c>
      <c r="V81" s="109">
        <v>50</v>
      </c>
      <c r="W81" s="109">
        <v>0</v>
      </c>
      <c r="X81" s="109">
        <v>150</v>
      </c>
      <c r="Y81" s="109">
        <v>900</v>
      </c>
      <c r="Z81" s="109">
        <v>495</v>
      </c>
      <c r="AA81" s="109">
        <v>25</v>
      </c>
      <c r="AB81" s="109">
        <v>0</v>
      </c>
      <c r="AC81" s="109">
        <v>140</v>
      </c>
      <c r="AD81" s="109">
        <v>220</v>
      </c>
      <c r="AE81" s="109">
        <v>220</v>
      </c>
      <c r="AF81" s="79"/>
      <c r="AG81" s="79"/>
      <c r="AI81" s="109" t="s">
        <v>1172</v>
      </c>
      <c r="AJ81" s="109" t="s">
        <v>946</v>
      </c>
      <c r="AK81" s="109" t="s">
        <v>1307</v>
      </c>
      <c r="AL81" s="109">
        <v>2500</v>
      </c>
      <c r="AM81" s="109">
        <v>2500</v>
      </c>
      <c r="AN81" s="109">
        <v>2500</v>
      </c>
      <c r="AO81" s="109">
        <v>2500</v>
      </c>
    </row>
    <row r="82" spans="1:41">
      <c r="A82" s="109"/>
      <c r="B82" s="109"/>
      <c r="C82" s="109" t="s">
        <v>949</v>
      </c>
      <c r="D82" s="109" t="s">
        <v>946</v>
      </c>
      <c r="E82" s="109">
        <v>0</v>
      </c>
      <c r="F82" s="109">
        <v>0</v>
      </c>
      <c r="G82" s="109">
        <v>0</v>
      </c>
      <c r="H82" s="109">
        <v>0</v>
      </c>
      <c r="I82" s="109">
        <v>0</v>
      </c>
      <c r="J82" s="109">
        <v>0</v>
      </c>
      <c r="K82" s="109">
        <v>0</v>
      </c>
      <c r="L82" s="109">
        <v>0</v>
      </c>
      <c r="M82" s="109">
        <v>0</v>
      </c>
      <c r="N82" s="109">
        <v>0</v>
      </c>
      <c r="Q82" s="109">
        <v>0</v>
      </c>
      <c r="R82" s="109">
        <v>0</v>
      </c>
      <c r="S82" s="109">
        <v>0</v>
      </c>
      <c r="T82" s="109">
        <v>0</v>
      </c>
      <c r="U82" s="109">
        <v>0</v>
      </c>
      <c r="V82" s="109">
        <v>0</v>
      </c>
      <c r="W82" s="109">
        <v>0</v>
      </c>
      <c r="X82" s="109">
        <v>0</v>
      </c>
      <c r="Y82" s="109">
        <v>0</v>
      </c>
      <c r="Z82" s="109">
        <v>0</v>
      </c>
      <c r="AA82" s="109">
        <v>0</v>
      </c>
      <c r="AB82" s="109">
        <v>0</v>
      </c>
      <c r="AC82" s="109">
        <v>0</v>
      </c>
      <c r="AD82" s="109">
        <v>0</v>
      </c>
      <c r="AE82" s="109">
        <v>0</v>
      </c>
      <c r="AF82" s="79"/>
      <c r="AG82" s="79"/>
      <c r="AI82" s="109" t="s">
        <v>1173</v>
      </c>
      <c r="AJ82" s="109" t="s">
        <v>946</v>
      </c>
      <c r="AK82" s="109" t="s">
        <v>1308</v>
      </c>
      <c r="AL82" s="109">
        <v>0</v>
      </c>
      <c r="AM82" s="109">
        <v>0</v>
      </c>
      <c r="AN82" s="109">
        <v>0</v>
      </c>
      <c r="AO82" s="109">
        <v>0</v>
      </c>
    </row>
    <row r="83" spans="1:41">
      <c r="A83" s="109"/>
      <c r="B83" s="109" t="s">
        <v>950</v>
      </c>
      <c r="C83" s="109"/>
      <c r="D83" s="109" t="s">
        <v>951</v>
      </c>
      <c r="AH83" s="109" t="s">
        <v>1163</v>
      </c>
      <c r="AJ83" s="109" t="s">
        <v>951</v>
      </c>
      <c r="AK83" s="109" t="s">
        <v>1309</v>
      </c>
    </row>
    <row r="84" spans="1:41">
      <c r="A84" s="109"/>
      <c r="B84" s="109"/>
      <c r="C84" s="109"/>
      <c r="D84" s="109"/>
    </row>
    <row r="85" spans="1:41" ht="18.75">
      <c r="A85" s="109" t="s">
        <v>952</v>
      </c>
      <c r="B85" s="109"/>
      <c r="C85" s="109"/>
      <c r="D85" s="109" t="s">
        <v>1192</v>
      </c>
    </row>
    <row r="86" spans="1:41">
      <c r="A86" s="109"/>
      <c r="B86" s="109"/>
      <c r="C86" s="109"/>
      <c r="D86" s="109"/>
    </row>
    <row r="87" spans="1:41">
      <c r="A87" s="109"/>
    </row>
    <row r="88" spans="1:41">
      <c r="A88" s="109"/>
      <c r="B88" s="109"/>
      <c r="C88" s="109"/>
      <c r="D88" s="109"/>
    </row>
  </sheetData>
  <sortState columnSort="1" ref="E2:AE82">
    <sortCondition ref="E3:AE3"/>
  </sortState>
  <pageMargins left="0.75" right="0.75" top="1" bottom="1" header="0.5" footer="0.5"/>
  <pageSetup orientation="portrait" horizontalDpi="4294967292" verticalDpi="4294967292"/>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F55"/>
  <sheetViews>
    <sheetView workbookViewId="0">
      <selection activeCell="F9" sqref="F9"/>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263</v>
      </c>
      <c r="D1" s="132"/>
      <c r="E1" s="37" t="s">
        <v>428</v>
      </c>
      <c r="F1" s="37" t="s">
        <v>265</v>
      </c>
    </row>
    <row r="2" spans="1:6">
      <c r="A2" s="18" t="s">
        <v>530</v>
      </c>
      <c r="B2" s="19"/>
      <c r="C2" s="133"/>
      <c r="D2" s="134"/>
      <c r="E2" s="20"/>
      <c r="F2" s="21"/>
    </row>
    <row r="3" spans="1:6" ht="31.5">
      <c r="A3" s="22" t="s">
        <v>531</v>
      </c>
      <c r="B3" s="23"/>
      <c r="C3" s="135" t="s">
        <v>322</v>
      </c>
      <c r="D3" s="136"/>
      <c r="E3" s="20">
        <v>3</v>
      </c>
      <c r="F3" s="21" t="s">
        <v>532</v>
      </c>
    </row>
    <row r="4" spans="1:6">
      <c r="A4" s="1" t="s">
        <v>271</v>
      </c>
      <c r="B4" s="2"/>
      <c r="C4" s="1"/>
      <c r="D4" s="23"/>
      <c r="E4" s="20"/>
      <c r="F4" s="21"/>
    </row>
    <row r="5" spans="1:6">
      <c r="A5" s="1"/>
      <c r="B5" s="2" t="s">
        <v>324</v>
      </c>
      <c r="C5" s="22" t="s">
        <v>533</v>
      </c>
      <c r="D5" s="2"/>
      <c r="E5" s="20"/>
      <c r="F5" s="21"/>
    </row>
    <row r="6" spans="1:6">
      <c r="A6" s="1"/>
      <c r="B6" s="2" t="s">
        <v>534</v>
      </c>
      <c r="C6" s="22" t="s">
        <v>535</v>
      </c>
      <c r="D6" s="2"/>
      <c r="E6" s="20"/>
      <c r="F6" s="21"/>
    </row>
    <row r="7" spans="1:6">
      <c r="A7" s="1"/>
      <c r="B7" s="2" t="s">
        <v>328</v>
      </c>
      <c r="C7" s="51">
        <v>40</v>
      </c>
      <c r="D7" s="2" t="s">
        <v>10</v>
      </c>
      <c r="E7" s="20">
        <v>3</v>
      </c>
      <c r="F7" s="21" t="s">
        <v>536</v>
      </c>
    </row>
    <row r="8" spans="1:6" ht="47.25">
      <c r="A8" s="1"/>
      <c r="B8" s="2" t="s">
        <v>537</v>
      </c>
      <c r="C8" s="51">
        <v>11500</v>
      </c>
      <c r="D8" s="2" t="s">
        <v>12</v>
      </c>
      <c r="E8" s="20">
        <v>4</v>
      </c>
      <c r="F8" s="21" t="s">
        <v>538</v>
      </c>
    </row>
    <row r="9" spans="1:6" ht="31.5">
      <c r="A9" s="1"/>
      <c r="B9" s="2" t="s">
        <v>280</v>
      </c>
      <c r="C9" s="51">
        <v>2234</v>
      </c>
      <c r="D9" s="2" t="s">
        <v>15</v>
      </c>
      <c r="E9" s="20">
        <v>2</v>
      </c>
      <c r="F9" s="21" t="s">
        <v>539</v>
      </c>
    </row>
    <row r="10" spans="1:6" ht="31.5">
      <c r="A10" s="1"/>
      <c r="B10" s="2" t="s">
        <v>281</v>
      </c>
      <c r="C10" s="51">
        <v>33</v>
      </c>
      <c r="D10" s="2"/>
      <c r="E10" s="20">
        <v>3</v>
      </c>
      <c r="F10" s="21" t="s">
        <v>1261</v>
      </c>
    </row>
    <row r="11" spans="1:6">
      <c r="A11" s="1"/>
      <c r="B11" s="2" t="s">
        <v>282</v>
      </c>
      <c r="C11" s="51">
        <v>0</v>
      </c>
      <c r="D11" s="2"/>
      <c r="E11" s="20"/>
      <c r="F11" s="21" t="s">
        <v>540</v>
      </c>
    </row>
    <row r="12" spans="1:6">
      <c r="A12" s="1"/>
      <c r="B12" s="2" t="s">
        <v>541</v>
      </c>
      <c r="C12" s="51"/>
      <c r="D12" s="2" t="s">
        <v>19</v>
      </c>
      <c r="E12" s="20"/>
      <c r="F12" s="21"/>
    </row>
    <row r="13" spans="1:6">
      <c r="A13" s="1"/>
      <c r="B13" s="2" t="s">
        <v>542</v>
      </c>
      <c r="C13" s="51"/>
      <c r="D13" s="2" t="s">
        <v>21</v>
      </c>
      <c r="E13" s="20"/>
      <c r="F13" s="21"/>
    </row>
    <row r="14" spans="1:6">
      <c r="A14" s="1"/>
      <c r="B14" s="2" t="s">
        <v>286</v>
      </c>
      <c r="C14" s="51">
        <v>2400</v>
      </c>
      <c r="D14" s="2" t="s">
        <v>24</v>
      </c>
      <c r="E14" s="20">
        <v>4</v>
      </c>
      <c r="F14" s="21" t="s">
        <v>543</v>
      </c>
    </row>
    <row r="15" spans="1:6">
      <c r="A15" s="1"/>
      <c r="B15" s="2"/>
      <c r="C15" s="51"/>
      <c r="D15" s="2"/>
      <c r="E15" s="20"/>
      <c r="F15" s="21"/>
    </row>
    <row r="16" spans="1:6">
      <c r="A16" s="1" t="s">
        <v>287</v>
      </c>
      <c r="B16" s="2"/>
      <c r="C16" s="51"/>
      <c r="D16" s="2"/>
      <c r="E16" s="20"/>
      <c r="F16" s="21"/>
    </row>
    <row r="17" spans="1:6" ht="31.5">
      <c r="A17" s="1"/>
      <c r="B17" s="2" t="s">
        <v>544</v>
      </c>
      <c r="C17" s="51">
        <v>117056</v>
      </c>
      <c r="D17" s="2" t="s">
        <v>28</v>
      </c>
      <c r="E17" s="20">
        <v>2</v>
      </c>
      <c r="F17" s="21" t="s">
        <v>545</v>
      </c>
    </row>
    <row r="18" spans="1:6">
      <c r="A18" s="1"/>
      <c r="B18" s="2" t="s">
        <v>289</v>
      </c>
      <c r="C18" s="50">
        <v>0.7</v>
      </c>
      <c r="D18" s="2" t="s">
        <v>31</v>
      </c>
      <c r="E18" s="20">
        <v>2</v>
      </c>
      <c r="F18" s="21" t="s">
        <v>546</v>
      </c>
    </row>
    <row r="19" spans="1:6">
      <c r="A19" s="1"/>
      <c r="B19" s="3" t="s">
        <v>291</v>
      </c>
      <c r="C19" s="50"/>
      <c r="D19" s="2" t="s">
        <v>31</v>
      </c>
      <c r="E19" s="20"/>
      <c r="F19" s="21"/>
    </row>
    <row r="20" spans="1:6">
      <c r="A20" s="1"/>
      <c r="B20" s="3" t="s">
        <v>293</v>
      </c>
      <c r="C20" s="51"/>
      <c r="D20" s="2" t="s">
        <v>35</v>
      </c>
      <c r="E20" s="20"/>
      <c r="F20" s="21"/>
    </row>
    <row r="21" spans="1:6">
      <c r="A21" s="1"/>
      <c r="B21" s="3" t="s">
        <v>294</v>
      </c>
      <c r="C21" s="51"/>
      <c r="D21" s="2" t="s">
        <v>28</v>
      </c>
      <c r="E21" s="20"/>
      <c r="F21" s="21"/>
    </row>
    <row r="22" spans="1:6">
      <c r="A22" s="1"/>
      <c r="B22" s="3" t="s">
        <v>547</v>
      </c>
      <c r="C22" s="51"/>
      <c r="D22" s="2" t="s">
        <v>39</v>
      </c>
      <c r="E22" s="20"/>
      <c r="F22" s="21"/>
    </row>
    <row r="23" spans="1:6" ht="31.5">
      <c r="A23" s="1"/>
      <c r="B23" s="3" t="s">
        <v>548</v>
      </c>
      <c r="C23" s="50">
        <v>1</v>
      </c>
      <c r="D23" s="2" t="s">
        <v>41</v>
      </c>
      <c r="E23" s="20"/>
      <c r="F23" s="21" t="s">
        <v>549</v>
      </c>
    </row>
    <row r="24" spans="1:6">
      <c r="A24" s="1"/>
      <c r="B24" s="3" t="s">
        <v>550</v>
      </c>
      <c r="C24" s="50"/>
      <c r="D24" s="2" t="s">
        <v>41</v>
      </c>
      <c r="E24" s="20"/>
      <c r="F24" s="21"/>
    </row>
    <row r="25" spans="1:6">
      <c r="A25" s="1"/>
      <c r="B25" s="2" t="s">
        <v>551</v>
      </c>
      <c r="C25" s="50"/>
      <c r="D25" s="2" t="s">
        <v>41</v>
      </c>
      <c r="E25" s="20"/>
      <c r="F25" s="21"/>
    </row>
    <row r="26" spans="1:6">
      <c r="A26" s="1"/>
      <c r="B26" s="2" t="s">
        <v>300</v>
      </c>
      <c r="C26" s="50"/>
      <c r="D26" s="2" t="s">
        <v>41</v>
      </c>
      <c r="E26" s="20"/>
      <c r="F26" s="21"/>
    </row>
    <row r="27" spans="1:6">
      <c r="A27" s="1"/>
      <c r="B27" s="2"/>
      <c r="C27" s="51"/>
      <c r="D27" s="2"/>
      <c r="E27" s="20"/>
      <c r="F27" s="21"/>
    </row>
    <row r="28" spans="1:6">
      <c r="A28" s="1" t="s">
        <v>552</v>
      </c>
      <c r="B28" s="2"/>
      <c r="C28" s="51"/>
      <c r="D28" s="2"/>
      <c r="E28" s="20"/>
      <c r="F28" s="21"/>
    </row>
    <row r="29" spans="1:6">
      <c r="A29" s="1"/>
      <c r="B29" s="2" t="s">
        <v>553</v>
      </c>
      <c r="C29" s="51"/>
      <c r="D29" s="2" t="s">
        <v>48</v>
      </c>
      <c r="E29" s="20"/>
      <c r="F29" s="21"/>
    </row>
    <row r="30" spans="1:6">
      <c r="A30" s="1"/>
      <c r="B30" s="3" t="s">
        <v>304</v>
      </c>
      <c r="C30" s="51">
        <v>1652</v>
      </c>
      <c r="D30" s="2" t="s">
        <v>50</v>
      </c>
      <c r="E30" s="20">
        <v>2</v>
      </c>
      <c r="F30" s="21" t="s">
        <v>554</v>
      </c>
    </row>
    <row r="31" spans="1:6">
      <c r="A31" s="1"/>
      <c r="B31" s="3" t="s">
        <v>305</v>
      </c>
      <c r="C31" s="51"/>
      <c r="D31" s="2" t="s">
        <v>50</v>
      </c>
      <c r="E31" s="20"/>
      <c r="F31" s="21"/>
    </row>
    <row r="32" spans="1:6">
      <c r="A32" s="1"/>
      <c r="B32" s="3" t="s">
        <v>555</v>
      </c>
      <c r="C32" s="51"/>
      <c r="D32" s="2" t="s">
        <v>41</v>
      </c>
      <c r="E32" s="20"/>
      <c r="F32" s="21"/>
    </row>
    <row r="33" spans="1:6">
      <c r="A33" s="22"/>
      <c r="B33" s="23"/>
      <c r="C33" s="51"/>
      <c r="D33" s="23"/>
      <c r="E33" s="20"/>
      <c r="F33" s="21"/>
    </row>
    <row r="34" spans="1:6">
      <c r="A34" s="1" t="s">
        <v>417</v>
      </c>
      <c r="B34" s="2"/>
      <c r="C34" s="51"/>
      <c r="D34" s="2"/>
      <c r="E34" s="20"/>
      <c r="F34" s="21"/>
    </row>
    <row r="35" spans="1:6">
      <c r="A35" s="1"/>
      <c r="B35" s="2" t="s">
        <v>418</v>
      </c>
      <c r="C35" s="51">
        <v>35.299999999999997</v>
      </c>
      <c r="D35" s="2" t="s">
        <v>56</v>
      </c>
      <c r="E35" s="20"/>
      <c r="F35" s="21" t="s">
        <v>556</v>
      </c>
    </row>
    <row r="36" spans="1:6" ht="47.25">
      <c r="A36" s="1"/>
      <c r="B36" s="3" t="s">
        <v>557</v>
      </c>
      <c r="C36" s="51"/>
      <c r="D36" s="2"/>
      <c r="E36" s="20">
        <v>1</v>
      </c>
      <c r="F36" s="21" t="s">
        <v>558</v>
      </c>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559</v>
      </c>
      <c r="B44" s="129"/>
      <c r="C44" s="137" t="s">
        <v>560</v>
      </c>
      <c r="D44" s="138"/>
      <c r="E44" s="138"/>
      <c r="F44" s="139"/>
    </row>
    <row r="45" spans="1:6">
      <c r="A45" s="129" t="s">
        <v>524</v>
      </c>
      <c r="B45" s="129"/>
      <c r="C45" s="142" t="s">
        <v>1249</v>
      </c>
      <c r="D45" s="138"/>
      <c r="E45" s="138"/>
      <c r="F45" s="139"/>
    </row>
    <row r="46" spans="1:6">
      <c r="A46" s="25"/>
      <c r="B46" s="25"/>
      <c r="C46" s="25"/>
      <c r="D46" s="25"/>
      <c r="E46" s="38"/>
      <c r="F46" s="25"/>
    </row>
    <row r="47" spans="1:6">
      <c r="A47" s="17" t="s">
        <v>421</v>
      </c>
    </row>
    <row r="48" spans="1:6">
      <c r="A48" s="128" t="s">
        <v>561</v>
      </c>
      <c r="B48" s="128"/>
      <c r="C48" s="128"/>
      <c r="D48" s="128"/>
      <c r="E48" s="128"/>
      <c r="F48" s="128"/>
    </row>
    <row r="49" spans="1:6">
      <c r="A49" s="128" t="s">
        <v>562</v>
      </c>
      <c r="B49" s="128"/>
      <c r="C49" s="128"/>
      <c r="D49" s="128"/>
      <c r="E49" s="128"/>
      <c r="F49" s="128"/>
    </row>
    <row r="50" spans="1:6">
      <c r="A50" s="128" t="s">
        <v>563</v>
      </c>
      <c r="B50" s="128"/>
      <c r="C50" s="128"/>
      <c r="D50" s="128"/>
      <c r="E50" s="128"/>
      <c r="F50" s="128"/>
    </row>
    <row r="51" spans="1:6">
      <c r="A51" s="128" t="s">
        <v>564</v>
      </c>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565</v>
      </c>
      <c r="B1" s="132"/>
      <c r="C1" s="132" t="s">
        <v>566</v>
      </c>
      <c r="D1" s="132"/>
      <c r="E1" s="37" t="s">
        <v>567</v>
      </c>
      <c r="F1" s="37" t="s">
        <v>568</v>
      </c>
    </row>
    <row r="2" spans="1:6">
      <c r="A2" s="18" t="s">
        <v>569</v>
      </c>
      <c r="B2" s="19"/>
      <c r="C2" s="133"/>
      <c r="D2" s="134"/>
      <c r="E2" s="20"/>
      <c r="F2" s="21"/>
    </row>
    <row r="3" spans="1:6" ht="31.5">
      <c r="A3" s="22" t="s">
        <v>268</v>
      </c>
      <c r="B3" s="23"/>
      <c r="C3" s="135" t="s">
        <v>570</v>
      </c>
      <c r="D3" s="136"/>
      <c r="E3" s="20">
        <v>2</v>
      </c>
      <c r="F3" s="21" t="s">
        <v>571</v>
      </c>
    </row>
    <row r="4" spans="1:6">
      <c r="A4" s="1" t="s">
        <v>271</v>
      </c>
      <c r="B4" s="2"/>
      <c r="C4" s="1"/>
      <c r="D4" s="23"/>
      <c r="E4" s="20"/>
      <c r="F4" s="52"/>
    </row>
    <row r="5" spans="1:6">
      <c r="A5" s="1"/>
      <c r="B5" s="2" t="s">
        <v>324</v>
      </c>
      <c r="C5" s="22" t="s">
        <v>533</v>
      </c>
      <c r="D5" s="2"/>
      <c r="E5" s="20"/>
      <c r="F5" s="21"/>
    </row>
    <row r="6" spans="1:6">
      <c r="A6" s="1"/>
      <c r="B6" s="2" t="s">
        <v>359</v>
      </c>
      <c r="C6" s="22" t="s">
        <v>572</v>
      </c>
      <c r="D6" s="2"/>
      <c r="E6" s="20"/>
      <c r="F6" s="21"/>
    </row>
    <row r="7" spans="1:6">
      <c r="A7" s="1"/>
      <c r="B7" s="2" t="s">
        <v>328</v>
      </c>
      <c r="C7" s="51">
        <v>47</v>
      </c>
      <c r="D7" s="2" t="s">
        <v>10</v>
      </c>
      <c r="E7" s="20">
        <v>2</v>
      </c>
      <c r="F7" s="21" t="s">
        <v>573</v>
      </c>
    </row>
    <row r="8" spans="1:6">
      <c r="A8" s="1"/>
      <c r="B8" s="2" t="s">
        <v>278</v>
      </c>
      <c r="C8" s="51">
        <v>2050</v>
      </c>
      <c r="D8" s="2" t="s">
        <v>12</v>
      </c>
      <c r="E8" s="20"/>
      <c r="F8" s="21"/>
    </row>
    <row r="9" spans="1:6" ht="31.5">
      <c r="A9" s="1"/>
      <c r="B9" s="2" t="s">
        <v>280</v>
      </c>
      <c r="C9" s="51">
        <v>9910</v>
      </c>
      <c r="D9" s="2" t="s">
        <v>15</v>
      </c>
      <c r="E9" s="20">
        <v>1</v>
      </c>
      <c r="F9" s="21" t="s">
        <v>574</v>
      </c>
    </row>
    <row r="10" spans="1:6">
      <c r="A10" s="1"/>
      <c r="B10" s="2" t="s">
        <v>281</v>
      </c>
      <c r="C10" s="51">
        <v>56</v>
      </c>
      <c r="D10" s="2"/>
      <c r="E10" s="20">
        <v>1</v>
      </c>
      <c r="F10" s="21" t="s">
        <v>575</v>
      </c>
    </row>
    <row r="11" spans="1:6">
      <c r="A11" s="1"/>
      <c r="B11" s="2" t="s">
        <v>576</v>
      </c>
      <c r="C11" s="51">
        <v>12</v>
      </c>
      <c r="D11" s="2"/>
      <c r="E11" s="20"/>
      <c r="F11" s="21"/>
    </row>
    <row r="12" spans="1:6">
      <c r="A12" s="1"/>
      <c r="B12" s="2" t="s">
        <v>577</v>
      </c>
      <c r="C12" s="51">
        <v>2.7749999999999999</v>
      </c>
      <c r="D12" s="2" t="s">
        <v>19</v>
      </c>
      <c r="E12" s="20"/>
      <c r="F12" s="21" t="s">
        <v>578</v>
      </c>
    </row>
    <row r="13" spans="1:6" ht="31.5">
      <c r="A13" s="1"/>
      <c r="B13" s="2" t="s">
        <v>331</v>
      </c>
      <c r="C13" s="51"/>
      <c r="D13" s="2" t="s">
        <v>21</v>
      </c>
      <c r="E13" s="20">
        <v>3</v>
      </c>
      <c r="F13" s="21" t="s">
        <v>983</v>
      </c>
    </row>
    <row r="14" spans="1:6">
      <c r="A14" s="1"/>
      <c r="B14" s="2" t="s">
        <v>286</v>
      </c>
      <c r="C14" s="51">
        <v>2610</v>
      </c>
      <c r="D14" s="2" t="s">
        <v>24</v>
      </c>
      <c r="E14" s="20">
        <v>2</v>
      </c>
      <c r="F14" s="21"/>
    </row>
    <row r="15" spans="1:6">
      <c r="A15" s="1"/>
      <c r="B15" s="2"/>
      <c r="C15" s="51"/>
      <c r="D15" s="2"/>
      <c r="E15" s="20"/>
      <c r="F15" s="21"/>
    </row>
    <row r="16" spans="1:6">
      <c r="A16" s="1" t="s">
        <v>287</v>
      </c>
      <c r="B16" s="2"/>
      <c r="C16" s="51"/>
      <c r="D16" s="2"/>
      <c r="E16" s="20"/>
      <c r="F16" s="21"/>
    </row>
    <row r="17" spans="1:6" ht="31.5">
      <c r="A17" s="1"/>
      <c r="B17" s="2" t="s">
        <v>288</v>
      </c>
      <c r="C17" s="51">
        <v>19652.36</v>
      </c>
      <c r="D17" s="2" t="s">
        <v>28</v>
      </c>
      <c r="E17" s="20">
        <v>1</v>
      </c>
      <c r="F17" s="21" t="s">
        <v>579</v>
      </c>
    </row>
    <row r="18" spans="1:6" ht="31.5">
      <c r="A18" s="1"/>
      <c r="B18" s="2" t="s">
        <v>580</v>
      </c>
      <c r="C18" s="50">
        <v>3.9</v>
      </c>
      <c r="D18" s="2" t="s">
        <v>31</v>
      </c>
      <c r="E18" s="20">
        <v>1</v>
      </c>
      <c r="F18" s="21" t="s">
        <v>581</v>
      </c>
    </row>
    <row r="19" spans="1:6" ht="31.5">
      <c r="A19" s="1"/>
      <c r="B19" s="3" t="s">
        <v>582</v>
      </c>
      <c r="C19" s="50">
        <v>4.9000000000000004</v>
      </c>
      <c r="D19" s="2" t="s">
        <v>31</v>
      </c>
      <c r="E19" s="20">
        <v>2</v>
      </c>
      <c r="F19" s="21" t="s">
        <v>583</v>
      </c>
    </row>
    <row r="20" spans="1:6" ht="94.5">
      <c r="A20" s="1"/>
      <c r="B20" s="3" t="s">
        <v>293</v>
      </c>
      <c r="C20" s="51">
        <v>256.39999999999998</v>
      </c>
      <c r="D20" s="2" t="s">
        <v>35</v>
      </c>
      <c r="E20" s="20">
        <v>1</v>
      </c>
      <c r="F20" s="21" t="s">
        <v>584</v>
      </c>
    </row>
    <row r="21" spans="1:6">
      <c r="A21" s="1"/>
      <c r="B21" s="3" t="s">
        <v>585</v>
      </c>
      <c r="C21" s="51"/>
      <c r="D21" s="2" t="s">
        <v>28</v>
      </c>
      <c r="E21" s="20"/>
      <c r="F21" s="21"/>
    </row>
    <row r="22" spans="1:6">
      <c r="A22" s="1"/>
      <c r="B22" s="3" t="s">
        <v>586</v>
      </c>
      <c r="C22" s="51"/>
      <c r="D22" s="2" t="s">
        <v>39</v>
      </c>
      <c r="E22" s="20"/>
      <c r="F22" s="21"/>
    </row>
    <row r="23" spans="1:6">
      <c r="A23" s="1"/>
      <c r="B23" s="3" t="s">
        <v>587</v>
      </c>
      <c r="C23" s="50"/>
      <c r="D23" s="2" t="s">
        <v>41</v>
      </c>
      <c r="E23" s="20"/>
      <c r="F23" s="21"/>
    </row>
    <row r="24" spans="1:6">
      <c r="A24" s="1"/>
      <c r="B24" s="3" t="s">
        <v>588</v>
      </c>
      <c r="C24" s="50"/>
      <c r="D24" s="2" t="s">
        <v>41</v>
      </c>
      <c r="E24" s="20"/>
      <c r="F24" s="21"/>
    </row>
    <row r="25" spans="1:6">
      <c r="A25" s="1"/>
      <c r="B25" s="2" t="s">
        <v>299</v>
      </c>
      <c r="C25" s="50">
        <v>1</v>
      </c>
      <c r="D25" s="2" t="s">
        <v>41</v>
      </c>
      <c r="E25" s="20"/>
      <c r="F25" s="21"/>
    </row>
    <row r="26" spans="1:6">
      <c r="A26" s="1"/>
      <c r="B26" s="2" t="s">
        <v>589</v>
      </c>
      <c r="C26" s="50"/>
      <c r="D26" s="2" t="s">
        <v>41</v>
      </c>
      <c r="E26" s="20"/>
      <c r="F26" s="21"/>
    </row>
    <row r="27" spans="1:6">
      <c r="A27" s="1"/>
      <c r="B27" s="2"/>
      <c r="C27" s="51"/>
      <c r="D27" s="2"/>
      <c r="E27" s="20"/>
      <c r="F27" s="21"/>
    </row>
    <row r="28" spans="1:6">
      <c r="A28" s="1" t="s">
        <v>590</v>
      </c>
      <c r="B28" s="2"/>
      <c r="C28" s="51"/>
      <c r="D28" s="2"/>
      <c r="E28" s="20"/>
      <c r="F28" s="21"/>
    </row>
    <row r="29" spans="1:6">
      <c r="A29" s="1"/>
      <c r="B29" s="2" t="s">
        <v>591</v>
      </c>
      <c r="C29" s="51"/>
      <c r="D29" s="2" t="s">
        <v>48</v>
      </c>
      <c r="E29" s="20"/>
      <c r="F29" s="21"/>
    </row>
    <row r="30" spans="1:6" ht="31.5">
      <c r="A30" s="1"/>
      <c r="B30" s="3" t="s">
        <v>304</v>
      </c>
      <c r="C30" s="51">
        <v>2428.3000000000002</v>
      </c>
      <c r="D30" s="2" t="s">
        <v>50</v>
      </c>
      <c r="E30" s="20">
        <v>1</v>
      </c>
      <c r="F30" s="21" t="s">
        <v>592</v>
      </c>
    </row>
    <row r="31" spans="1:6">
      <c r="A31" s="1"/>
      <c r="B31" s="3" t="s">
        <v>593</v>
      </c>
      <c r="C31" s="51"/>
      <c r="D31" s="2" t="s">
        <v>50</v>
      </c>
      <c r="E31" s="20"/>
      <c r="F31" s="57"/>
    </row>
    <row r="32" spans="1:6">
      <c r="A32" s="1"/>
      <c r="B32" s="3" t="s">
        <v>306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35.299999999999997</v>
      </c>
      <c r="D35" s="2" t="s">
        <v>56</v>
      </c>
      <c r="E35" s="20"/>
      <c r="F35" s="21"/>
    </row>
    <row r="36" spans="1:6">
      <c r="A36" s="1"/>
      <c r="B36" s="3" t="s">
        <v>310</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594</v>
      </c>
      <c r="B44" s="129"/>
      <c r="C44" s="137" t="s">
        <v>595</v>
      </c>
      <c r="D44" s="138"/>
      <c r="E44" s="138"/>
      <c r="F44" s="139"/>
    </row>
    <row r="45" spans="1:6">
      <c r="A45" s="129" t="s">
        <v>596</v>
      </c>
      <c r="B45" s="129"/>
      <c r="C45" s="142" t="s">
        <v>1250</v>
      </c>
      <c r="D45" s="138"/>
      <c r="E45" s="138"/>
      <c r="F45" s="139"/>
    </row>
    <row r="46" spans="1:6">
      <c r="A46" s="25"/>
      <c r="B46" s="25"/>
      <c r="C46" s="25"/>
      <c r="D46" s="25"/>
      <c r="E46" s="38"/>
      <c r="F46" s="25"/>
    </row>
    <row r="47" spans="1:6">
      <c r="A47" s="17" t="s">
        <v>597</v>
      </c>
    </row>
    <row r="48" spans="1:6">
      <c r="A48" s="128" t="s">
        <v>598</v>
      </c>
      <c r="B48" s="128"/>
      <c r="C48" s="128"/>
      <c r="D48" s="128"/>
      <c r="E48" s="128"/>
      <c r="F48" s="128"/>
    </row>
    <row r="49" spans="1:6">
      <c r="A49" s="128" t="s">
        <v>599</v>
      </c>
      <c r="B49" s="128"/>
      <c r="C49" s="128"/>
      <c r="D49" s="128"/>
      <c r="E49" s="128"/>
      <c r="F49" s="128"/>
    </row>
    <row r="50" spans="1:6">
      <c r="A50" s="128" t="s">
        <v>600</v>
      </c>
      <c r="B50" s="128"/>
      <c r="C50" s="128"/>
      <c r="D50" s="128"/>
      <c r="E50" s="128"/>
      <c r="F50" s="128"/>
    </row>
    <row r="51" spans="1:6">
      <c r="A51" s="128"/>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719</v>
      </c>
      <c r="B1" s="132"/>
      <c r="C1" s="132" t="s">
        <v>720</v>
      </c>
      <c r="D1" s="132"/>
      <c r="E1" s="37" t="s">
        <v>721</v>
      </c>
      <c r="F1" s="37" t="s">
        <v>722</v>
      </c>
    </row>
    <row r="2" spans="1:6">
      <c r="A2" s="18" t="s">
        <v>723</v>
      </c>
      <c r="B2" s="19"/>
      <c r="C2" s="133" t="s">
        <v>724</v>
      </c>
      <c r="D2" s="134"/>
      <c r="E2" s="20"/>
      <c r="F2" s="21"/>
    </row>
    <row r="3" spans="1:6" ht="47.25">
      <c r="A3" s="22" t="s">
        <v>725</v>
      </c>
      <c r="B3" s="23"/>
      <c r="C3" s="135" t="s">
        <v>726</v>
      </c>
      <c r="D3" s="136"/>
      <c r="E3" s="20">
        <v>1</v>
      </c>
      <c r="F3" s="21" t="s">
        <v>727</v>
      </c>
    </row>
    <row r="4" spans="1:6">
      <c r="A4" s="1" t="s">
        <v>728</v>
      </c>
      <c r="B4" s="2"/>
      <c r="C4" s="1"/>
      <c r="D4" s="23"/>
      <c r="E4" s="20"/>
      <c r="F4" s="21"/>
    </row>
    <row r="5" spans="1:6">
      <c r="A5" s="1"/>
      <c r="B5" s="2" t="s">
        <v>729</v>
      </c>
      <c r="C5" s="22" t="s">
        <v>730</v>
      </c>
      <c r="D5" s="2"/>
      <c r="E5" s="20"/>
      <c r="F5" s="21"/>
    </row>
    <row r="6" spans="1:6">
      <c r="A6" s="1"/>
      <c r="B6" s="2" t="s">
        <v>731</v>
      </c>
      <c r="C6" s="22" t="s">
        <v>732</v>
      </c>
      <c r="D6" s="2"/>
      <c r="E6" s="20"/>
      <c r="F6" s="21"/>
    </row>
    <row r="7" spans="1:6">
      <c r="A7" s="1"/>
      <c r="B7" s="2" t="s">
        <v>733</v>
      </c>
      <c r="C7" s="51">
        <v>42</v>
      </c>
      <c r="D7" s="2" t="s">
        <v>10</v>
      </c>
      <c r="E7" s="20">
        <v>1</v>
      </c>
      <c r="F7" s="21"/>
    </row>
    <row r="8" spans="1:6" ht="31.5">
      <c r="A8" s="1"/>
      <c r="B8" s="2" t="s">
        <v>734</v>
      </c>
      <c r="C8" s="51">
        <v>10000</v>
      </c>
      <c r="D8" s="2" t="s">
        <v>12</v>
      </c>
      <c r="E8" s="20">
        <v>1</v>
      </c>
      <c r="F8" s="21" t="s">
        <v>735</v>
      </c>
    </row>
    <row r="9" spans="1:6">
      <c r="A9" s="1"/>
      <c r="B9" s="2" t="s">
        <v>736</v>
      </c>
      <c r="C9" s="51">
        <v>102000</v>
      </c>
      <c r="D9" s="2" t="s">
        <v>15</v>
      </c>
      <c r="E9" s="20">
        <v>1</v>
      </c>
      <c r="F9" s="21"/>
    </row>
    <row r="10" spans="1:6" ht="78.75">
      <c r="A10" s="1"/>
      <c r="B10" s="2" t="s">
        <v>737</v>
      </c>
      <c r="C10" s="51">
        <v>80</v>
      </c>
      <c r="D10" s="2"/>
      <c r="E10" s="20">
        <v>1</v>
      </c>
      <c r="F10" s="21" t="s">
        <v>738</v>
      </c>
    </row>
    <row r="11" spans="1:6">
      <c r="A11" s="1"/>
      <c r="B11" s="2" t="s">
        <v>739</v>
      </c>
      <c r="C11" s="51">
        <v>20</v>
      </c>
      <c r="D11" s="2"/>
      <c r="E11" s="20">
        <v>1</v>
      </c>
      <c r="F11" s="21" t="s">
        <v>740</v>
      </c>
    </row>
    <row r="12" spans="1:6">
      <c r="A12" s="1"/>
      <c r="B12" s="2" t="s">
        <v>741</v>
      </c>
      <c r="C12" s="51"/>
      <c r="D12" s="2" t="s">
        <v>19</v>
      </c>
      <c r="E12" s="20"/>
    </row>
    <row r="13" spans="1:6">
      <c r="A13" s="1"/>
      <c r="B13" s="2" t="s">
        <v>742</v>
      </c>
      <c r="C13" s="51"/>
      <c r="D13" s="2" t="s">
        <v>21</v>
      </c>
      <c r="E13" s="20"/>
      <c r="F13" s="21"/>
    </row>
    <row r="14" spans="1:6">
      <c r="A14" s="1"/>
      <c r="B14" s="2" t="s">
        <v>743</v>
      </c>
      <c r="C14" s="51">
        <v>5150</v>
      </c>
      <c r="D14" s="2" t="s">
        <v>24</v>
      </c>
      <c r="E14" s="20">
        <v>2</v>
      </c>
      <c r="F14" s="21" t="s">
        <v>744</v>
      </c>
    </row>
    <row r="15" spans="1:6">
      <c r="A15" s="1"/>
      <c r="B15" s="2"/>
      <c r="C15" s="51"/>
      <c r="D15" s="2"/>
      <c r="E15" s="20"/>
      <c r="F15" s="21"/>
    </row>
    <row r="16" spans="1:6">
      <c r="A16" s="1" t="s">
        <v>745</v>
      </c>
      <c r="B16" s="2"/>
      <c r="C16" s="51"/>
      <c r="D16" s="2"/>
      <c r="E16" s="20"/>
      <c r="F16" s="21"/>
    </row>
    <row r="17" spans="1:6">
      <c r="A17" s="1"/>
      <c r="B17" s="2" t="s">
        <v>746</v>
      </c>
      <c r="C17" s="51">
        <v>1150</v>
      </c>
      <c r="D17" s="2" t="s">
        <v>28</v>
      </c>
      <c r="E17" s="20">
        <v>2</v>
      </c>
      <c r="F17" s="21" t="s">
        <v>747</v>
      </c>
    </row>
    <row r="18" spans="1:6" ht="31.5">
      <c r="A18" s="1"/>
      <c r="B18" s="2" t="s">
        <v>748</v>
      </c>
      <c r="C18" s="50">
        <v>0.3</v>
      </c>
      <c r="D18" s="2" t="s">
        <v>31</v>
      </c>
      <c r="E18" s="20">
        <v>2</v>
      </c>
      <c r="F18" s="21" t="s">
        <v>749</v>
      </c>
    </row>
    <row r="19" spans="1:6">
      <c r="A19" s="1"/>
      <c r="B19" s="3" t="s">
        <v>750</v>
      </c>
      <c r="C19" s="50">
        <v>1.3</v>
      </c>
      <c r="D19" s="2" t="s">
        <v>31</v>
      </c>
      <c r="E19" s="20">
        <v>2</v>
      </c>
      <c r="F19" s="21" t="s">
        <v>751</v>
      </c>
    </row>
    <row r="20" spans="1:6">
      <c r="A20" s="1"/>
      <c r="B20" s="3" t="s">
        <v>752</v>
      </c>
      <c r="C20" s="51"/>
      <c r="D20" s="2" t="s">
        <v>35</v>
      </c>
      <c r="E20" s="20"/>
      <c r="F20" s="21"/>
    </row>
    <row r="21" spans="1:6">
      <c r="A21" s="1"/>
      <c r="B21" s="3" t="s">
        <v>753</v>
      </c>
      <c r="C21" s="51"/>
      <c r="D21" s="2" t="s">
        <v>28</v>
      </c>
      <c r="E21" s="20"/>
      <c r="F21" s="21"/>
    </row>
    <row r="22" spans="1:6">
      <c r="A22" s="1"/>
      <c r="B22" s="3" t="s">
        <v>754</v>
      </c>
      <c r="C22" s="51"/>
      <c r="D22" s="2" t="s">
        <v>39</v>
      </c>
      <c r="E22" s="20"/>
      <c r="F22" s="21"/>
    </row>
    <row r="23" spans="1:6">
      <c r="A23" s="1"/>
      <c r="B23" s="3" t="s">
        <v>755</v>
      </c>
      <c r="C23" s="50">
        <v>1</v>
      </c>
      <c r="D23" s="2" t="s">
        <v>41</v>
      </c>
      <c r="E23" s="20"/>
      <c r="F23" s="21"/>
    </row>
    <row r="24" spans="1:6" ht="47.25">
      <c r="A24" s="1"/>
      <c r="B24" s="3" t="s">
        <v>756</v>
      </c>
      <c r="C24" s="50">
        <v>0.25</v>
      </c>
      <c r="D24" s="2" t="s">
        <v>41</v>
      </c>
      <c r="E24" s="20" t="s">
        <v>757</v>
      </c>
      <c r="F24" s="21" t="s">
        <v>758</v>
      </c>
    </row>
    <row r="25" spans="1:6">
      <c r="A25" s="1"/>
      <c r="B25" s="2" t="s">
        <v>759</v>
      </c>
      <c r="C25" s="50">
        <v>1</v>
      </c>
      <c r="D25" s="2" t="s">
        <v>41</v>
      </c>
      <c r="E25" s="20"/>
      <c r="F25" s="21"/>
    </row>
    <row r="26" spans="1:6">
      <c r="A26" s="1"/>
      <c r="B26" s="2" t="s">
        <v>760</v>
      </c>
      <c r="C26" s="50"/>
      <c r="D26" s="2" t="s">
        <v>41</v>
      </c>
      <c r="E26" s="20"/>
      <c r="F26" s="21"/>
    </row>
    <row r="27" spans="1:6">
      <c r="A27" s="1"/>
      <c r="B27" s="2"/>
      <c r="C27" s="51"/>
      <c r="D27" s="2"/>
      <c r="E27" s="20"/>
      <c r="F27" s="21"/>
    </row>
    <row r="28" spans="1:6">
      <c r="A28" s="1" t="s">
        <v>761</v>
      </c>
      <c r="B28" s="2"/>
      <c r="C28" s="51"/>
      <c r="D28" s="2"/>
      <c r="E28" s="20"/>
      <c r="F28" s="21"/>
    </row>
    <row r="29" spans="1:6">
      <c r="A29" s="1"/>
      <c r="B29" s="2" t="s">
        <v>762</v>
      </c>
      <c r="C29" s="51"/>
      <c r="D29" s="2" t="s">
        <v>48</v>
      </c>
      <c r="E29" s="20"/>
      <c r="F29" s="21"/>
    </row>
    <row r="30" spans="1:6">
      <c r="A30" s="1"/>
      <c r="B30" s="3" t="s">
        <v>763</v>
      </c>
      <c r="C30" s="51"/>
      <c r="D30" s="2" t="s">
        <v>50</v>
      </c>
      <c r="E30" s="20"/>
      <c r="F30" s="21"/>
    </row>
    <row r="31" spans="1:6">
      <c r="A31" s="1"/>
      <c r="B31" s="3" t="s">
        <v>764</v>
      </c>
      <c r="C31" s="51"/>
      <c r="D31" s="2" t="s">
        <v>50</v>
      </c>
      <c r="E31" s="20"/>
      <c r="F31" s="21"/>
    </row>
    <row r="32" spans="1:6">
      <c r="A32" s="1"/>
      <c r="B32" s="3" t="s">
        <v>765</v>
      </c>
      <c r="C32" s="51"/>
      <c r="D32" s="2" t="s">
        <v>41</v>
      </c>
      <c r="E32" s="20"/>
      <c r="F32" s="21"/>
    </row>
    <row r="33" spans="1:6">
      <c r="A33" s="22"/>
      <c r="B33" s="23"/>
      <c r="C33" s="51"/>
      <c r="D33" s="23"/>
      <c r="E33" s="20"/>
      <c r="F33" s="21"/>
    </row>
    <row r="34" spans="1:6">
      <c r="A34" s="1" t="s">
        <v>766</v>
      </c>
      <c r="B34" s="2"/>
      <c r="C34" s="51"/>
      <c r="D34" s="2"/>
      <c r="E34" s="20"/>
      <c r="F34" s="21"/>
    </row>
    <row r="35" spans="1:6">
      <c r="A35" s="1"/>
      <c r="B35" s="2" t="s">
        <v>767</v>
      </c>
      <c r="C35" s="51">
        <v>38.4</v>
      </c>
      <c r="D35" s="2" t="s">
        <v>56</v>
      </c>
      <c r="E35" s="20"/>
      <c r="F35" s="21"/>
    </row>
    <row r="36" spans="1:6">
      <c r="A36" s="1"/>
      <c r="B36" s="3" t="s">
        <v>123</v>
      </c>
      <c r="C36" s="51"/>
      <c r="D36" s="2"/>
      <c r="E36" s="20"/>
      <c r="F36" s="21"/>
    </row>
    <row r="37" spans="1:6" ht="47.25">
      <c r="A37" s="1"/>
      <c r="B37" s="59" t="s">
        <v>954</v>
      </c>
      <c r="C37" s="51">
        <v>0.26205200000000001</v>
      </c>
      <c r="D37" s="2" t="s">
        <v>59</v>
      </c>
      <c r="E37" s="36" t="s">
        <v>651</v>
      </c>
      <c r="F37" s="58" t="s">
        <v>768</v>
      </c>
    </row>
    <row r="38" spans="1:6" ht="18.75">
      <c r="A38" s="1"/>
      <c r="B38" s="59" t="s">
        <v>955</v>
      </c>
      <c r="C38" s="51">
        <v>2.5428890000000002</v>
      </c>
      <c r="D38" s="2" t="s">
        <v>59</v>
      </c>
      <c r="E38" s="20"/>
      <c r="F38" s="21"/>
    </row>
    <row r="39" spans="1:6" ht="18.75">
      <c r="A39" s="1"/>
      <c r="B39" s="59" t="s">
        <v>956</v>
      </c>
      <c r="C39" s="51">
        <v>78.74024</v>
      </c>
      <c r="D39" s="2" t="s">
        <v>59</v>
      </c>
      <c r="E39" s="20"/>
      <c r="F39" s="21"/>
    </row>
    <row r="40" spans="1:6" ht="18.75">
      <c r="A40" s="1"/>
      <c r="B40" s="59" t="s">
        <v>957</v>
      </c>
      <c r="C40" s="51">
        <v>9.8125499999999999</v>
      </c>
      <c r="D40" s="2" t="s">
        <v>59</v>
      </c>
      <c r="E40" s="20"/>
      <c r="F40" s="21"/>
    </row>
    <row r="41" spans="1:6" ht="18.75">
      <c r="A41" s="1"/>
      <c r="B41" s="59" t="s">
        <v>958</v>
      </c>
      <c r="C41" s="51">
        <v>4.3031689999999996</v>
      </c>
      <c r="D41" s="2" t="s">
        <v>59</v>
      </c>
      <c r="E41" s="20"/>
      <c r="F41" s="21"/>
    </row>
    <row r="42" spans="1:6" ht="18.75">
      <c r="A42" s="1"/>
      <c r="B42" s="59" t="s">
        <v>1190</v>
      </c>
      <c r="C42" s="51">
        <v>3.3390970000000002</v>
      </c>
      <c r="D42" s="2" t="s">
        <v>59</v>
      </c>
      <c r="E42" s="20"/>
      <c r="F42" s="21"/>
    </row>
    <row r="43" spans="1:6" ht="18.75">
      <c r="A43" s="1"/>
      <c r="B43" s="59" t="s">
        <v>1191</v>
      </c>
      <c r="C43" s="51">
        <v>1</v>
      </c>
      <c r="D43" s="2" t="s">
        <v>59</v>
      </c>
      <c r="E43" s="20"/>
      <c r="F43" s="21"/>
    </row>
    <row r="44" spans="1:6">
      <c r="A44" s="129" t="s">
        <v>769</v>
      </c>
      <c r="B44" s="129"/>
      <c r="C44" s="142" t="s">
        <v>770</v>
      </c>
      <c r="D44" s="138"/>
      <c r="E44" s="138"/>
      <c r="F44" s="139"/>
    </row>
    <row r="45" spans="1:6">
      <c r="A45" s="129" t="s">
        <v>771</v>
      </c>
      <c r="B45" s="129"/>
      <c r="C45" s="142" t="s">
        <v>772</v>
      </c>
      <c r="D45" s="138"/>
      <c r="E45" s="138"/>
      <c r="F45" s="139"/>
    </row>
    <row r="46" spans="1:6">
      <c r="A46" s="25"/>
      <c r="B46" s="25"/>
      <c r="C46" s="25"/>
      <c r="D46" s="25"/>
      <c r="E46" s="38"/>
      <c r="F46" s="25"/>
    </row>
    <row r="47" spans="1:6">
      <c r="A47" s="17" t="s">
        <v>129</v>
      </c>
    </row>
    <row r="48" spans="1:6">
      <c r="A48" s="129" t="s">
        <v>773</v>
      </c>
      <c r="B48" s="129"/>
      <c r="C48" s="129"/>
      <c r="D48" s="129"/>
      <c r="E48" s="129"/>
      <c r="F48" s="129"/>
    </row>
    <row r="49" spans="1:6">
      <c r="A49" s="129" t="s">
        <v>774</v>
      </c>
      <c r="B49" s="129"/>
      <c r="C49" s="129"/>
      <c r="D49" s="129"/>
      <c r="E49" s="129"/>
      <c r="F49" s="129"/>
    </row>
    <row r="50" spans="1:6">
      <c r="A50" s="129" t="s">
        <v>775</v>
      </c>
      <c r="B50" s="129"/>
      <c r="C50" s="129"/>
      <c r="D50" s="129"/>
      <c r="E50" s="129"/>
      <c r="F50" s="129"/>
    </row>
    <row r="51" spans="1:6">
      <c r="A51" s="146" t="s">
        <v>776</v>
      </c>
      <c r="B51" s="146"/>
      <c r="C51" s="146"/>
      <c r="D51" s="146"/>
      <c r="E51" s="146"/>
      <c r="F51" s="146"/>
    </row>
    <row r="52" spans="1:6">
      <c r="A52" s="128" t="s">
        <v>777</v>
      </c>
      <c r="B52" s="128"/>
      <c r="C52" s="128"/>
      <c r="D52" s="128"/>
      <c r="E52" s="128"/>
      <c r="F52" s="128"/>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F59"/>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825</v>
      </c>
      <c r="B1" s="132"/>
      <c r="C1" s="132" t="s">
        <v>75</v>
      </c>
      <c r="D1" s="132"/>
      <c r="E1" s="37" t="s">
        <v>76</v>
      </c>
      <c r="F1" s="37" t="s">
        <v>77</v>
      </c>
    </row>
    <row r="2" spans="1:6">
      <c r="A2" s="18" t="s">
        <v>78</v>
      </c>
      <c r="B2" s="19"/>
      <c r="C2" s="133"/>
      <c r="D2" s="134"/>
      <c r="E2" s="20"/>
      <c r="F2" s="21"/>
    </row>
    <row r="3" spans="1:6">
      <c r="A3" s="22" t="s">
        <v>80</v>
      </c>
      <c r="B3" s="23"/>
      <c r="C3" s="135" t="s">
        <v>81</v>
      </c>
      <c r="D3" s="136"/>
      <c r="E3" s="20">
        <v>2</v>
      </c>
      <c r="F3" s="21" t="s">
        <v>826</v>
      </c>
    </row>
    <row r="4" spans="1:6">
      <c r="A4" s="1" t="s">
        <v>827</v>
      </c>
      <c r="B4" s="2"/>
      <c r="C4" s="1"/>
      <c r="D4" s="23"/>
      <c r="E4" s="20"/>
      <c r="F4" s="21"/>
    </row>
    <row r="5" spans="1:6">
      <c r="A5" s="1"/>
      <c r="B5" s="2" t="s">
        <v>828</v>
      </c>
      <c r="C5" s="22" t="s">
        <v>652</v>
      </c>
      <c r="D5" s="2"/>
      <c r="E5" s="20"/>
      <c r="F5" s="21"/>
    </row>
    <row r="6" spans="1:6">
      <c r="A6" s="1"/>
      <c r="B6" s="2" t="s">
        <v>829</v>
      </c>
      <c r="C6" s="22" t="s">
        <v>653</v>
      </c>
      <c r="D6" s="2"/>
      <c r="E6" s="20"/>
      <c r="F6" s="21"/>
    </row>
    <row r="7" spans="1:6" ht="31.5">
      <c r="A7" s="1"/>
      <c r="B7" s="2" t="s">
        <v>830</v>
      </c>
      <c r="C7" s="51">
        <v>8</v>
      </c>
      <c r="D7" s="2" t="s">
        <v>10</v>
      </c>
      <c r="E7" s="20">
        <v>1</v>
      </c>
      <c r="F7" s="21" t="s">
        <v>831</v>
      </c>
    </row>
    <row r="8" spans="1:6" ht="31.5">
      <c r="A8" s="1"/>
      <c r="B8" s="2" t="s">
        <v>832</v>
      </c>
      <c r="C8" s="51">
        <v>32000</v>
      </c>
      <c r="D8" s="2" t="s">
        <v>12</v>
      </c>
      <c r="E8" s="20">
        <v>2</v>
      </c>
      <c r="F8" s="21" t="s">
        <v>833</v>
      </c>
    </row>
    <row r="9" spans="1:6" ht="47.25">
      <c r="A9" s="1"/>
      <c r="B9" s="2" t="s">
        <v>834</v>
      </c>
      <c r="C9" s="51">
        <v>250000</v>
      </c>
      <c r="D9" s="2" t="s">
        <v>15</v>
      </c>
      <c r="E9" s="20">
        <v>1</v>
      </c>
      <c r="F9" s="21" t="s">
        <v>835</v>
      </c>
    </row>
    <row r="10" spans="1:6" ht="31.5">
      <c r="A10" s="1"/>
      <c r="B10" s="2" t="s">
        <v>836</v>
      </c>
      <c r="C10" s="51">
        <v>26</v>
      </c>
      <c r="D10" s="2"/>
      <c r="E10" s="20">
        <v>2</v>
      </c>
      <c r="F10" s="21" t="s">
        <v>837</v>
      </c>
    </row>
    <row r="11" spans="1:6">
      <c r="A11" s="1"/>
      <c r="B11" s="2" t="s">
        <v>838</v>
      </c>
      <c r="C11" s="51"/>
      <c r="D11" s="2"/>
      <c r="E11" s="20"/>
      <c r="F11" s="21"/>
    </row>
    <row r="12" spans="1:6">
      <c r="A12" s="1"/>
      <c r="B12" s="2" t="s">
        <v>839</v>
      </c>
      <c r="C12" s="51">
        <v>5.5</v>
      </c>
      <c r="D12" s="2" t="s">
        <v>19</v>
      </c>
      <c r="E12" s="20">
        <v>2</v>
      </c>
      <c r="F12" s="21" t="s">
        <v>654</v>
      </c>
    </row>
    <row r="13" spans="1:6">
      <c r="A13" s="1"/>
      <c r="B13" s="2" t="s">
        <v>97</v>
      </c>
      <c r="C13" s="51"/>
      <c r="D13" s="2" t="s">
        <v>21</v>
      </c>
      <c r="E13" s="20"/>
      <c r="F13" s="21"/>
    </row>
    <row r="14" spans="1:6">
      <c r="A14" s="1"/>
      <c r="B14" s="2" t="s">
        <v>98</v>
      </c>
      <c r="C14" s="51">
        <v>2600</v>
      </c>
      <c r="D14" s="2" t="s">
        <v>24</v>
      </c>
      <c r="E14" s="20">
        <v>3</v>
      </c>
      <c r="F14" s="21" t="s">
        <v>840</v>
      </c>
    </row>
    <row r="15" spans="1:6">
      <c r="A15" s="1"/>
      <c r="B15" s="2"/>
      <c r="C15" s="51"/>
      <c r="D15" s="2"/>
      <c r="E15" s="20"/>
      <c r="F15" s="21"/>
    </row>
    <row r="16" spans="1:6">
      <c r="A16" s="1" t="s">
        <v>841</v>
      </c>
      <c r="B16" s="2"/>
      <c r="C16" s="51"/>
      <c r="D16" s="2"/>
      <c r="E16" s="20"/>
      <c r="F16" s="21"/>
    </row>
    <row r="17" spans="1:6" ht="63">
      <c r="A17" s="1"/>
      <c r="B17" s="2" t="s">
        <v>842</v>
      </c>
      <c r="C17" s="101">
        <v>4000</v>
      </c>
      <c r="D17" s="2" t="s">
        <v>28</v>
      </c>
      <c r="E17" s="20" t="s">
        <v>655</v>
      </c>
      <c r="F17" s="21" t="s">
        <v>656</v>
      </c>
    </row>
    <row r="18" spans="1:6" ht="31.5">
      <c r="A18" s="1"/>
      <c r="B18" s="2" t="s">
        <v>104</v>
      </c>
      <c r="C18" s="50">
        <v>0.6</v>
      </c>
      <c r="D18" s="2" t="s">
        <v>31</v>
      </c>
      <c r="E18" s="20">
        <v>6</v>
      </c>
      <c r="F18" s="21" t="s">
        <v>657</v>
      </c>
    </row>
    <row r="19" spans="1:6">
      <c r="A19" s="1"/>
      <c r="B19" s="3" t="s">
        <v>843</v>
      </c>
      <c r="C19" s="50">
        <v>0</v>
      </c>
      <c r="D19" s="2" t="s">
        <v>31</v>
      </c>
      <c r="E19" s="20"/>
      <c r="F19" s="21" t="s">
        <v>658</v>
      </c>
    </row>
    <row r="20" spans="1:6">
      <c r="A20" s="1"/>
      <c r="B20" s="3" t="s">
        <v>844</v>
      </c>
      <c r="C20" s="51"/>
      <c r="D20" s="2" t="s">
        <v>35</v>
      </c>
      <c r="E20" s="20"/>
      <c r="F20" s="21"/>
    </row>
    <row r="21" spans="1:6">
      <c r="A21" s="1"/>
      <c r="B21" s="3" t="s">
        <v>109</v>
      </c>
      <c r="C21" s="51"/>
      <c r="D21" s="2" t="s">
        <v>28</v>
      </c>
      <c r="E21" s="20"/>
      <c r="F21" s="21"/>
    </row>
    <row r="22" spans="1:6">
      <c r="A22" s="1"/>
      <c r="B22" s="3" t="s">
        <v>845</v>
      </c>
      <c r="C22" s="51"/>
      <c r="D22" s="2" t="s">
        <v>39</v>
      </c>
      <c r="E22" s="20"/>
      <c r="F22" s="21"/>
    </row>
    <row r="23" spans="1:6">
      <c r="A23" s="1"/>
      <c r="B23" s="3" t="s">
        <v>111</v>
      </c>
      <c r="C23" s="50">
        <v>1</v>
      </c>
      <c r="D23" s="2" t="s">
        <v>41</v>
      </c>
      <c r="E23" s="20"/>
      <c r="F23" s="21" t="s">
        <v>659</v>
      </c>
    </row>
    <row r="24" spans="1:6" ht="78.75">
      <c r="A24" s="1"/>
      <c r="B24" s="3" t="s">
        <v>846</v>
      </c>
      <c r="C24" s="50">
        <v>0.71</v>
      </c>
      <c r="D24" s="2" t="s">
        <v>41</v>
      </c>
      <c r="E24" s="20">
        <v>5</v>
      </c>
      <c r="F24" s="21" t="s">
        <v>847</v>
      </c>
    </row>
    <row r="25" spans="1:6">
      <c r="A25" s="1"/>
      <c r="B25" s="2" t="s">
        <v>114</v>
      </c>
      <c r="C25" s="50">
        <v>0</v>
      </c>
      <c r="D25" s="2" t="s">
        <v>41</v>
      </c>
      <c r="E25" s="20"/>
      <c r="F25" s="21"/>
    </row>
    <row r="26" spans="1:6">
      <c r="A26" s="1"/>
      <c r="B26" s="2" t="s">
        <v>115</v>
      </c>
      <c r="C26" s="50">
        <v>0</v>
      </c>
      <c r="D26" s="2" t="s">
        <v>41</v>
      </c>
      <c r="E26" s="20"/>
      <c r="F26" s="21"/>
    </row>
    <row r="27" spans="1:6">
      <c r="A27" s="1"/>
      <c r="B27" s="2"/>
      <c r="C27" s="51"/>
      <c r="D27" s="2"/>
      <c r="E27" s="20"/>
      <c r="F27" s="21"/>
    </row>
    <row r="28" spans="1:6">
      <c r="A28" s="1" t="s">
        <v>848</v>
      </c>
      <c r="B28" s="2"/>
      <c r="C28" s="51"/>
      <c r="D28" s="2"/>
      <c r="E28" s="20"/>
      <c r="F28" s="21"/>
    </row>
    <row r="29" spans="1:6">
      <c r="A29" s="1"/>
      <c r="B29" s="2" t="s">
        <v>117</v>
      </c>
      <c r="C29" s="51"/>
      <c r="D29" s="2" t="s">
        <v>48</v>
      </c>
      <c r="E29" s="20"/>
      <c r="F29" s="21"/>
    </row>
    <row r="30" spans="1:6">
      <c r="A30" s="1"/>
      <c r="B30" s="3" t="s">
        <v>118</v>
      </c>
      <c r="C30" s="51">
        <v>370</v>
      </c>
      <c r="D30" s="2" t="s">
        <v>50</v>
      </c>
      <c r="E30" s="20"/>
      <c r="F30" s="21" t="s">
        <v>481</v>
      </c>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36.4</v>
      </c>
      <c r="D35" s="2" t="s">
        <v>56</v>
      </c>
      <c r="E35" s="20"/>
      <c r="F35" s="21" t="s">
        <v>351</v>
      </c>
    </row>
    <row r="36" spans="1:6">
      <c r="A36" s="1"/>
      <c r="B36" s="3" t="s">
        <v>849</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125</v>
      </c>
      <c r="B44" s="129"/>
      <c r="C44" s="137" t="s">
        <v>850</v>
      </c>
      <c r="D44" s="138"/>
      <c r="E44" s="138"/>
      <c r="F44" s="139"/>
    </row>
    <row r="45" spans="1:6">
      <c r="A45" s="129" t="s">
        <v>127</v>
      </c>
      <c r="B45" s="129"/>
      <c r="C45" s="137" t="s">
        <v>660</v>
      </c>
      <c r="D45" s="148"/>
      <c r="E45" s="148"/>
      <c r="F45" s="148"/>
    </row>
    <row r="46" spans="1:6">
      <c r="A46" s="25"/>
      <c r="B46" s="25"/>
      <c r="C46" s="25"/>
      <c r="D46" s="25"/>
      <c r="E46" s="38"/>
      <c r="F46" s="25"/>
    </row>
    <row r="47" spans="1:6">
      <c r="A47" s="27" t="s">
        <v>851</v>
      </c>
    </row>
    <row r="48" spans="1:6" ht="39.75" customHeight="1">
      <c r="A48" s="149" t="s">
        <v>852</v>
      </c>
      <c r="B48" s="149"/>
      <c r="C48" s="149"/>
      <c r="D48" s="149"/>
      <c r="E48" s="149"/>
      <c r="F48" s="149"/>
    </row>
    <row r="49" spans="1:6">
      <c r="A49" s="17" t="s">
        <v>129</v>
      </c>
    </row>
    <row r="50" spans="1:6">
      <c r="A50" s="128" t="s">
        <v>661</v>
      </c>
      <c r="B50" s="128"/>
      <c r="C50" s="128"/>
      <c r="D50" s="128"/>
      <c r="E50" s="128"/>
      <c r="F50" s="128"/>
    </row>
    <row r="51" spans="1:6">
      <c r="A51" s="128" t="s">
        <v>662</v>
      </c>
      <c r="B51" s="128"/>
      <c r="C51" s="128"/>
      <c r="D51" s="128"/>
      <c r="E51" s="128"/>
      <c r="F51" s="128"/>
    </row>
    <row r="52" spans="1:6">
      <c r="A52" s="128" t="s">
        <v>663</v>
      </c>
      <c r="B52" s="128"/>
      <c r="C52" s="128"/>
      <c r="D52" s="128"/>
      <c r="E52" s="128"/>
      <c r="F52" s="128"/>
    </row>
    <row r="53" spans="1:6">
      <c r="A53" s="128" t="s">
        <v>664</v>
      </c>
      <c r="B53" s="128"/>
      <c r="C53" s="128"/>
      <c r="D53" s="128"/>
      <c r="E53" s="128"/>
      <c r="F53" s="128"/>
    </row>
    <row r="54" spans="1:6">
      <c r="A54" s="128" t="s">
        <v>665</v>
      </c>
      <c r="B54" s="128"/>
      <c r="C54" s="128"/>
      <c r="D54" s="128"/>
      <c r="E54" s="128"/>
      <c r="F54" s="128"/>
    </row>
    <row r="55" spans="1:6">
      <c r="A55" s="128" t="s">
        <v>666</v>
      </c>
      <c r="B55" s="128"/>
      <c r="C55" s="128"/>
      <c r="D55" s="128"/>
      <c r="E55" s="128"/>
      <c r="F55" s="128"/>
    </row>
    <row r="56" spans="1:6">
      <c r="A56" s="128" t="s">
        <v>667</v>
      </c>
      <c r="B56" s="128"/>
      <c r="C56" s="128"/>
      <c r="D56" s="128"/>
      <c r="E56" s="128"/>
      <c r="F56" s="128"/>
    </row>
    <row r="57" spans="1:6">
      <c r="A57" s="128" t="s">
        <v>668</v>
      </c>
      <c r="B57" s="128"/>
      <c r="C57" s="128"/>
      <c r="D57" s="128"/>
      <c r="E57" s="128"/>
      <c r="F57" s="128"/>
    </row>
    <row r="58" spans="1:6">
      <c r="A58" s="128"/>
      <c r="B58" s="128"/>
      <c r="C58" s="128"/>
      <c r="D58" s="128"/>
      <c r="E58" s="128"/>
      <c r="F58" s="128"/>
    </row>
    <row r="59" spans="1:6">
      <c r="A59" s="128"/>
      <c r="B59" s="128"/>
      <c r="C59" s="128"/>
      <c r="D59" s="128"/>
      <c r="E59" s="128"/>
      <c r="F59" s="128"/>
    </row>
  </sheetData>
  <mergeCells count="19">
    <mergeCell ref="A52:F52"/>
    <mergeCell ref="A1:B1"/>
    <mergeCell ref="C1:D1"/>
    <mergeCell ref="C2:D2"/>
    <mergeCell ref="C3:D3"/>
    <mergeCell ref="A44:B44"/>
    <mergeCell ref="C44:F44"/>
    <mergeCell ref="A45:B45"/>
    <mergeCell ref="C45:F45"/>
    <mergeCell ref="A48:F48"/>
    <mergeCell ref="A50:F50"/>
    <mergeCell ref="A51:F51"/>
    <mergeCell ref="A59:F59"/>
    <mergeCell ref="A53:F53"/>
    <mergeCell ref="A54:F54"/>
    <mergeCell ref="A55:F55"/>
    <mergeCell ref="A56:F56"/>
    <mergeCell ref="A57:F57"/>
    <mergeCell ref="A58:F58"/>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F58"/>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601</v>
      </c>
      <c r="B1" s="132"/>
      <c r="C1" s="132" t="s">
        <v>602</v>
      </c>
      <c r="D1" s="132"/>
      <c r="E1" s="37" t="s">
        <v>603</v>
      </c>
      <c r="F1" s="37" t="s">
        <v>604</v>
      </c>
    </row>
    <row r="2" spans="1:6">
      <c r="A2" s="18" t="s">
        <v>605</v>
      </c>
      <c r="B2" s="19"/>
      <c r="C2" s="133"/>
      <c r="D2" s="134"/>
      <c r="E2" s="20"/>
      <c r="F2" s="21"/>
    </row>
    <row r="3" spans="1:6" ht="78.75">
      <c r="A3" s="22" t="s">
        <v>321</v>
      </c>
      <c r="B3" s="23"/>
      <c r="C3" s="135" t="s">
        <v>322</v>
      </c>
      <c r="D3" s="136"/>
      <c r="E3" s="20">
        <v>4</v>
      </c>
      <c r="F3" s="21" t="s">
        <v>606</v>
      </c>
    </row>
    <row r="4" spans="1:6">
      <c r="A4" s="1" t="s">
        <v>607</v>
      </c>
      <c r="B4" s="2"/>
      <c r="C4" s="1"/>
      <c r="D4" s="23"/>
      <c r="E4" s="20"/>
      <c r="F4" s="21"/>
    </row>
    <row r="5" spans="1:6">
      <c r="A5" s="1"/>
      <c r="B5" s="2" t="s">
        <v>608</v>
      </c>
      <c r="C5" s="22" t="s">
        <v>609</v>
      </c>
      <c r="D5" s="2"/>
      <c r="E5" s="20"/>
      <c r="F5" s="21"/>
    </row>
    <row r="6" spans="1:6">
      <c r="A6" s="1"/>
      <c r="B6" s="2" t="s">
        <v>610</v>
      </c>
      <c r="C6" s="22" t="s">
        <v>611</v>
      </c>
      <c r="D6" s="2"/>
      <c r="E6" s="20"/>
      <c r="F6" s="21"/>
    </row>
    <row r="7" spans="1:6">
      <c r="A7" s="1"/>
      <c r="B7" s="2" t="s">
        <v>328</v>
      </c>
      <c r="C7" s="51">
        <v>37</v>
      </c>
      <c r="D7" s="2" t="s">
        <v>10</v>
      </c>
      <c r="E7" s="20">
        <v>1</v>
      </c>
      <c r="F7" s="52"/>
    </row>
    <row r="8" spans="1:6">
      <c r="A8" s="1"/>
      <c r="B8" s="2" t="s">
        <v>612</v>
      </c>
      <c r="C8" s="51">
        <v>8100</v>
      </c>
      <c r="D8" s="2" t="s">
        <v>12</v>
      </c>
      <c r="E8" s="20">
        <v>3</v>
      </c>
      <c r="F8" s="21"/>
    </row>
    <row r="9" spans="1:6" ht="31.5">
      <c r="A9" s="1"/>
      <c r="B9" s="2" t="s">
        <v>613</v>
      </c>
      <c r="C9" s="51">
        <v>1030</v>
      </c>
      <c r="D9" s="2" t="s">
        <v>15</v>
      </c>
      <c r="E9" s="20">
        <v>1</v>
      </c>
      <c r="F9" s="21" t="s">
        <v>614</v>
      </c>
    </row>
    <row r="10" spans="1:6">
      <c r="A10" s="1"/>
      <c r="B10" s="2" t="s">
        <v>615</v>
      </c>
      <c r="C10" s="51">
        <v>160</v>
      </c>
      <c r="D10" s="2"/>
      <c r="E10" s="20">
        <v>2</v>
      </c>
      <c r="F10" s="21" t="s">
        <v>616</v>
      </c>
    </row>
    <row r="11" spans="1:6">
      <c r="A11" s="1"/>
      <c r="B11" s="2" t="s">
        <v>617</v>
      </c>
      <c r="C11" s="51">
        <v>0</v>
      </c>
      <c r="D11" s="2"/>
      <c r="E11" s="20"/>
      <c r="F11" s="21" t="s">
        <v>618</v>
      </c>
    </row>
    <row r="12" spans="1:6" ht="47.25">
      <c r="A12" s="1"/>
      <c r="B12" s="2" t="s">
        <v>619</v>
      </c>
      <c r="C12" s="51">
        <v>4.5</v>
      </c>
      <c r="D12" s="2" t="s">
        <v>19</v>
      </c>
      <c r="E12" s="20">
        <v>4</v>
      </c>
      <c r="F12" s="21" t="s">
        <v>620</v>
      </c>
    </row>
    <row r="13" spans="1:6">
      <c r="A13" s="1"/>
      <c r="B13" s="2" t="s">
        <v>621</v>
      </c>
      <c r="C13" s="51">
        <v>50</v>
      </c>
      <c r="D13" s="2" t="s">
        <v>21</v>
      </c>
      <c r="E13" s="20">
        <v>4</v>
      </c>
      <c r="F13" s="21" t="s">
        <v>622</v>
      </c>
    </row>
    <row r="14" spans="1:6" ht="31.5">
      <c r="A14" s="1"/>
      <c r="B14" s="2" t="s">
        <v>623</v>
      </c>
      <c r="C14" s="51">
        <v>1800</v>
      </c>
      <c r="D14" s="2" t="s">
        <v>24</v>
      </c>
      <c r="E14" s="20" t="s">
        <v>624</v>
      </c>
      <c r="F14" s="21" t="s">
        <v>625</v>
      </c>
    </row>
    <row r="15" spans="1:6">
      <c r="A15" s="1"/>
      <c r="B15" s="2"/>
      <c r="C15" s="51"/>
      <c r="D15" s="2"/>
      <c r="E15" s="20"/>
      <c r="F15" s="21"/>
    </row>
    <row r="16" spans="1:6">
      <c r="A16" s="1" t="s">
        <v>287</v>
      </c>
      <c r="B16" s="2"/>
      <c r="C16" s="51"/>
      <c r="D16" s="2"/>
      <c r="E16" s="20"/>
      <c r="F16" s="21"/>
    </row>
    <row r="17" spans="1:6">
      <c r="A17" s="1"/>
      <c r="B17" s="2" t="s">
        <v>288</v>
      </c>
      <c r="C17" s="51">
        <v>23259.68080861817</v>
      </c>
      <c r="D17" s="2" t="s">
        <v>28</v>
      </c>
      <c r="E17" s="20">
        <v>1</v>
      </c>
      <c r="F17" s="21" t="s">
        <v>626</v>
      </c>
    </row>
    <row r="18" spans="1:6">
      <c r="A18" s="1"/>
      <c r="B18" s="2" t="s">
        <v>289</v>
      </c>
      <c r="C18" s="50">
        <v>25.3</v>
      </c>
      <c r="D18" s="2" t="s">
        <v>31</v>
      </c>
      <c r="E18" s="20">
        <v>1</v>
      </c>
      <c r="F18" s="21" t="s">
        <v>627</v>
      </c>
    </row>
    <row r="19" spans="1:6">
      <c r="A19" s="1"/>
      <c r="B19" s="3" t="s">
        <v>291</v>
      </c>
      <c r="C19" s="50">
        <v>0</v>
      </c>
      <c r="D19" s="2" t="s">
        <v>31</v>
      </c>
      <c r="E19" s="20">
        <v>1</v>
      </c>
      <c r="F19" s="21" t="s">
        <v>628</v>
      </c>
    </row>
    <row r="20" spans="1:6">
      <c r="A20" s="1"/>
      <c r="B20" s="3" t="s">
        <v>293</v>
      </c>
      <c r="C20" s="51">
        <v>104.3</v>
      </c>
      <c r="D20" s="2" t="s">
        <v>35</v>
      </c>
      <c r="E20" s="20"/>
      <c r="F20" s="21"/>
    </row>
    <row r="21" spans="1:6">
      <c r="A21" s="1"/>
      <c r="B21" s="3" t="s">
        <v>629</v>
      </c>
      <c r="C21" s="51">
        <v>1362</v>
      </c>
      <c r="D21" s="2" t="s">
        <v>28</v>
      </c>
      <c r="E21" s="20"/>
      <c r="F21" s="21"/>
    </row>
    <row r="22" spans="1:6">
      <c r="A22" s="1"/>
      <c r="B22" s="3" t="s">
        <v>295</v>
      </c>
      <c r="C22" s="51">
        <v>3</v>
      </c>
      <c r="D22" s="2" t="s">
        <v>39</v>
      </c>
      <c r="E22" s="20"/>
      <c r="F22" s="21"/>
    </row>
    <row r="23" spans="1:6">
      <c r="A23" s="1"/>
      <c r="B23" s="3" t="s">
        <v>630</v>
      </c>
      <c r="C23" s="50">
        <v>1</v>
      </c>
      <c r="D23" s="2" t="s">
        <v>41</v>
      </c>
      <c r="E23" s="20"/>
      <c r="F23" s="21" t="s">
        <v>631</v>
      </c>
    </row>
    <row r="24" spans="1:6">
      <c r="A24" s="1"/>
      <c r="B24" s="3" t="s">
        <v>632</v>
      </c>
      <c r="C24" s="50"/>
      <c r="D24" s="2" t="s">
        <v>41</v>
      </c>
      <c r="E24" s="20"/>
      <c r="F24" s="21"/>
    </row>
    <row r="25" spans="1:6">
      <c r="A25" s="1"/>
      <c r="B25" s="2" t="s">
        <v>633</v>
      </c>
      <c r="C25" s="50"/>
      <c r="D25" s="2" t="s">
        <v>41</v>
      </c>
      <c r="E25" s="20"/>
      <c r="F25" s="21"/>
    </row>
    <row r="26" spans="1:6">
      <c r="A26" s="1"/>
      <c r="B26" s="2" t="s">
        <v>634</v>
      </c>
      <c r="C26" s="50"/>
      <c r="D26" s="2" t="s">
        <v>41</v>
      </c>
      <c r="E26" s="20"/>
      <c r="F26" s="21"/>
    </row>
    <row r="27" spans="1:6" ht="94.5">
      <c r="A27" s="1"/>
      <c r="B27" s="2" t="s">
        <v>635</v>
      </c>
      <c r="C27" s="51"/>
      <c r="D27" s="2"/>
      <c r="E27" s="20">
        <v>4</v>
      </c>
      <c r="F27" s="21" t="s">
        <v>636</v>
      </c>
    </row>
    <row r="28" spans="1:6">
      <c r="A28" s="1"/>
      <c r="B28" s="2"/>
      <c r="C28" s="51"/>
      <c r="D28" s="2"/>
      <c r="E28" s="20"/>
      <c r="F28" s="21"/>
    </row>
    <row r="29" spans="1:6">
      <c r="A29" s="1" t="s">
        <v>637</v>
      </c>
      <c r="B29" s="2"/>
      <c r="C29" s="51"/>
      <c r="D29" s="2"/>
      <c r="E29" s="20"/>
      <c r="F29" s="21"/>
    </row>
    <row r="30" spans="1:6">
      <c r="A30" s="1"/>
      <c r="B30" s="2" t="s">
        <v>638</v>
      </c>
      <c r="C30" s="51"/>
      <c r="D30" s="2" t="s">
        <v>48</v>
      </c>
      <c r="E30" s="20"/>
      <c r="F30" s="21"/>
    </row>
    <row r="31" spans="1:6">
      <c r="A31" s="1"/>
      <c r="B31" s="3" t="s">
        <v>304</v>
      </c>
      <c r="C31" s="51">
        <v>728</v>
      </c>
      <c r="D31" s="2" t="s">
        <v>50</v>
      </c>
      <c r="E31" s="20">
        <v>6</v>
      </c>
      <c r="F31" s="21" t="s">
        <v>639</v>
      </c>
    </row>
    <row r="32" spans="1:6">
      <c r="A32" s="1"/>
      <c r="B32" s="3" t="s">
        <v>305</v>
      </c>
      <c r="C32" s="51"/>
      <c r="D32" s="2" t="s">
        <v>50</v>
      </c>
      <c r="E32" s="20"/>
      <c r="F32" s="21"/>
    </row>
    <row r="33" spans="1:6">
      <c r="A33" s="1"/>
      <c r="B33" s="3" t="s">
        <v>306</v>
      </c>
      <c r="C33" s="51"/>
      <c r="D33" s="2" t="s">
        <v>41</v>
      </c>
      <c r="E33" s="20"/>
      <c r="F33" s="21"/>
    </row>
    <row r="34" spans="1:6">
      <c r="A34" s="22"/>
      <c r="B34" s="23"/>
      <c r="C34" s="51"/>
      <c r="D34" s="23"/>
      <c r="E34" s="20"/>
      <c r="F34" s="21"/>
    </row>
    <row r="35" spans="1:6">
      <c r="A35" s="1" t="s">
        <v>640</v>
      </c>
      <c r="B35" s="2"/>
      <c r="C35" s="51"/>
      <c r="D35" s="2"/>
      <c r="E35" s="20"/>
      <c r="F35" s="21"/>
    </row>
    <row r="36" spans="1:6">
      <c r="A36" s="1"/>
      <c r="B36" s="2" t="s">
        <v>340</v>
      </c>
      <c r="C36" s="51">
        <v>39</v>
      </c>
      <c r="D36" s="2" t="s">
        <v>56</v>
      </c>
      <c r="E36" s="20"/>
      <c r="F36" s="21"/>
    </row>
    <row r="37" spans="1:6">
      <c r="A37" s="1"/>
      <c r="B37" s="3" t="s">
        <v>641</v>
      </c>
      <c r="C37" s="51"/>
      <c r="D37" s="2"/>
      <c r="E37" s="20"/>
      <c r="F37" s="21"/>
    </row>
    <row r="38" spans="1:6">
      <c r="A38" s="1"/>
      <c r="B38" s="4" t="s">
        <v>58</v>
      </c>
      <c r="C38" s="99"/>
      <c r="D38" s="2" t="s">
        <v>59</v>
      </c>
      <c r="E38" s="20"/>
      <c r="F38" s="21"/>
    </row>
    <row r="39" spans="1:6">
      <c r="A39" s="1"/>
      <c r="B39" s="4" t="s">
        <v>60</v>
      </c>
      <c r="C39" s="99"/>
      <c r="D39" s="2" t="s">
        <v>59</v>
      </c>
      <c r="E39" s="20"/>
      <c r="F39" s="21"/>
    </row>
    <row r="40" spans="1:6">
      <c r="A40" s="1"/>
      <c r="B40" s="4" t="s">
        <v>61</v>
      </c>
      <c r="C40" s="99"/>
      <c r="D40" s="2" t="s">
        <v>59</v>
      </c>
      <c r="E40" s="20"/>
      <c r="F40" s="21"/>
    </row>
    <row r="41" spans="1:6">
      <c r="A41" s="1"/>
      <c r="B41" s="4" t="s">
        <v>62</v>
      </c>
      <c r="C41" s="99"/>
      <c r="D41" s="2" t="s">
        <v>59</v>
      </c>
      <c r="E41" s="20"/>
      <c r="F41" s="21"/>
    </row>
    <row r="42" spans="1:6">
      <c r="A42" s="1"/>
      <c r="B42" s="4" t="s">
        <v>63</v>
      </c>
      <c r="C42" s="99"/>
      <c r="D42" s="2" t="s">
        <v>59</v>
      </c>
      <c r="E42" s="20"/>
      <c r="F42" s="21"/>
    </row>
    <row r="43" spans="1:6">
      <c r="A43" s="1"/>
      <c r="B43" s="4" t="s">
        <v>64</v>
      </c>
      <c r="C43" s="99"/>
      <c r="D43" s="2" t="s">
        <v>59</v>
      </c>
      <c r="E43" s="20"/>
      <c r="F43" s="21"/>
    </row>
    <row r="44" spans="1:6">
      <c r="A44" s="5"/>
      <c r="B44" s="6" t="s">
        <v>65</v>
      </c>
      <c r="C44" s="7"/>
      <c r="D44" s="49" t="s">
        <v>59</v>
      </c>
      <c r="E44" s="20"/>
      <c r="F44" s="21"/>
    </row>
    <row r="45" spans="1:6">
      <c r="A45" s="129" t="s">
        <v>522</v>
      </c>
      <c r="B45" s="129"/>
      <c r="C45" s="137" t="s">
        <v>642</v>
      </c>
      <c r="D45" s="138"/>
      <c r="E45" s="138"/>
      <c r="F45" s="139"/>
    </row>
    <row r="46" spans="1:6">
      <c r="A46" s="129" t="s">
        <v>524</v>
      </c>
      <c r="B46" s="129"/>
      <c r="C46" s="142" t="s">
        <v>643</v>
      </c>
      <c r="D46" s="138"/>
      <c r="E46" s="138"/>
      <c r="F46" s="139"/>
    </row>
    <row r="47" spans="1:6">
      <c r="A47" s="25"/>
      <c r="B47" s="25"/>
      <c r="C47" s="25"/>
      <c r="D47" s="25"/>
      <c r="E47" s="38"/>
      <c r="F47" s="25"/>
    </row>
    <row r="48" spans="1:6">
      <c r="A48" s="17" t="s">
        <v>421</v>
      </c>
    </row>
    <row r="49" spans="1:6">
      <c r="A49" s="128" t="s">
        <v>644</v>
      </c>
      <c r="B49" s="128"/>
      <c r="C49" s="128"/>
      <c r="D49" s="128"/>
      <c r="E49" s="128"/>
      <c r="F49" s="128"/>
    </row>
    <row r="50" spans="1:6">
      <c r="A50" s="128" t="s">
        <v>645</v>
      </c>
      <c r="B50" s="128"/>
      <c r="C50" s="128"/>
      <c r="D50" s="128"/>
      <c r="E50" s="128"/>
      <c r="F50" s="128"/>
    </row>
    <row r="51" spans="1:6">
      <c r="A51" s="128" t="s">
        <v>646</v>
      </c>
      <c r="B51" s="128"/>
      <c r="C51" s="128"/>
      <c r="D51" s="128"/>
      <c r="E51" s="128"/>
      <c r="F51" s="128"/>
    </row>
    <row r="52" spans="1:6">
      <c r="A52" s="128" t="s">
        <v>647</v>
      </c>
      <c r="B52" s="128"/>
      <c r="C52" s="128"/>
      <c r="D52" s="128"/>
      <c r="E52" s="128"/>
      <c r="F52" s="128"/>
    </row>
    <row r="53" spans="1:6">
      <c r="A53" s="128" t="s">
        <v>648</v>
      </c>
      <c r="B53" s="128"/>
      <c r="C53" s="128"/>
      <c r="D53" s="128"/>
      <c r="E53" s="128"/>
      <c r="F53" s="128"/>
    </row>
    <row r="54" spans="1:6">
      <c r="A54" s="128" t="s">
        <v>649</v>
      </c>
      <c r="B54" s="128"/>
      <c r="C54" s="128"/>
      <c r="D54" s="128"/>
      <c r="E54" s="128"/>
      <c r="F54" s="128"/>
    </row>
    <row r="55" spans="1:6">
      <c r="A55" s="128" t="s">
        <v>650</v>
      </c>
      <c r="B55" s="128"/>
      <c r="C55" s="128"/>
      <c r="D55" s="128"/>
      <c r="E55" s="128"/>
      <c r="F55" s="128"/>
    </row>
    <row r="56" spans="1:6">
      <c r="A56" s="128"/>
      <c r="B56" s="128"/>
      <c r="C56" s="128"/>
      <c r="D56" s="128"/>
      <c r="E56" s="128"/>
      <c r="F56" s="128"/>
    </row>
    <row r="57" spans="1:6">
      <c r="A57" s="128"/>
      <c r="B57" s="128"/>
      <c r="C57" s="128"/>
      <c r="D57" s="128"/>
      <c r="E57" s="128"/>
      <c r="F57" s="128"/>
    </row>
    <row r="58" spans="1:6">
      <c r="A58" s="128"/>
      <c r="B58" s="128"/>
      <c r="C58" s="128"/>
      <c r="D58" s="128"/>
      <c r="E58" s="128"/>
      <c r="F58" s="128"/>
    </row>
  </sheetData>
  <mergeCells count="18">
    <mergeCell ref="A1:B1"/>
    <mergeCell ref="C1:D1"/>
    <mergeCell ref="C2:D2"/>
    <mergeCell ref="C3:D3"/>
    <mergeCell ref="A45:B45"/>
    <mergeCell ref="C45:F45"/>
    <mergeCell ref="A58:F58"/>
    <mergeCell ref="A46:B46"/>
    <mergeCell ref="C46:F46"/>
    <mergeCell ref="A49:F49"/>
    <mergeCell ref="A50:F50"/>
    <mergeCell ref="A51:F51"/>
    <mergeCell ref="A52:F52"/>
    <mergeCell ref="A53:F53"/>
    <mergeCell ref="A54:F54"/>
    <mergeCell ref="A55:F55"/>
    <mergeCell ref="A56:F56"/>
    <mergeCell ref="A57:F57"/>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F55"/>
  <sheetViews>
    <sheetView workbookViewId="0">
      <selection activeCell="G15" sqref="G15"/>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778</v>
      </c>
      <c r="B1" s="132"/>
      <c r="C1" s="132" t="s">
        <v>720</v>
      </c>
      <c r="D1" s="132"/>
      <c r="E1" s="37" t="s">
        <v>779</v>
      </c>
      <c r="F1" s="37" t="s">
        <v>722</v>
      </c>
    </row>
    <row r="2" spans="1:6">
      <c r="A2" s="18" t="s">
        <v>723</v>
      </c>
      <c r="B2" s="19"/>
      <c r="C2" s="133"/>
      <c r="D2" s="134"/>
      <c r="E2" s="20"/>
      <c r="F2" s="21"/>
    </row>
    <row r="3" spans="1:6" ht="31.5">
      <c r="A3" s="22" t="s">
        <v>725</v>
      </c>
      <c r="B3" s="23"/>
      <c r="C3" s="135" t="s">
        <v>726</v>
      </c>
      <c r="D3" s="136"/>
      <c r="E3" s="20">
        <v>3</v>
      </c>
      <c r="F3" s="21" t="s">
        <v>780</v>
      </c>
    </row>
    <row r="4" spans="1:6">
      <c r="A4" s="1" t="s">
        <v>728</v>
      </c>
      <c r="B4" s="2"/>
      <c r="C4" s="1"/>
      <c r="D4" s="23"/>
      <c r="E4" s="20"/>
      <c r="F4" s="21"/>
    </row>
    <row r="5" spans="1:6">
      <c r="A5" s="1"/>
      <c r="B5" s="2" t="s">
        <v>781</v>
      </c>
      <c r="C5" s="22" t="s">
        <v>782</v>
      </c>
      <c r="D5" s="2"/>
      <c r="E5" s="20"/>
      <c r="F5" s="21"/>
    </row>
    <row r="6" spans="1:6">
      <c r="A6" s="1"/>
      <c r="B6" s="2" t="s">
        <v>783</v>
      </c>
      <c r="C6" s="22" t="s">
        <v>784</v>
      </c>
      <c r="D6" s="2"/>
      <c r="E6" s="20"/>
      <c r="F6" s="21"/>
    </row>
    <row r="7" spans="1:6">
      <c r="A7" s="1"/>
      <c r="B7" s="2" t="s">
        <v>785</v>
      </c>
      <c r="C7" s="51">
        <v>38</v>
      </c>
      <c r="D7" s="2" t="s">
        <v>10</v>
      </c>
      <c r="E7" s="20">
        <v>3</v>
      </c>
      <c r="F7" s="21" t="s">
        <v>786</v>
      </c>
    </row>
    <row r="8" spans="1:6" ht="31.5">
      <c r="A8" s="1"/>
      <c r="B8" s="2" t="s">
        <v>734</v>
      </c>
      <c r="C8" s="51">
        <v>7311</v>
      </c>
      <c r="D8" s="2" t="s">
        <v>12</v>
      </c>
      <c r="E8" s="20">
        <v>4</v>
      </c>
      <c r="F8" s="21" t="s">
        <v>787</v>
      </c>
    </row>
    <row r="9" spans="1:6">
      <c r="A9" s="1"/>
      <c r="B9" s="2" t="s">
        <v>788</v>
      </c>
      <c r="C9" s="51">
        <v>46410</v>
      </c>
      <c r="D9" s="2" t="s">
        <v>15</v>
      </c>
      <c r="E9" s="20">
        <v>1</v>
      </c>
      <c r="F9" s="21" t="s">
        <v>789</v>
      </c>
    </row>
    <row r="10" spans="1:6" ht="31.5">
      <c r="A10" s="1"/>
      <c r="B10" s="2" t="s">
        <v>790</v>
      </c>
      <c r="C10" s="51">
        <v>80</v>
      </c>
      <c r="D10" s="2"/>
      <c r="E10" s="20">
        <v>3</v>
      </c>
      <c r="F10" s="21" t="s">
        <v>791</v>
      </c>
    </row>
    <row r="11" spans="1:6">
      <c r="A11" s="1"/>
      <c r="B11" s="2" t="s">
        <v>792</v>
      </c>
      <c r="C11" s="51">
        <v>11</v>
      </c>
      <c r="D11" s="2"/>
      <c r="E11" s="20">
        <v>6</v>
      </c>
      <c r="F11" s="21"/>
    </row>
    <row r="12" spans="1:6">
      <c r="A12" s="1"/>
      <c r="B12" s="2" t="s">
        <v>741</v>
      </c>
      <c r="C12" s="51">
        <v>4.5</v>
      </c>
      <c r="D12" s="2" t="s">
        <v>19</v>
      </c>
      <c r="E12" s="20">
        <v>5</v>
      </c>
      <c r="F12" s="21" t="s">
        <v>793</v>
      </c>
    </row>
    <row r="13" spans="1:6">
      <c r="A13" s="1"/>
      <c r="B13" s="2" t="s">
        <v>742</v>
      </c>
      <c r="C13" s="51"/>
      <c r="D13" s="2"/>
      <c r="E13" s="20" t="s">
        <v>794</v>
      </c>
      <c r="F13" s="21"/>
    </row>
    <row r="14" spans="1:6">
      <c r="A14" s="1"/>
      <c r="B14" s="2" t="s">
        <v>795</v>
      </c>
      <c r="C14" s="51">
        <v>2900</v>
      </c>
      <c r="D14" s="2" t="s">
        <v>24</v>
      </c>
      <c r="E14" s="20">
        <v>2</v>
      </c>
      <c r="F14" s="21" t="s">
        <v>796</v>
      </c>
    </row>
    <row r="15" spans="1:6">
      <c r="A15" s="1"/>
      <c r="B15" s="2"/>
      <c r="C15" s="51"/>
      <c r="D15" s="2"/>
      <c r="E15" s="20"/>
      <c r="F15" s="21"/>
    </row>
    <row r="16" spans="1:6">
      <c r="A16" s="1" t="s">
        <v>797</v>
      </c>
      <c r="B16" s="2"/>
      <c r="C16" s="51"/>
      <c r="D16" s="2"/>
      <c r="E16" s="20"/>
      <c r="F16" s="21"/>
    </row>
    <row r="17" spans="1:6">
      <c r="A17" s="1"/>
      <c r="B17" s="2" t="s">
        <v>798</v>
      </c>
      <c r="C17" s="51">
        <v>238</v>
      </c>
      <c r="D17" s="2" t="s">
        <v>28</v>
      </c>
      <c r="E17" s="20">
        <v>1</v>
      </c>
      <c r="F17" s="21" t="s">
        <v>799</v>
      </c>
    </row>
    <row r="18" spans="1:6">
      <c r="A18" s="1"/>
      <c r="B18" s="2" t="s">
        <v>800</v>
      </c>
      <c r="C18" s="50">
        <v>8.6999999999999993</v>
      </c>
      <c r="D18" s="2" t="s">
        <v>31</v>
      </c>
      <c r="E18" s="20">
        <v>1</v>
      </c>
      <c r="F18" s="21" t="s">
        <v>801</v>
      </c>
    </row>
    <row r="19" spans="1:6" ht="31.5">
      <c r="A19" s="1"/>
      <c r="B19" s="3" t="s">
        <v>750</v>
      </c>
      <c r="C19" s="50">
        <v>6</v>
      </c>
      <c r="D19" s="2" t="s">
        <v>31</v>
      </c>
      <c r="E19" s="20">
        <v>7</v>
      </c>
      <c r="F19" s="21" t="s">
        <v>802</v>
      </c>
    </row>
    <row r="20" spans="1:6" ht="63">
      <c r="A20" s="1"/>
      <c r="B20" s="3" t="s">
        <v>752</v>
      </c>
      <c r="C20" s="51" t="s">
        <v>803</v>
      </c>
      <c r="D20" s="2" t="s">
        <v>35</v>
      </c>
      <c r="E20" s="20">
        <v>2</v>
      </c>
      <c r="F20" s="21" t="s">
        <v>804</v>
      </c>
    </row>
    <row r="21" spans="1:6">
      <c r="A21" s="1"/>
      <c r="B21" s="3" t="s">
        <v>805</v>
      </c>
      <c r="C21" s="51"/>
      <c r="D21" s="2" t="s">
        <v>28</v>
      </c>
      <c r="E21" s="20"/>
      <c r="F21" s="21"/>
    </row>
    <row r="22" spans="1:6">
      <c r="A22" s="1"/>
      <c r="B22" s="3" t="s">
        <v>806</v>
      </c>
      <c r="C22" s="51"/>
      <c r="D22" s="2" t="s">
        <v>39</v>
      </c>
      <c r="E22" s="20"/>
      <c r="F22" s="21"/>
    </row>
    <row r="23" spans="1:6">
      <c r="A23" s="1"/>
      <c r="B23" s="3" t="s">
        <v>755</v>
      </c>
      <c r="C23" s="50">
        <v>1</v>
      </c>
      <c r="D23" s="2" t="s">
        <v>41</v>
      </c>
      <c r="E23" s="20"/>
      <c r="F23" s="21" t="s">
        <v>807</v>
      </c>
    </row>
    <row r="24" spans="1:6">
      <c r="A24" s="1"/>
      <c r="B24" s="3" t="s">
        <v>808</v>
      </c>
      <c r="C24" s="50"/>
      <c r="D24" s="2" t="s">
        <v>41</v>
      </c>
      <c r="E24" s="20"/>
      <c r="F24" s="21"/>
    </row>
    <row r="25" spans="1:6">
      <c r="A25" s="1"/>
      <c r="B25" s="2" t="s">
        <v>759</v>
      </c>
      <c r="C25" s="50">
        <v>0.69</v>
      </c>
      <c r="D25" s="2" t="s">
        <v>41</v>
      </c>
      <c r="E25" s="20"/>
      <c r="F25" s="21" t="s">
        <v>809</v>
      </c>
    </row>
    <row r="26" spans="1:6">
      <c r="A26" s="1"/>
      <c r="B26" s="2" t="s">
        <v>760</v>
      </c>
      <c r="C26" s="50"/>
      <c r="D26" s="2" t="s">
        <v>41</v>
      </c>
      <c r="E26" s="20"/>
      <c r="F26" s="21"/>
    </row>
    <row r="27" spans="1:6">
      <c r="A27" s="1"/>
      <c r="B27" s="2"/>
      <c r="C27" s="51"/>
      <c r="D27" s="2"/>
      <c r="E27" s="20"/>
      <c r="F27" s="21"/>
    </row>
    <row r="28" spans="1:6">
      <c r="A28" s="1" t="s">
        <v>810</v>
      </c>
      <c r="B28" s="2"/>
      <c r="C28" s="51"/>
      <c r="D28" s="2"/>
      <c r="E28" s="20"/>
      <c r="F28" s="21"/>
    </row>
    <row r="29" spans="1:6">
      <c r="A29" s="1"/>
      <c r="B29" s="2" t="s">
        <v>811</v>
      </c>
      <c r="C29" s="51"/>
      <c r="D29" s="2" t="s">
        <v>48</v>
      </c>
      <c r="E29" s="20"/>
      <c r="F29" s="21"/>
    </row>
    <row r="30" spans="1:6">
      <c r="A30" s="1"/>
      <c r="B30" s="3" t="s">
        <v>763</v>
      </c>
      <c r="C30" s="51">
        <v>34</v>
      </c>
      <c r="D30" s="2" t="s">
        <v>50</v>
      </c>
      <c r="E30" s="20">
        <v>8</v>
      </c>
      <c r="F30" s="21" t="s">
        <v>812</v>
      </c>
    </row>
    <row r="31" spans="1:6">
      <c r="A31" s="1"/>
      <c r="B31" s="3" t="s">
        <v>813</v>
      </c>
      <c r="C31" s="51"/>
      <c r="D31" s="2" t="s">
        <v>50</v>
      </c>
      <c r="E31" s="20"/>
      <c r="F31" s="21"/>
    </row>
    <row r="32" spans="1:6">
      <c r="A32" s="1"/>
      <c r="B32" s="3" t="s">
        <v>814</v>
      </c>
      <c r="C32" s="51"/>
      <c r="D32" s="2" t="s">
        <v>41</v>
      </c>
      <c r="E32" s="20"/>
      <c r="F32" s="21"/>
    </row>
    <row r="33" spans="1:6">
      <c r="A33" s="22"/>
      <c r="B33" s="23"/>
      <c r="C33" s="51"/>
      <c r="D33" s="23"/>
      <c r="E33" s="20"/>
      <c r="F33" s="21"/>
    </row>
    <row r="34" spans="1:6">
      <c r="A34" s="1" t="s">
        <v>251</v>
      </c>
      <c r="B34" s="2"/>
      <c r="C34" s="51"/>
      <c r="D34" s="2"/>
      <c r="E34" s="20"/>
      <c r="F34" s="21"/>
    </row>
    <row r="35" spans="1:6">
      <c r="A35" s="1"/>
      <c r="B35" s="2" t="s">
        <v>767</v>
      </c>
      <c r="C35" s="51">
        <v>35</v>
      </c>
      <c r="D35" s="2" t="s">
        <v>56</v>
      </c>
      <c r="E35" s="20"/>
      <c r="F35" s="21"/>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815</v>
      </c>
      <c r="B44" s="129"/>
      <c r="C44" s="142" t="s">
        <v>816</v>
      </c>
      <c r="D44" s="138"/>
      <c r="E44" s="138"/>
      <c r="F44" s="139"/>
    </row>
    <row r="45" spans="1:6">
      <c r="A45" s="129" t="s">
        <v>771</v>
      </c>
      <c r="B45" s="129"/>
      <c r="C45" s="142" t="s">
        <v>1251</v>
      </c>
      <c r="D45" s="138"/>
      <c r="E45" s="138"/>
      <c r="F45" s="139"/>
    </row>
    <row r="46" spans="1:6">
      <c r="A46" s="25"/>
      <c r="B46" s="25"/>
      <c r="C46" s="25"/>
      <c r="D46" s="25"/>
      <c r="E46" s="38"/>
      <c r="F46" s="25"/>
    </row>
    <row r="47" spans="1:6">
      <c r="A47" s="17" t="s">
        <v>129</v>
      </c>
    </row>
    <row r="48" spans="1:6">
      <c r="A48" s="129" t="s">
        <v>817</v>
      </c>
      <c r="B48" s="129"/>
      <c r="C48" s="129"/>
      <c r="D48" s="129"/>
      <c r="E48" s="129"/>
      <c r="F48" s="129"/>
    </row>
    <row r="49" spans="1:6">
      <c r="A49" s="129" t="s">
        <v>818</v>
      </c>
      <c r="B49" s="129"/>
      <c r="C49" s="129"/>
      <c r="D49" s="129"/>
      <c r="E49" s="129"/>
      <c r="F49" s="129"/>
    </row>
    <row r="50" spans="1:6">
      <c r="A50" s="129" t="s">
        <v>819</v>
      </c>
      <c r="B50" s="129"/>
      <c r="C50" s="129"/>
      <c r="D50" s="129"/>
      <c r="E50" s="129"/>
      <c r="F50" s="129"/>
    </row>
    <row r="51" spans="1:6">
      <c r="A51" s="128" t="s">
        <v>820</v>
      </c>
      <c r="B51" s="128"/>
      <c r="C51" s="128"/>
      <c r="D51" s="128"/>
      <c r="E51" s="128"/>
      <c r="F51" s="128"/>
    </row>
    <row r="52" spans="1:6">
      <c r="A52" s="128" t="s">
        <v>821</v>
      </c>
      <c r="B52" s="128"/>
      <c r="C52" s="128"/>
      <c r="D52" s="128"/>
      <c r="E52" s="128"/>
      <c r="F52" s="128"/>
    </row>
    <row r="53" spans="1:6">
      <c r="A53" s="128" t="s">
        <v>822</v>
      </c>
      <c r="B53" s="128"/>
      <c r="C53" s="128"/>
      <c r="D53" s="128"/>
      <c r="E53" s="128"/>
      <c r="F53" s="128"/>
    </row>
    <row r="54" spans="1:6">
      <c r="A54" s="128" t="s">
        <v>823</v>
      </c>
      <c r="B54" s="128"/>
      <c r="C54" s="128"/>
      <c r="D54" s="128"/>
      <c r="E54" s="128"/>
      <c r="F54" s="128"/>
    </row>
    <row r="55" spans="1:6">
      <c r="A55" s="128" t="s">
        <v>824</v>
      </c>
      <c r="B55" s="128"/>
      <c r="C55" s="128"/>
      <c r="D55" s="128"/>
      <c r="E55" s="128"/>
      <c r="F55" s="12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F57"/>
  <sheetViews>
    <sheetView workbookViewId="0">
      <selection activeCell="A49" sqref="A49:F49"/>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106" customWidth="1"/>
    <col min="6" max="6" width="81.28515625" style="27" customWidth="1"/>
    <col min="7" max="16384" width="30.85546875" style="17"/>
  </cols>
  <sheetData>
    <row r="1" spans="1:6">
      <c r="A1" s="132" t="s">
        <v>262</v>
      </c>
      <c r="B1" s="132"/>
      <c r="C1" s="132" t="s">
        <v>263</v>
      </c>
      <c r="D1" s="132"/>
      <c r="E1" s="105" t="s">
        <v>428</v>
      </c>
      <c r="F1" s="105" t="s">
        <v>265</v>
      </c>
    </row>
    <row r="2" spans="1:6">
      <c r="A2" s="18" t="s">
        <v>669</v>
      </c>
      <c r="B2" s="19"/>
      <c r="C2" s="133"/>
      <c r="D2" s="134"/>
      <c r="E2" s="20"/>
      <c r="F2" s="21"/>
    </row>
    <row r="3" spans="1:6" ht="31.5">
      <c r="A3" s="22" t="s">
        <v>321</v>
      </c>
      <c r="B3" s="23"/>
      <c r="C3" s="135" t="s">
        <v>670</v>
      </c>
      <c r="D3" s="136"/>
      <c r="E3" s="20">
        <v>1</v>
      </c>
      <c r="F3" s="21" t="s">
        <v>1289</v>
      </c>
    </row>
    <row r="4" spans="1:6">
      <c r="A4" s="1" t="s">
        <v>271</v>
      </c>
      <c r="B4" s="2"/>
      <c r="C4" s="1"/>
      <c r="D4" s="23"/>
      <c r="E4" s="20"/>
      <c r="F4" s="21"/>
    </row>
    <row r="5" spans="1:6">
      <c r="A5" s="1"/>
      <c r="B5" s="2" t="s">
        <v>324</v>
      </c>
      <c r="C5" s="22" t="s">
        <v>349</v>
      </c>
      <c r="D5" s="2"/>
      <c r="E5" s="20"/>
      <c r="F5" s="21"/>
    </row>
    <row r="6" spans="1:6">
      <c r="A6" s="1"/>
      <c r="B6" s="2" t="s">
        <v>359</v>
      </c>
      <c r="C6" s="22" t="s">
        <v>350</v>
      </c>
      <c r="D6" s="2"/>
      <c r="E6" s="20"/>
      <c r="F6" s="21"/>
    </row>
    <row r="7" spans="1:6">
      <c r="A7" s="1"/>
      <c r="B7" s="2" t="s">
        <v>671</v>
      </c>
      <c r="C7" s="51">
        <f>2014-1969</f>
        <v>45</v>
      </c>
      <c r="D7" s="2" t="s">
        <v>10</v>
      </c>
      <c r="E7" s="20">
        <v>2</v>
      </c>
      <c r="F7" s="52" t="s">
        <v>1290</v>
      </c>
    </row>
    <row r="8" spans="1:6">
      <c r="A8" s="1"/>
      <c r="B8" s="2" t="s">
        <v>672</v>
      </c>
      <c r="C8" s="51">
        <v>7700</v>
      </c>
      <c r="D8" s="2" t="s">
        <v>12</v>
      </c>
      <c r="E8" s="20">
        <v>1</v>
      </c>
      <c r="F8" s="68" t="s">
        <v>1292</v>
      </c>
    </row>
    <row r="9" spans="1:6">
      <c r="A9" s="1"/>
      <c r="B9" s="2" t="s">
        <v>673</v>
      </c>
      <c r="C9" s="51">
        <v>507770</v>
      </c>
      <c r="D9" s="2" t="s">
        <v>15</v>
      </c>
      <c r="E9" s="20">
        <v>1</v>
      </c>
      <c r="F9" s="81" t="s">
        <v>1293</v>
      </c>
    </row>
    <row r="10" spans="1:6">
      <c r="A10" s="1"/>
      <c r="B10" s="2" t="s">
        <v>674</v>
      </c>
      <c r="C10" s="51">
        <v>1515</v>
      </c>
      <c r="D10" s="2"/>
      <c r="E10" s="20">
        <v>1</v>
      </c>
      <c r="F10" s="81" t="s">
        <v>1294</v>
      </c>
    </row>
    <row r="11" spans="1:6">
      <c r="A11" s="1"/>
      <c r="B11" s="2" t="s">
        <v>282</v>
      </c>
      <c r="C11" s="51">
        <v>853</v>
      </c>
      <c r="D11" s="2"/>
      <c r="E11" s="20">
        <v>1</v>
      </c>
      <c r="F11" s="21" t="s">
        <v>1294</v>
      </c>
    </row>
    <row r="12" spans="1:6">
      <c r="A12" s="1"/>
      <c r="B12" s="2" t="s">
        <v>283</v>
      </c>
      <c r="C12" s="51"/>
      <c r="D12" s="2" t="s">
        <v>19</v>
      </c>
      <c r="E12" s="20"/>
      <c r="F12" s="21"/>
    </row>
    <row r="13" spans="1:6">
      <c r="A13" s="1"/>
      <c r="B13" s="2" t="s">
        <v>331</v>
      </c>
      <c r="C13" s="51"/>
      <c r="D13" s="2" t="s">
        <v>21</v>
      </c>
      <c r="E13" s="20"/>
      <c r="F13" s="21"/>
    </row>
    <row r="14" spans="1:6">
      <c r="A14" s="1"/>
      <c r="B14" s="2" t="s">
        <v>286</v>
      </c>
      <c r="C14" s="51">
        <v>3200</v>
      </c>
      <c r="D14" s="2" t="s">
        <v>24</v>
      </c>
      <c r="E14" s="20">
        <v>1</v>
      </c>
      <c r="F14" s="68" t="s">
        <v>1292</v>
      </c>
    </row>
    <row r="15" spans="1:6">
      <c r="A15" s="1"/>
      <c r="B15" s="2"/>
      <c r="C15" s="51"/>
      <c r="D15" s="2"/>
      <c r="E15" s="20"/>
      <c r="F15" s="21"/>
    </row>
    <row r="16" spans="1:6">
      <c r="A16" s="1" t="s">
        <v>675</v>
      </c>
      <c r="B16" s="2"/>
      <c r="C16" s="51"/>
      <c r="D16" s="2"/>
      <c r="E16" s="20"/>
      <c r="F16" s="21"/>
    </row>
    <row r="17" spans="1:6">
      <c r="A17" s="1"/>
      <c r="B17" s="2" t="s">
        <v>288</v>
      </c>
      <c r="C17" s="51">
        <v>16576</v>
      </c>
      <c r="D17" s="2" t="s">
        <v>28</v>
      </c>
      <c r="E17" s="20">
        <v>1</v>
      </c>
      <c r="F17" s="68" t="s">
        <v>1295</v>
      </c>
    </row>
    <row r="18" spans="1:6">
      <c r="A18" s="1"/>
      <c r="B18" s="2" t="s">
        <v>289</v>
      </c>
      <c r="C18" s="50">
        <v>3.96</v>
      </c>
      <c r="D18" s="2" t="s">
        <v>31</v>
      </c>
      <c r="E18" s="20">
        <v>1</v>
      </c>
      <c r="F18" s="21" t="s">
        <v>1296</v>
      </c>
    </row>
    <row r="19" spans="1:6">
      <c r="A19" s="1"/>
      <c r="B19" s="3" t="s">
        <v>291</v>
      </c>
      <c r="C19" s="50">
        <v>5.9</v>
      </c>
      <c r="D19" s="2" t="s">
        <v>31</v>
      </c>
      <c r="E19" s="20">
        <v>1</v>
      </c>
      <c r="F19" s="21" t="s">
        <v>1297</v>
      </c>
    </row>
    <row r="20" spans="1:6">
      <c r="A20" s="1"/>
      <c r="B20" s="3" t="s">
        <v>676</v>
      </c>
      <c r="C20" s="51">
        <v>1000</v>
      </c>
      <c r="D20" s="2" t="s">
        <v>35</v>
      </c>
      <c r="E20" s="20">
        <v>1</v>
      </c>
      <c r="F20" s="108" t="s">
        <v>1298</v>
      </c>
    </row>
    <row r="21" spans="1:6">
      <c r="A21" s="1"/>
      <c r="B21" s="3" t="s">
        <v>677</v>
      </c>
      <c r="C21" s="51"/>
      <c r="D21" s="2" t="s">
        <v>28</v>
      </c>
      <c r="E21" s="20"/>
      <c r="F21" s="21"/>
    </row>
    <row r="22" spans="1:6">
      <c r="A22" s="1"/>
      <c r="B22" s="3" t="s">
        <v>678</v>
      </c>
      <c r="C22" s="51"/>
      <c r="D22" s="2" t="s">
        <v>39</v>
      </c>
      <c r="E22" s="20"/>
      <c r="F22" s="21"/>
    </row>
    <row r="23" spans="1:6">
      <c r="A23" s="1"/>
      <c r="B23" s="3" t="s">
        <v>297</v>
      </c>
      <c r="C23" s="50">
        <v>1</v>
      </c>
      <c r="D23" s="2" t="s">
        <v>41</v>
      </c>
      <c r="E23" s="20"/>
      <c r="F23" s="21"/>
    </row>
    <row r="24" spans="1:6">
      <c r="A24" s="1"/>
      <c r="B24" s="3" t="s">
        <v>679</v>
      </c>
      <c r="C24" s="50">
        <v>-1</v>
      </c>
      <c r="D24" s="2" t="s">
        <v>41</v>
      </c>
      <c r="E24" s="20"/>
      <c r="F24" s="21" t="s">
        <v>680</v>
      </c>
    </row>
    <row r="25" spans="1:6">
      <c r="A25" s="1"/>
      <c r="B25" s="2" t="s">
        <v>299</v>
      </c>
      <c r="C25" s="50"/>
      <c r="D25" s="2" t="s">
        <v>41</v>
      </c>
      <c r="E25" s="20"/>
      <c r="F25" s="21"/>
    </row>
    <row r="26" spans="1:6">
      <c r="A26" s="1"/>
      <c r="B26" s="2" t="s">
        <v>681</v>
      </c>
      <c r="C26" s="50"/>
      <c r="D26" s="2" t="s">
        <v>41</v>
      </c>
      <c r="E26" s="20"/>
      <c r="F26" s="21"/>
    </row>
    <row r="27" spans="1:6">
      <c r="A27" s="1"/>
      <c r="B27" s="2"/>
      <c r="C27" s="51"/>
      <c r="D27" s="2"/>
      <c r="E27" s="20"/>
      <c r="F27" s="21"/>
    </row>
    <row r="28" spans="1:6" ht="31.5">
      <c r="A28" s="1" t="s">
        <v>682</v>
      </c>
      <c r="B28" s="2"/>
      <c r="C28" s="51"/>
      <c r="D28" s="2"/>
      <c r="E28" s="20"/>
      <c r="F28" s="21" t="s">
        <v>1300</v>
      </c>
    </row>
    <row r="29" spans="1:6">
      <c r="A29" s="1"/>
      <c r="B29" s="2" t="s">
        <v>683</v>
      </c>
      <c r="C29" s="51"/>
      <c r="D29" s="2" t="s">
        <v>48</v>
      </c>
      <c r="E29" s="20"/>
      <c r="F29" s="21"/>
    </row>
    <row r="30" spans="1:6">
      <c r="A30" s="1"/>
      <c r="B30" s="3" t="s">
        <v>684</v>
      </c>
      <c r="C30" s="51"/>
      <c r="D30" s="2" t="s">
        <v>50</v>
      </c>
      <c r="E30" s="20"/>
      <c r="F30" s="21"/>
    </row>
    <row r="31" spans="1:6">
      <c r="A31" s="1"/>
      <c r="B31" s="3" t="s">
        <v>305</v>
      </c>
      <c r="C31" s="51"/>
      <c r="D31" s="2" t="s">
        <v>50</v>
      </c>
      <c r="E31" s="20"/>
      <c r="F31" s="21"/>
    </row>
    <row r="32" spans="1:6">
      <c r="A32" s="1"/>
      <c r="B32" s="3" t="s">
        <v>685</v>
      </c>
      <c r="C32" s="51"/>
      <c r="D32" s="2" t="s">
        <v>41</v>
      </c>
      <c r="E32" s="20"/>
      <c r="F32" s="21"/>
    </row>
    <row r="33" spans="1:6">
      <c r="A33" s="22"/>
      <c r="B33" s="23"/>
      <c r="C33" s="51"/>
      <c r="D33" s="23"/>
      <c r="E33" s="20"/>
      <c r="F33" s="21"/>
    </row>
    <row r="34" spans="1:6">
      <c r="A34" s="1" t="s">
        <v>686</v>
      </c>
      <c r="B34" s="2"/>
      <c r="C34" s="51"/>
      <c r="D34" s="2"/>
      <c r="E34" s="20"/>
      <c r="F34" s="21"/>
    </row>
    <row r="35" spans="1:6">
      <c r="A35" s="1"/>
      <c r="B35" s="2" t="s">
        <v>687</v>
      </c>
      <c r="C35" s="51">
        <v>28.3</v>
      </c>
      <c r="D35" s="2" t="s">
        <v>56</v>
      </c>
      <c r="E35" s="20"/>
      <c r="F35" s="108" t="s">
        <v>1299</v>
      </c>
    </row>
    <row r="36" spans="1:6">
      <c r="A36" s="1"/>
      <c r="B36" s="3" t="s">
        <v>688</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689</v>
      </c>
      <c r="B44" s="129"/>
      <c r="C44" s="137" t="s">
        <v>690</v>
      </c>
      <c r="D44" s="138"/>
      <c r="E44" s="138"/>
      <c r="F44" s="139"/>
    </row>
    <row r="45" spans="1:6">
      <c r="A45" s="129" t="s">
        <v>691</v>
      </c>
      <c r="B45" s="129"/>
      <c r="C45" s="142" t="s">
        <v>1252</v>
      </c>
      <c r="D45" s="138"/>
      <c r="E45" s="138"/>
      <c r="F45" s="139"/>
    </row>
    <row r="46" spans="1:6">
      <c r="A46" s="25"/>
      <c r="B46" s="25"/>
      <c r="C46" s="25"/>
      <c r="D46" s="25"/>
      <c r="E46" s="38"/>
      <c r="F46" s="25"/>
    </row>
    <row r="47" spans="1:6">
      <c r="A47" s="17" t="s">
        <v>692</v>
      </c>
    </row>
    <row r="48" spans="1:6">
      <c r="A48" s="128" t="s">
        <v>1288</v>
      </c>
      <c r="B48" s="128"/>
      <c r="C48" s="128"/>
      <c r="D48" s="128"/>
      <c r="E48" s="128"/>
      <c r="F48" s="128"/>
    </row>
    <row r="49" spans="1:6">
      <c r="A49" s="128" t="s">
        <v>1291</v>
      </c>
      <c r="B49" s="128"/>
      <c r="C49" s="128"/>
      <c r="D49" s="128"/>
      <c r="E49" s="128"/>
      <c r="F49" s="128"/>
    </row>
    <row r="50" spans="1:6">
      <c r="A50" s="128"/>
      <c r="B50" s="128"/>
      <c r="C50" s="128"/>
      <c r="D50" s="128"/>
      <c r="E50" s="128"/>
      <c r="F50" s="128"/>
    </row>
    <row r="51" spans="1:6">
      <c r="A51" s="128"/>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F55"/>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77</v>
      </c>
    </row>
    <row r="2" spans="1:6">
      <c r="A2" s="18" t="s">
        <v>78</v>
      </c>
      <c r="B2" s="19"/>
      <c r="C2" s="133"/>
      <c r="D2" s="134"/>
      <c r="E2" s="20"/>
      <c r="F2" s="21"/>
    </row>
    <row r="3" spans="1:6">
      <c r="A3" s="22" t="s">
        <v>80</v>
      </c>
      <c r="B3" s="23"/>
      <c r="C3" s="135" t="s">
        <v>81</v>
      </c>
      <c r="D3" s="136"/>
      <c r="E3" s="20"/>
      <c r="F3" s="21" t="s">
        <v>209</v>
      </c>
    </row>
    <row r="4" spans="1:6">
      <c r="A4" s="1" t="s">
        <v>83</v>
      </c>
      <c r="B4" s="2"/>
      <c r="C4" s="1"/>
      <c r="D4" s="23"/>
      <c r="E4" s="20"/>
      <c r="F4" s="21"/>
    </row>
    <row r="5" spans="1:6">
      <c r="A5" s="1"/>
      <c r="B5" s="2" t="s">
        <v>84</v>
      </c>
      <c r="C5" s="22" t="s">
        <v>976</v>
      </c>
      <c r="D5" s="2"/>
      <c r="E5" s="20"/>
      <c r="F5" s="21" t="s">
        <v>977</v>
      </c>
    </row>
    <row r="6" spans="1:6">
      <c r="A6" s="1"/>
      <c r="B6" s="2" t="s">
        <v>86</v>
      </c>
      <c r="C6" s="22" t="s">
        <v>210</v>
      </c>
      <c r="D6" s="2"/>
      <c r="E6" s="20"/>
      <c r="F6" s="21"/>
    </row>
    <row r="7" spans="1:6">
      <c r="A7" s="1"/>
      <c r="B7" s="2" t="s">
        <v>88</v>
      </c>
      <c r="C7" s="51">
        <v>17</v>
      </c>
      <c r="D7" s="2" t="s">
        <v>10</v>
      </c>
      <c r="E7" s="20">
        <v>1</v>
      </c>
      <c r="F7" s="69" t="s">
        <v>211</v>
      </c>
    </row>
    <row r="8" spans="1:6">
      <c r="A8" s="1"/>
      <c r="B8" s="2" t="s">
        <v>90</v>
      </c>
      <c r="C8" s="51">
        <v>16000</v>
      </c>
      <c r="D8" s="2" t="s">
        <v>12</v>
      </c>
      <c r="E8" s="20">
        <v>2</v>
      </c>
      <c r="F8" s="31" t="s">
        <v>212</v>
      </c>
    </row>
    <row r="9" spans="1:6">
      <c r="A9" s="1"/>
      <c r="B9" s="2" t="s">
        <v>176</v>
      </c>
      <c r="C9" s="98">
        <v>60000</v>
      </c>
      <c r="D9" s="2" t="s">
        <v>15</v>
      </c>
      <c r="E9" s="20">
        <v>2</v>
      </c>
      <c r="F9" s="69" t="s">
        <v>213</v>
      </c>
    </row>
    <row r="10" spans="1:6">
      <c r="A10" s="1"/>
      <c r="B10" s="2" t="s">
        <v>93</v>
      </c>
      <c r="C10" s="51">
        <v>24</v>
      </c>
      <c r="D10" s="2"/>
      <c r="E10" s="20"/>
      <c r="F10" s="21"/>
    </row>
    <row r="11" spans="1:6" ht="31.5">
      <c r="A11" s="1"/>
      <c r="B11" s="2" t="s">
        <v>94</v>
      </c>
      <c r="C11" s="51">
        <v>4</v>
      </c>
      <c r="D11" s="2"/>
      <c r="E11" s="20">
        <v>3</v>
      </c>
      <c r="F11" s="21" t="s">
        <v>214</v>
      </c>
    </row>
    <row r="12" spans="1:6">
      <c r="A12" s="1"/>
      <c r="B12" s="2" t="s">
        <v>96</v>
      </c>
      <c r="C12" s="51">
        <v>3</v>
      </c>
      <c r="D12" s="2" t="s">
        <v>19</v>
      </c>
      <c r="E12" s="20"/>
      <c r="F12" s="21" t="s">
        <v>140</v>
      </c>
    </row>
    <row r="13" spans="1:6" ht="31.5">
      <c r="A13" s="1"/>
      <c r="B13" s="2" t="s">
        <v>97</v>
      </c>
      <c r="C13" s="51">
        <v>30</v>
      </c>
      <c r="D13" s="2" t="s">
        <v>21</v>
      </c>
      <c r="E13" s="20">
        <v>4</v>
      </c>
      <c r="F13" s="21" t="s">
        <v>215</v>
      </c>
    </row>
    <row r="14" spans="1:6" ht="31.5">
      <c r="A14" s="1"/>
      <c r="B14" s="2" t="s">
        <v>98</v>
      </c>
      <c r="C14" s="51">
        <v>5800</v>
      </c>
      <c r="D14" s="2" t="s">
        <v>24</v>
      </c>
      <c r="E14" s="20">
        <v>4</v>
      </c>
      <c r="F14" s="21" t="s">
        <v>216</v>
      </c>
    </row>
    <row r="15" spans="1:6">
      <c r="A15" s="1"/>
      <c r="B15" s="2"/>
      <c r="C15" s="51"/>
      <c r="D15" s="2"/>
      <c r="E15" s="20"/>
      <c r="F15" s="21"/>
    </row>
    <row r="16" spans="1:6">
      <c r="A16" s="1" t="s">
        <v>101</v>
      </c>
      <c r="B16" s="2"/>
      <c r="C16" s="51"/>
      <c r="D16" s="2"/>
      <c r="E16" s="20"/>
      <c r="F16" s="21"/>
    </row>
    <row r="17" spans="1:6" ht="47.25">
      <c r="A17" s="1"/>
      <c r="B17" s="2" t="s">
        <v>102</v>
      </c>
      <c r="C17" s="51">
        <v>2000</v>
      </c>
      <c r="D17" s="2" t="s">
        <v>28</v>
      </c>
      <c r="E17" s="20">
        <v>5</v>
      </c>
      <c r="F17" s="21" t="s">
        <v>217</v>
      </c>
    </row>
    <row r="18" spans="1:6">
      <c r="A18" s="1"/>
      <c r="B18" s="2" t="s">
        <v>104</v>
      </c>
      <c r="C18" s="50">
        <v>0.2</v>
      </c>
      <c r="D18" s="2" t="s">
        <v>31</v>
      </c>
      <c r="E18" s="20">
        <v>6</v>
      </c>
      <c r="F18" s="21" t="s">
        <v>218</v>
      </c>
    </row>
    <row r="19" spans="1:6" ht="31.5">
      <c r="A19" s="1"/>
      <c r="B19" s="3" t="s">
        <v>106</v>
      </c>
      <c r="C19" s="50">
        <v>1.5</v>
      </c>
      <c r="D19" s="2" t="s">
        <v>31</v>
      </c>
      <c r="E19" s="20">
        <v>5</v>
      </c>
      <c r="F19" s="21" t="s">
        <v>219</v>
      </c>
    </row>
    <row r="20" spans="1:6">
      <c r="A20" s="1"/>
      <c r="B20" s="3" t="s">
        <v>108</v>
      </c>
      <c r="C20" s="51"/>
      <c r="D20" s="2" t="s">
        <v>35</v>
      </c>
      <c r="E20" s="20"/>
      <c r="F20" s="21"/>
    </row>
    <row r="21" spans="1:6">
      <c r="A21" s="1"/>
      <c r="B21" s="3" t="s">
        <v>220</v>
      </c>
      <c r="C21" s="51"/>
      <c r="D21" s="2" t="s">
        <v>28</v>
      </c>
      <c r="E21" s="20"/>
      <c r="F21" s="21"/>
    </row>
    <row r="22" spans="1:6">
      <c r="A22" s="1"/>
      <c r="B22" s="3" t="s">
        <v>110</v>
      </c>
      <c r="C22" s="51"/>
      <c r="D22" s="2" t="s">
        <v>39</v>
      </c>
      <c r="E22" s="20"/>
      <c r="F22" s="21"/>
    </row>
    <row r="23" spans="1:6">
      <c r="A23" s="1"/>
      <c r="B23" s="3" t="s">
        <v>111</v>
      </c>
      <c r="C23" s="50"/>
      <c r="D23" s="2" t="s">
        <v>41</v>
      </c>
      <c r="E23" s="20"/>
      <c r="F23" s="21"/>
    </row>
    <row r="24" spans="1:6">
      <c r="A24" s="1"/>
      <c r="B24" s="3" t="s">
        <v>112</v>
      </c>
      <c r="C24" s="50"/>
      <c r="D24" s="2" t="s">
        <v>41</v>
      </c>
      <c r="E24" s="20"/>
      <c r="F24" s="21"/>
    </row>
    <row r="25" spans="1:6">
      <c r="A25" s="1"/>
      <c r="B25" s="2" t="s">
        <v>114</v>
      </c>
      <c r="C25" s="50">
        <v>1</v>
      </c>
      <c r="D25" s="2" t="s">
        <v>41</v>
      </c>
      <c r="E25" s="20"/>
      <c r="F25" s="21"/>
    </row>
    <row r="26" spans="1:6">
      <c r="A26" s="1"/>
      <c r="B26" s="2" t="s">
        <v>192</v>
      </c>
      <c r="C26" s="50"/>
      <c r="D26" s="2" t="s">
        <v>41</v>
      </c>
      <c r="E26" s="20"/>
      <c r="F26" s="21"/>
    </row>
    <row r="27" spans="1:6">
      <c r="A27" s="1"/>
      <c r="B27" s="2"/>
      <c r="C27" s="51"/>
      <c r="D27" s="2"/>
      <c r="E27" s="20"/>
      <c r="F27" s="21"/>
    </row>
    <row r="28" spans="1:6">
      <c r="A28" s="1" t="s">
        <v>116</v>
      </c>
      <c r="B28" s="2"/>
      <c r="C28" s="51"/>
      <c r="D28" s="2"/>
      <c r="E28" s="20"/>
      <c r="F28" s="21"/>
    </row>
    <row r="29" spans="1:6" ht="31.5">
      <c r="A29" s="1"/>
      <c r="B29" s="2" t="s">
        <v>117</v>
      </c>
      <c r="C29" s="51"/>
      <c r="D29" s="2" t="s">
        <v>48</v>
      </c>
      <c r="E29" s="20">
        <v>1</v>
      </c>
      <c r="F29" s="21" t="s">
        <v>221</v>
      </c>
    </row>
    <row r="30" spans="1:6" ht="31.5">
      <c r="A30" s="1"/>
      <c r="B30" s="3" t="s">
        <v>118</v>
      </c>
      <c r="C30" s="51">
        <v>41.8</v>
      </c>
      <c r="D30" s="2" t="s">
        <v>50</v>
      </c>
      <c r="E30" s="20"/>
      <c r="F30" s="21" t="s">
        <v>222</v>
      </c>
    </row>
    <row r="31" spans="1:6">
      <c r="A31" s="1"/>
      <c r="B31" s="3" t="s">
        <v>194</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c r="D35" s="2" t="s">
        <v>56</v>
      </c>
      <c r="E35" s="20"/>
      <c r="F35" s="21"/>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196</v>
      </c>
      <c r="B44" s="129"/>
      <c r="C44" s="142" t="s">
        <v>223</v>
      </c>
      <c r="D44" s="138"/>
      <c r="E44" s="138"/>
      <c r="F44" s="139"/>
    </row>
    <row r="45" spans="1:6">
      <c r="A45" s="129" t="s">
        <v>127</v>
      </c>
      <c r="B45" s="129"/>
      <c r="C45" s="137" t="s">
        <v>224</v>
      </c>
      <c r="D45" s="138"/>
      <c r="E45" s="138"/>
      <c r="F45" s="139"/>
    </row>
    <row r="46" spans="1:6">
      <c r="A46" s="25"/>
      <c r="B46" s="25"/>
      <c r="C46" s="25"/>
      <c r="D46" s="25"/>
      <c r="E46" s="38"/>
      <c r="F46" s="25"/>
    </row>
    <row r="47" spans="1:6">
      <c r="A47" s="17" t="s">
        <v>129</v>
      </c>
    </row>
    <row r="48" spans="1:6">
      <c r="A48" s="145" t="s">
        <v>225</v>
      </c>
      <c r="B48" s="128"/>
      <c r="C48" s="128"/>
      <c r="D48" s="128"/>
      <c r="E48" s="128"/>
      <c r="F48" s="128"/>
    </row>
    <row r="49" spans="1:6">
      <c r="A49" s="145" t="s">
        <v>226</v>
      </c>
      <c r="B49" s="128"/>
      <c r="C49" s="128"/>
      <c r="D49" s="128"/>
      <c r="E49" s="128"/>
      <c r="F49" s="128"/>
    </row>
    <row r="50" spans="1:6">
      <c r="A50" s="145" t="s">
        <v>227</v>
      </c>
      <c r="B50" s="128"/>
      <c r="C50" s="128"/>
      <c r="D50" s="128"/>
      <c r="E50" s="128"/>
      <c r="F50" s="128"/>
    </row>
    <row r="51" spans="1:6">
      <c r="A51" s="145" t="s">
        <v>228</v>
      </c>
      <c r="B51" s="128"/>
      <c r="C51" s="128"/>
      <c r="D51" s="128"/>
      <c r="E51" s="128"/>
      <c r="F51" s="128"/>
    </row>
    <row r="52" spans="1:6">
      <c r="A52" s="145" t="s">
        <v>229</v>
      </c>
      <c r="B52" s="128"/>
      <c r="C52" s="128"/>
      <c r="D52" s="128"/>
      <c r="E52" s="128"/>
      <c r="F52" s="128"/>
    </row>
    <row r="53" spans="1:6">
      <c r="A53" s="145" t="s">
        <v>1253</v>
      </c>
      <c r="B53" s="128"/>
      <c r="C53" s="128"/>
      <c r="D53" s="128"/>
      <c r="E53" s="128"/>
      <c r="F53" s="128"/>
    </row>
    <row r="54" spans="1:6">
      <c r="A54" s="145" t="s">
        <v>230</v>
      </c>
      <c r="B54" s="128"/>
      <c r="C54" s="128"/>
      <c r="D54" s="128"/>
      <c r="E54" s="128"/>
      <c r="F54" s="128"/>
    </row>
    <row r="55" spans="1:6">
      <c r="A55" s="145" t="s">
        <v>231</v>
      </c>
      <c r="B55" s="128"/>
      <c r="C55" s="128"/>
      <c r="D55" s="128"/>
      <c r="E55" s="128"/>
      <c r="F55" s="128"/>
    </row>
  </sheetData>
  <mergeCells count="16">
    <mergeCell ref="A52:F52"/>
    <mergeCell ref="A53:F53"/>
    <mergeCell ref="A54:F54"/>
    <mergeCell ref="A55:F55"/>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F53"/>
  <sheetViews>
    <sheetView workbookViewId="0">
      <selection activeCell="F7" sqref="F7"/>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262</v>
      </c>
      <c r="B1" s="132"/>
      <c r="C1" s="132" t="s">
        <v>263</v>
      </c>
      <c r="D1" s="132"/>
      <c r="E1" s="37" t="s">
        <v>264</v>
      </c>
      <c r="F1" s="37" t="s">
        <v>265</v>
      </c>
    </row>
    <row r="2" spans="1:6">
      <c r="A2" s="18" t="s">
        <v>266</v>
      </c>
      <c r="B2" s="19"/>
      <c r="C2" s="133" t="s">
        <v>267</v>
      </c>
      <c r="D2" s="134"/>
      <c r="E2" s="20"/>
      <c r="F2" s="21"/>
    </row>
    <row r="3" spans="1:6" ht="31.5">
      <c r="A3" s="22" t="s">
        <v>268</v>
      </c>
      <c r="B3" s="23"/>
      <c r="C3" s="135" t="s">
        <v>269</v>
      </c>
      <c r="D3" s="136"/>
      <c r="E3" s="20"/>
      <c r="F3" s="21" t="s">
        <v>270</v>
      </c>
    </row>
    <row r="4" spans="1:6">
      <c r="A4" s="1" t="s">
        <v>271</v>
      </c>
      <c r="B4" s="2"/>
      <c r="C4" s="1"/>
      <c r="D4" s="23"/>
      <c r="E4" s="20"/>
      <c r="F4" s="21"/>
    </row>
    <row r="5" spans="1:6">
      <c r="A5" s="1"/>
      <c r="B5" s="2" t="s">
        <v>272</v>
      </c>
      <c r="C5" s="22" t="s">
        <v>273</v>
      </c>
      <c r="D5" s="2"/>
      <c r="E5" s="20"/>
      <c r="F5" s="21"/>
    </row>
    <row r="6" spans="1:6">
      <c r="A6" s="1"/>
      <c r="B6" s="2" t="s">
        <v>274</v>
      </c>
      <c r="C6" s="22" t="s">
        <v>275</v>
      </c>
      <c r="D6" s="2"/>
      <c r="E6" s="20"/>
      <c r="F6" s="21"/>
    </row>
    <row r="7" spans="1:6">
      <c r="A7" s="1"/>
      <c r="B7" s="2" t="s">
        <v>276</v>
      </c>
      <c r="C7" s="51">
        <v>120</v>
      </c>
      <c r="D7" s="2" t="s">
        <v>10</v>
      </c>
      <c r="E7" s="20"/>
      <c r="F7" s="21" t="s">
        <v>277</v>
      </c>
    </row>
    <row r="8" spans="1:6">
      <c r="A8" s="1"/>
      <c r="B8" s="2" t="s">
        <v>278</v>
      </c>
      <c r="C8" s="51">
        <v>2698</v>
      </c>
      <c r="D8" s="2" t="s">
        <v>12</v>
      </c>
      <c r="E8" s="20">
        <v>2</v>
      </c>
      <c r="F8" s="21" t="s">
        <v>279</v>
      </c>
    </row>
    <row r="9" spans="1:6">
      <c r="A9" s="1"/>
      <c r="B9" s="2" t="s">
        <v>280</v>
      </c>
      <c r="C9" s="51">
        <v>78918</v>
      </c>
      <c r="D9" s="2" t="s">
        <v>15</v>
      </c>
      <c r="E9" s="20">
        <v>1</v>
      </c>
      <c r="F9" s="21"/>
    </row>
    <row r="10" spans="1:6">
      <c r="A10" s="1"/>
      <c r="B10" s="2" t="s">
        <v>281</v>
      </c>
      <c r="C10" s="51">
        <v>10460</v>
      </c>
      <c r="D10" s="2"/>
      <c r="E10" s="20">
        <v>1</v>
      </c>
      <c r="F10" s="21"/>
    </row>
    <row r="11" spans="1:6">
      <c r="A11" s="1"/>
      <c r="B11" s="2" t="s">
        <v>282</v>
      </c>
      <c r="C11" s="51">
        <v>110</v>
      </c>
      <c r="D11" s="2"/>
      <c r="E11" s="20">
        <v>1</v>
      </c>
      <c r="F11" s="21"/>
    </row>
    <row r="12" spans="1:6">
      <c r="A12" s="1"/>
      <c r="B12" s="2" t="s">
        <v>283</v>
      </c>
      <c r="C12" s="51"/>
      <c r="D12" s="2" t="s">
        <v>19</v>
      </c>
      <c r="E12" s="20"/>
      <c r="F12" s="21"/>
    </row>
    <row r="13" spans="1:6">
      <c r="A13" s="1"/>
      <c r="B13" s="2" t="s">
        <v>285</v>
      </c>
      <c r="C13" s="51"/>
      <c r="D13" s="2" t="s">
        <v>21</v>
      </c>
      <c r="E13" s="20"/>
      <c r="F13" s="21"/>
    </row>
    <row r="14" spans="1:6">
      <c r="A14" s="1"/>
      <c r="B14" s="2" t="s">
        <v>286</v>
      </c>
      <c r="C14" s="51"/>
      <c r="D14" s="2" t="s">
        <v>24</v>
      </c>
      <c r="E14" s="20"/>
      <c r="F14" s="21"/>
    </row>
    <row r="15" spans="1:6">
      <c r="A15" s="1"/>
      <c r="B15" s="2"/>
      <c r="C15" s="51"/>
      <c r="D15" s="2"/>
      <c r="E15" s="20"/>
      <c r="F15" s="21"/>
    </row>
    <row r="16" spans="1:6">
      <c r="A16" s="1" t="s">
        <v>287</v>
      </c>
      <c r="B16" s="2"/>
      <c r="C16" s="51"/>
      <c r="D16" s="2"/>
      <c r="E16" s="20"/>
      <c r="F16" s="21"/>
    </row>
    <row r="17" spans="1:6">
      <c r="A17" s="1"/>
      <c r="B17" s="2" t="s">
        <v>288</v>
      </c>
      <c r="C17" s="51">
        <v>168</v>
      </c>
      <c r="D17" s="2" t="s">
        <v>28</v>
      </c>
      <c r="E17" s="20">
        <v>1</v>
      </c>
      <c r="F17" s="21" t="s">
        <v>963</v>
      </c>
    </row>
    <row r="18" spans="1:6" ht="31.5">
      <c r="A18" s="1"/>
      <c r="B18" s="2" t="s">
        <v>289</v>
      </c>
      <c r="C18" s="50">
        <v>8.0148668721892893</v>
      </c>
      <c r="D18" s="2" t="s">
        <v>31</v>
      </c>
      <c r="E18" s="20">
        <v>1</v>
      </c>
      <c r="F18" s="21" t="s">
        <v>964</v>
      </c>
    </row>
    <row r="19" spans="1:6" ht="31.5">
      <c r="A19" s="1"/>
      <c r="B19" s="3" t="s">
        <v>291</v>
      </c>
      <c r="C19" s="50">
        <v>2.3728195921757522</v>
      </c>
      <c r="D19" s="2" t="s">
        <v>31</v>
      </c>
      <c r="E19" s="20">
        <v>1</v>
      </c>
      <c r="F19" s="21" t="s">
        <v>292</v>
      </c>
    </row>
    <row r="20" spans="1:6">
      <c r="A20" s="1"/>
      <c r="B20" s="3" t="s">
        <v>293</v>
      </c>
      <c r="C20" s="51">
        <v>0</v>
      </c>
      <c r="D20" s="2" t="s">
        <v>35</v>
      </c>
      <c r="E20" s="20">
        <v>1</v>
      </c>
      <c r="F20" s="21" t="s">
        <v>965</v>
      </c>
    </row>
    <row r="21" spans="1:6">
      <c r="A21" s="1"/>
      <c r="B21" s="3" t="s">
        <v>294</v>
      </c>
      <c r="C21" s="51">
        <v>0</v>
      </c>
      <c r="D21" s="2" t="s">
        <v>28</v>
      </c>
      <c r="E21" s="20">
        <v>1</v>
      </c>
      <c r="F21" s="21" t="s">
        <v>965</v>
      </c>
    </row>
    <row r="22" spans="1:6" ht="31.5">
      <c r="A22" s="1"/>
      <c r="B22" s="3" t="s">
        <v>295</v>
      </c>
      <c r="C22" s="51">
        <v>5.7896491481929298</v>
      </c>
      <c r="D22" s="2" t="s">
        <v>39</v>
      </c>
      <c r="E22" s="20">
        <v>1</v>
      </c>
      <c r="F22" s="21" t="s">
        <v>296</v>
      </c>
    </row>
    <row r="23" spans="1:6">
      <c r="A23" s="1"/>
      <c r="B23" s="3" t="s">
        <v>297</v>
      </c>
      <c r="C23" s="50"/>
      <c r="D23" s="2" t="s">
        <v>41</v>
      </c>
      <c r="E23" s="20"/>
      <c r="F23" s="21"/>
    </row>
    <row r="24" spans="1:6">
      <c r="A24" s="1"/>
      <c r="B24" s="3" t="s">
        <v>298</v>
      </c>
      <c r="C24" s="50"/>
      <c r="D24" s="2" t="s">
        <v>41</v>
      </c>
      <c r="E24" s="20"/>
      <c r="F24" s="21"/>
    </row>
    <row r="25" spans="1:6">
      <c r="A25" s="1"/>
      <c r="B25" s="2" t="s">
        <v>299</v>
      </c>
      <c r="C25" s="50">
        <v>0.29605227760041486</v>
      </c>
      <c r="D25" s="2" t="s">
        <v>41</v>
      </c>
      <c r="E25" s="20">
        <v>1</v>
      </c>
      <c r="F25" s="21"/>
    </row>
    <row r="26" spans="1:6" ht="78.75">
      <c r="A26" s="1"/>
      <c r="B26" s="2" t="s">
        <v>300</v>
      </c>
      <c r="C26" s="50">
        <v>0.26048648312788342</v>
      </c>
      <c r="D26" s="2" t="s">
        <v>41</v>
      </c>
      <c r="E26" s="20">
        <v>3</v>
      </c>
      <c r="F26" s="21" t="s">
        <v>301</v>
      </c>
    </row>
    <row r="27" spans="1:6">
      <c r="A27" s="1"/>
      <c r="B27" s="2"/>
      <c r="C27" s="51"/>
      <c r="D27" s="2"/>
      <c r="E27" s="20"/>
      <c r="F27" s="21"/>
    </row>
    <row r="28" spans="1:6">
      <c r="A28" s="1" t="s">
        <v>302</v>
      </c>
      <c r="B28" s="2"/>
      <c r="C28" s="51"/>
      <c r="D28" s="2"/>
      <c r="E28" s="20"/>
      <c r="F28" s="21"/>
    </row>
    <row r="29" spans="1:6">
      <c r="A29" s="1"/>
      <c r="B29" s="2" t="s">
        <v>303</v>
      </c>
      <c r="C29" s="51"/>
      <c r="D29" s="2" t="s">
        <v>48</v>
      </c>
      <c r="E29" s="20"/>
      <c r="F29" s="21"/>
    </row>
    <row r="30" spans="1:6">
      <c r="A30" s="1"/>
      <c r="B30" s="3" t="s">
        <v>304</v>
      </c>
      <c r="C30" s="51"/>
      <c r="D30" s="2" t="s">
        <v>50</v>
      </c>
      <c r="E30" s="20"/>
      <c r="F30" s="21"/>
    </row>
    <row r="31" spans="1:6">
      <c r="A31" s="1"/>
      <c r="B31" s="3" t="s">
        <v>305</v>
      </c>
      <c r="C31" s="51"/>
      <c r="D31" s="2" t="s">
        <v>50</v>
      </c>
      <c r="E31" s="20"/>
      <c r="F31" s="21"/>
    </row>
    <row r="32" spans="1:6">
      <c r="A32" s="1"/>
      <c r="B32" s="3" t="s">
        <v>306</v>
      </c>
      <c r="C32" s="51"/>
      <c r="D32" s="2" t="s">
        <v>41</v>
      </c>
      <c r="E32" s="20"/>
      <c r="F32" s="21"/>
    </row>
    <row r="33" spans="1:6">
      <c r="A33" s="22"/>
      <c r="B33" s="23"/>
      <c r="C33" s="51"/>
      <c r="D33" s="23"/>
      <c r="E33" s="20"/>
      <c r="F33" s="21"/>
    </row>
    <row r="34" spans="1:6">
      <c r="A34" s="1" t="s">
        <v>307</v>
      </c>
      <c r="B34" s="2"/>
      <c r="C34" s="51"/>
      <c r="D34" s="2"/>
      <c r="E34" s="20"/>
      <c r="F34" s="21"/>
    </row>
    <row r="35" spans="1:6">
      <c r="A35" s="1"/>
      <c r="B35" s="2" t="s">
        <v>308</v>
      </c>
      <c r="C35" s="51">
        <v>22.6</v>
      </c>
      <c r="D35" s="2" t="s">
        <v>56</v>
      </c>
      <c r="E35" s="20">
        <v>2</v>
      </c>
      <c r="F35" s="21" t="s">
        <v>309</v>
      </c>
    </row>
    <row r="36" spans="1:6">
      <c r="A36" s="1"/>
      <c r="B36" s="3" t="s">
        <v>310</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311</v>
      </c>
      <c r="B44" s="129"/>
      <c r="C44" s="142" t="s">
        <v>312</v>
      </c>
      <c r="D44" s="138"/>
      <c r="E44" s="138"/>
      <c r="F44" s="139"/>
    </row>
    <row r="45" spans="1:6">
      <c r="A45" s="129" t="s">
        <v>313</v>
      </c>
      <c r="B45" s="129"/>
      <c r="C45" s="142" t="s">
        <v>1254</v>
      </c>
      <c r="D45" s="138"/>
      <c r="E45" s="138"/>
      <c r="F45" s="139"/>
    </row>
    <row r="46" spans="1:6">
      <c r="A46" s="25"/>
      <c r="B46" s="25"/>
      <c r="C46" s="25"/>
      <c r="D46" s="25"/>
      <c r="E46" s="38"/>
      <c r="F46" s="25"/>
    </row>
    <row r="47" spans="1:6">
      <c r="A47" s="17" t="s">
        <v>314</v>
      </c>
    </row>
    <row r="48" spans="1:6">
      <c r="A48" s="129" t="s">
        <v>315</v>
      </c>
      <c r="B48" s="129"/>
      <c r="C48" s="129"/>
      <c r="D48" s="129"/>
      <c r="E48" s="129"/>
      <c r="F48" s="129"/>
    </row>
    <row r="49" spans="1:6">
      <c r="A49" s="129" t="s">
        <v>146</v>
      </c>
      <c r="B49" s="129"/>
      <c r="C49" s="129"/>
      <c r="D49" s="129"/>
      <c r="E49" s="129"/>
      <c r="F49" s="129"/>
    </row>
    <row r="50" spans="1:6">
      <c r="A50" s="129" t="s">
        <v>316</v>
      </c>
      <c r="B50" s="129"/>
      <c r="C50" s="129"/>
      <c r="D50" s="129"/>
      <c r="E50" s="129"/>
      <c r="F50" s="129"/>
    </row>
    <row r="51" spans="1:6">
      <c r="A51" s="146"/>
      <c r="B51" s="146"/>
      <c r="C51" s="146"/>
      <c r="D51" s="146"/>
      <c r="E51" s="146"/>
      <c r="F51" s="146"/>
    </row>
    <row r="52" spans="1:6">
      <c r="A52" s="146"/>
      <c r="B52" s="146"/>
      <c r="C52" s="146"/>
      <c r="D52" s="146"/>
      <c r="E52" s="146"/>
      <c r="F52" s="146"/>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1238</v>
      </c>
      <c r="B1" s="132"/>
      <c r="C1" s="132" t="s">
        <v>317</v>
      </c>
      <c r="D1" s="132"/>
      <c r="E1" s="37" t="s">
        <v>318</v>
      </c>
      <c r="F1" s="37" t="s">
        <v>319</v>
      </c>
    </row>
    <row r="2" spans="1:6">
      <c r="A2" s="18" t="s">
        <v>266</v>
      </c>
      <c r="B2" s="19"/>
      <c r="C2" s="133" t="s">
        <v>320</v>
      </c>
      <c r="D2" s="134"/>
      <c r="E2" s="20"/>
      <c r="F2" s="21"/>
    </row>
    <row r="3" spans="1:6" ht="31.5">
      <c r="A3" s="22" t="s">
        <v>321</v>
      </c>
      <c r="B3" s="23"/>
      <c r="C3" s="135" t="s">
        <v>322</v>
      </c>
      <c r="D3" s="136"/>
      <c r="E3" s="20"/>
      <c r="F3" s="21" t="s">
        <v>323</v>
      </c>
    </row>
    <row r="4" spans="1:6">
      <c r="A4" s="1" t="s">
        <v>271</v>
      </c>
      <c r="B4" s="2"/>
      <c r="C4" s="1"/>
      <c r="D4" s="23"/>
      <c r="E4" s="20"/>
      <c r="F4" s="21"/>
    </row>
    <row r="5" spans="1:6">
      <c r="A5" s="1"/>
      <c r="B5" s="2" t="s">
        <v>324</v>
      </c>
      <c r="C5" s="22" t="s">
        <v>325</v>
      </c>
      <c r="D5" s="2"/>
      <c r="E5" s="20"/>
      <c r="F5" s="21"/>
    </row>
    <row r="6" spans="1:6">
      <c r="A6" s="1"/>
      <c r="B6" s="2" t="s">
        <v>326</v>
      </c>
      <c r="C6" s="22" t="s">
        <v>327</v>
      </c>
      <c r="D6" s="2"/>
      <c r="E6" s="20"/>
      <c r="F6" s="21"/>
    </row>
    <row r="7" spans="1:6">
      <c r="A7" s="1"/>
      <c r="B7" s="2" t="s">
        <v>328</v>
      </c>
      <c r="C7" s="51">
        <v>103</v>
      </c>
      <c r="D7" s="2" t="s">
        <v>10</v>
      </c>
      <c r="E7" s="20">
        <v>2</v>
      </c>
      <c r="F7" s="21" t="s">
        <v>279</v>
      </c>
    </row>
    <row r="8" spans="1:6">
      <c r="A8" s="1"/>
      <c r="B8" s="2" t="s">
        <v>278</v>
      </c>
      <c r="C8" s="51">
        <v>779</v>
      </c>
      <c r="D8" s="2" t="s">
        <v>12</v>
      </c>
      <c r="E8" s="20">
        <v>2</v>
      </c>
      <c r="F8" s="21" t="s">
        <v>329</v>
      </c>
    </row>
    <row r="9" spans="1:6">
      <c r="A9" s="1"/>
      <c r="B9" s="2" t="s">
        <v>280</v>
      </c>
      <c r="C9" s="51">
        <v>64245</v>
      </c>
      <c r="D9" s="2" t="s">
        <v>15</v>
      </c>
      <c r="E9" s="20">
        <v>1</v>
      </c>
      <c r="F9" s="21"/>
    </row>
    <row r="10" spans="1:6">
      <c r="A10" s="1"/>
      <c r="B10" s="2" t="s">
        <v>281</v>
      </c>
      <c r="C10" s="51">
        <v>5135</v>
      </c>
      <c r="D10" s="2"/>
      <c r="E10" s="20">
        <v>1</v>
      </c>
      <c r="F10" s="21"/>
    </row>
    <row r="11" spans="1:6">
      <c r="A11" s="1"/>
      <c r="B11" s="2" t="s">
        <v>282</v>
      </c>
      <c r="C11" s="51">
        <v>1090</v>
      </c>
      <c r="D11" s="2"/>
      <c r="E11" s="20">
        <v>1</v>
      </c>
      <c r="F11" s="21"/>
    </row>
    <row r="12" spans="1:6">
      <c r="A12" s="1"/>
      <c r="B12" s="2" t="s">
        <v>330</v>
      </c>
      <c r="C12" s="51">
        <v>2.7749999999999999</v>
      </c>
      <c r="D12" s="2" t="s">
        <v>19</v>
      </c>
      <c r="E12" s="20"/>
      <c r="F12" s="21" t="s">
        <v>284</v>
      </c>
    </row>
    <row r="13" spans="1:6">
      <c r="A13" s="1"/>
      <c r="B13" s="2" t="s">
        <v>331</v>
      </c>
      <c r="C13" s="51">
        <v>3</v>
      </c>
      <c r="D13" s="2" t="s">
        <v>21</v>
      </c>
      <c r="E13" s="20"/>
      <c r="F13" s="21" t="s">
        <v>332</v>
      </c>
    </row>
    <row r="14" spans="1:6">
      <c r="A14" s="1"/>
      <c r="B14" s="2" t="s">
        <v>286</v>
      </c>
      <c r="C14" s="51">
        <v>167</v>
      </c>
      <c r="D14" s="2" t="s">
        <v>24</v>
      </c>
      <c r="E14" s="20"/>
      <c r="F14" s="21" t="s">
        <v>284</v>
      </c>
    </row>
    <row r="15" spans="1:6">
      <c r="A15" s="1"/>
      <c r="B15" s="2"/>
      <c r="C15" s="51"/>
      <c r="D15" s="2"/>
      <c r="E15" s="20"/>
      <c r="F15" s="21"/>
    </row>
    <row r="16" spans="1:6">
      <c r="A16" s="1" t="s">
        <v>333</v>
      </c>
      <c r="B16" s="2"/>
      <c r="C16" s="51"/>
      <c r="D16" s="2"/>
      <c r="E16" s="20"/>
      <c r="F16" s="21"/>
    </row>
    <row r="17" spans="1:6">
      <c r="A17" s="1"/>
      <c r="B17" s="2" t="s">
        <v>288</v>
      </c>
      <c r="C17" s="51">
        <v>382</v>
      </c>
      <c r="D17" s="2" t="s">
        <v>28</v>
      </c>
      <c r="E17" s="20">
        <v>1</v>
      </c>
      <c r="F17" s="21" t="s">
        <v>963</v>
      </c>
    </row>
    <row r="18" spans="1:6">
      <c r="A18" s="1"/>
      <c r="B18" s="2" t="s">
        <v>289</v>
      </c>
      <c r="C18" s="50">
        <v>13.197603235987913</v>
      </c>
      <c r="D18" s="2" t="s">
        <v>31</v>
      </c>
      <c r="E18" s="20">
        <v>1</v>
      </c>
      <c r="F18" s="21" t="s">
        <v>290</v>
      </c>
    </row>
    <row r="19" spans="1:6" ht="31.5">
      <c r="A19" s="1"/>
      <c r="B19" s="3" t="s">
        <v>334</v>
      </c>
      <c r="C19" s="50">
        <v>10.893360721670293</v>
      </c>
      <c r="D19" s="2" t="s">
        <v>31</v>
      </c>
      <c r="E19" s="20">
        <v>1</v>
      </c>
      <c r="F19" s="21" t="s">
        <v>292</v>
      </c>
    </row>
    <row r="20" spans="1:6">
      <c r="A20" s="1"/>
      <c r="B20" s="3" t="s">
        <v>335</v>
      </c>
      <c r="C20" s="51">
        <v>0</v>
      </c>
      <c r="D20" s="2" t="s">
        <v>35</v>
      </c>
      <c r="E20" s="20"/>
      <c r="F20" s="21"/>
    </row>
    <row r="21" spans="1:6">
      <c r="A21" s="1"/>
      <c r="B21" s="3" t="s">
        <v>294</v>
      </c>
      <c r="C21" s="51">
        <v>0</v>
      </c>
      <c r="D21" s="2" t="s">
        <v>28</v>
      </c>
      <c r="E21" s="20"/>
      <c r="F21" s="21"/>
    </row>
    <row r="22" spans="1:6" ht="31.5">
      <c r="A22" s="1"/>
      <c r="B22" s="3" t="s">
        <v>295</v>
      </c>
      <c r="C22" s="51">
        <v>2.8120322233056605</v>
      </c>
      <c r="D22" s="2" t="s">
        <v>39</v>
      </c>
      <c r="E22" s="20">
        <v>1</v>
      </c>
      <c r="F22" s="21" t="s">
        <v>296</v>
      </c>
    </row>
    <row r="23" spans="1:6">
      <c r="A23" s="1"/>
      <c r="B23" s="3" t="s">
        <v>336</v>
      </c>
      <c r="C23" s="50"/>
      <c r="D23" s="2" t="s">
        <v>41</v>
      </c>
      <c r="E23" s="20"/>
      <c r="F23" s="21"/>
    </row>
    <row r="24" spans="1:6">
      <c r="A24" s="1"/>
      <c r="B24" s="3" t="s">
        <v>298</v>
      </c>
      <c r="C24" s="50"/>
      <c r="D24" s="2" t="s">
        <v>41</v>
      </c>
      <c r="E24" s="20"/>
      <c r="F24" s="21"/>
    </row>
    <row r="25" spans="1:6">
      <c r="A25" s="1"/>
      <c r="B25" s="2" t="s">
        <v>299</v>
      </c>
      <c r="C25" s="50">
        <v>0.82540447131837613</v>
      </c>
      <c r="D25" s="2" t="s">
        <v>41</v>
      </c>
      <c r="E25" s="20">
        <v>1</v>
      </c>
      <c r="F25" s="21"/>
    </row>
    <row r="26" spans="1:6" ht="78.75">
      <c r="A26" s="1"/>
      <c r="B26" s="2" t="s">
        <v>337</v>
      </c>
      <c r="C26" s="50">
        <v>0.1440667230848825</v>
      </c>
      <c r="D26" s="2" t="s">
        <v>41</v>
      </c>
      <c r="E26" s="20">
        <v>3</v>
      </c>
      <c r="F26" s="21" t="s">
        <v>338</v>
      </c>
    </row>
    <row r="27" spans="1:6">
      <c r="A27" s="1"/>
      <c r="B27" s="2"/>
      <c r="C27" s="51"/>
      <c r="D27" s="2"/>
      <c r="E27" s="20"/>
      <c r="F27" s="21"/>
    </row>
    <row r="28" spans="1:6">
      <c r="A28" s="1" t="s">
        <v>302</v>
      </c>
      <c r="B28" s="2"/>
      <c r="C28" s="51"/>
      <c r="D28" s="2"/>
      <c r="E28" s="20"/>
      <c r="F28" s="21"/>
    </row>
    <row r="29" spans="1:6">
      <c r="A29" s="1"/>
      <c r="B29" s="2" t="s">
        <v>303</v>
      </c>
      <c r="C29" s="51"/>
      <c r="D29" s="2" t="s">
        <v>48</v>
      </c>
      <c r="E29" s="20"/>
      <c r="F29" s="21"/>
    </row>
    <row r="30" spans="1:6">
      <c r="A30" s="1"/>
      <c r="B30" s="3" t="s">
        <v>304</v>
      </c>
      <c r="C30" s="51"/>
      <c r="D30" s="2" t="s">
        <v>50</v>
      </c>
      <c r="E30" s="20"/>
      <c r="F30" s="21"/>
    </row>
    <row r="31" spans="1:6">
      <c r="A31" s="1"/>
      <c r="B31" s="3" t="s">
        <v>305</v>
      </c>
      <c r="C31" s="51"/>
      <c r="D31" s="2" t="s">
        <v>50</v>
      </c>
      <c r="E31" s="20"/>
      <c r="F31" s="21"/>
    </row>
    <row r="32" spans="1:6">
      <c r="A32" s="1"/>
      <c r="B32" s="3" t="s">
        <v>306</v>
      </c>
      <c r="C32" s="51"/>
      <c r="D32" s="2" t="s">
        <v>41</v>
      </c>
      <c r="E32" s="20"/>
      <c r="F32" s="21"/>
    </row>
    <row r="33" spans="1:6">
      <c r="A33" s="22"/>
      <c r="B33" s="23"/>
      <c r="C33" s="51"/>
      <c r="D33" s="23"/>
      <c r="E33" s="20"/>
      <c r="F33" s="21"/>
    </row>
    <row r="34" spans="1:6">
      <c r="A34" s="1" t="s">
        <v>339</v>
      </c>
      <c r="B34" s="2"/>
      <c r="C34" s="51"/>
      <c r="D34" s="2"/>
      <c r="E34" s="20"/>
      <c r="F34" s="21"/>
    </row>
    <row r="35" spans="1:6">
      <c r="A35" s="1"/>
      <c r="B35" s="2" t="s">
        <v>340</v>
      </c>
      <c r="C35" s="51">
        <v>15</v>
      </c>
      <c r="D35" s="2" t="s">
        <v>56</v>
      </c>
      <c r="E35" s="20">
        <v>2</v>
      </c>
      <c r="F35" s="21" t="s">
        <v>341</v>
      </c>
    </row>
    <row r="36" spans="1:6">
      <c r="A36" s="1"/>
      <c r="B36" s="3" t="s">
        <v>342</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343</v>
      </c>
      <c r="B44" s="129"/>
      <c r="C44" s="142" t="s">
        <v>344</v>
      </c>
      <c r="D44" s="138"/>
      <c r="E44" s="138"/>
      <c r="F44" s="139"/>
    </row>
    <row r="45" spans="1:6">
      <c r="A45" s="129" t="s">
        <v>345</v>
      </c>
      <c r="B45" s="129"/>
      <c r="C45" s="142" t="s">
        <v>1255</v>
      </c>
      <c r="D45" s="138"/>
      <c r="E45" s="138"/>
      <c r="F45" s="139"/>
    </row>
    <row r="46" spans="1:6">
      <c r="A46" s="25"/>
      <c r="B46" s="25"/>
      <c r="C46" s="25"/>
      <c r="D46" s="25"/>
      <c r="E46" s="38"/>
      <c r="F46" s="25"/>
    </row>
    <row r="47" spans="1:6">
      <c r="A47" s="17" t="s">
        <v>346</v>
      </c>
    </row>
    <row r="48" spans="1:6">
      <c r="A48" s="129" t="s">
        <v>315</v>
      </c>
      <c r="B48" s="129"/>
      <c r="C48" s="129"/>
      <c r="D48" s="129"/>
      <c r="E48" s="129"/>
      <c r="F48" s="129"/>
    </row>
    <row r="49" spans="1:6">
      <c r="A49" s="129" t="s">
        <v>347</v>
      </c>
      <c r="B49" s="129"/>
      <c r="C49" s="129"/>
      <c r="D49" s="129"/>
      <c r="E49" s="129"/>
      <c r="F49" s="129"/>
    </row>
    <row r="50" spans="1:6">
      <c r="A50" s="129" t="s">
        <v>348</v>
      </c>
      <c r="B50" s="129"/>
      <c r="C50" s="129"/>
      <c r="D50" s="129"/>
      <c r="E50" s="129"/>
      <c r="F50" s="129"/>
    </row>
    <row r="51" spans="1:6">
      <c r="A51" s="146"/>
      <c r="B51" s="146"/>
      <c r="C51" s="146"/>
      <c r="D51" s="146"/>
      <c r="E51" s="146"/>
      <c r="F51" s="146"/>
    </row>
    <row r="52" spans="1:6">
      <c r="A52" s="146"/>
      <c r="B52" s="146"/>
      <c r="C52" s="146"/>
      <c r="D52" s="146"/>
      <c r="E52" s="146"/>
      <c r="F52" s="146"/>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F57"/>
  <sheetViews>
    <sheetView workbookViewId="0">
      <selection sqref="A1:B1"/>
    </sheetView>
  </sheetViews>
  <sheetFormatPr defaultColWidth="30.85546875" defaultRowHeight="15.75"/>
  <cols>
    <col min="1" max="1" width="5.140625" style="46" customWidth="1"/>
    <col min="2" max="2" width="33.85546875" style="46" customWidth="1"/>
    <col min="3" max="3" width="13.85546875" style="46" customWidth="1"/>
    <col min="4" max="4" width="15" style="46" customWidth="1"/>
    <col min="5" max="5" width="6.85546875" style="47" customWidth="1"/>
    <col min="6" max="6" width="81.28515625" style="46" customWidth="1"/>
    <col min="7" max="16384" width="30.85546875" style="46"/>
  </cols>
  <sheetData>
    <row r="1" spans="1:6">
      <c r="A1" s="115" t="s">
        <v>0</v>
      </c>
      <c r="B1" s="115"/>
      <c r="C1" s="115" t="s">
        <v>1</v>
      </c>
      <c r="D1" s="115"/>
      <c r="E1" s="39" t="s">
        <v>2</v>
      </c>
      <c r="F1" s="39" t="s">
        <v>3</v>
      </c>
    </row>
    <row r="2" spans="1:6">
      <c r="A2" s="40" t="s">
        <v>4</v>
      </c>
      <c r="B2" s="41"/>
      <c r="C2" s="116"/>
      <c r="D2" s="117"/>
      <c r="E2" s="42"/>
      <c r="F2" s="43"/>
    </row>
    <row r="3" spans="1:6">
      <c r="A3" s="44" t="s">
        <v>5</v>
      </c>
      <c r="B3" s="45"/>
      <c r="C3" s="118" t="s">
        <v>959</v>
      </c>
      <c r="D3" s="119"/>
      <c r="E3" s="42"/>
      <c r="F3" s="43" t="s">
        <v>960</v>
      </c>
    </row>
    <row r="4" spans="1:6">
      <c r="A4" s="60" t="s">
        <v>6</v>
      </c>
      <c r="B4" s="61"/>
      <c r="C4" s="60"/>
      <c r="D4" s="45"/>
      <c r="E4" s="42"/>
      <c r="F4" s="43"/>
    </row>
    <row r="5" spans="1:6">
      <c r="A5" s="60"/>
      <c r="B5" s="61" t="s">
        <v>7</v>
      </c>
      <c r="C5" s="68" t="s">
        <v>859</v>
      </c>
      <c r="D5" s="61"/>
      <c r="E5" s="42"/>
      <c r="F5" s="43"/>
    </row>
    <row r="6" spans="1:6">
      <c r="A6" s="60"/>
      <c r="B6" s="61" t="s">
        <v>8</v>
      </c>
      <c r="C6" s="68" t="s">
        <v>867</v>
      </c>
      <c r="D6" s="61"/>
      <c r="E6" s="42"/>
      <c r="F6" s="43"/>
    </row>
    <row r="7" spans="1:6">
      <c r="A7" s="60"/>
      <c r="B7" s="61" t="s">
        <v>9</v>
      </c>
      <c r="C7" s="94">
        <v>12</v>
      </c>
      <c r="D7" s="61" t="s">
        <v>10</v>
      </c>
      <c r="E7" s="42">
        <v>1</v>
      </c>
      <c r="F7" s="82"/>
    </row>
    <row r="8" spans="1:6">
      <c r="A8" s="60"/>
      <c r="B8" s="61" t="s">
        <v>11</v>
      </c>
      <c r="C8" s="94">
        <v>3937</v>
      </c>
      <c r="D8" s="61" t="s">
        <v>12</v>
      </c>
      <c r="E8" s="42">
        <v>1</v>
      </c>
      <c r="F8" s="43" t="s">
        <v>13</v>
      </c>
    </row>
    <row r="9" spans="1:6">
      <c r="A9" s="60"/>
      <c r="B9" s="61" t="s">
        <v>14</v>
      </c>
      <c r="C9" s="94">
        <v>175000</v>
      </c>
      <c r="D9" s="61" t="s">
        <v>15</v>
      </c>
      <c r="E9" s="42">
        <v>2</v>
      </c>
      <c r="F9" s="43" t="s">
        <v>73</v>
      </c>
    </row>
    <row r="10" spans="1:6">
      <c r="A10" s="60"/>
      <c r="B10" s="61" t="s">
        <v>16</v>
      </c>
      <c r="C10" s="94">
        <v>24</v>
      </c>
      <c r="D10" s="61"/>
      <c r="E10" s="42">
        <v>1</v>
      </c>
      <c r="F10" s="43"/>
    </row>
    <row r="11" spans="1:6">
      <c r="A11" s="60"/>
      <c r="B11" s="61" t="s">
        <v>17</v>
      </c>
      <c r="C11" s="94">
        <v>20</v>
      </c>
      <c r="D11" s="61"/>
      <c r="E11" s="42">
        <v>3</v>
      </c>
      <c r="F11" s="43"/>
    </row>
    <row r="12" spans="1:6">
      <c r="A12" s="60"/>
      <c r="B12" s="61" t="s">
        <v>18</v>
      </c>
      <c r="C12" s="94">
        <v>8</v>
      </c>
      <c r="D12" s="61" t="s">
        <v>19</v>
      </c>
      <c r="E12" s="42">
        <v>1</v>
      </c>
      <c r="F12" s="43"/>
    </row>
    <row r="13" spans="1:6">
      <c r="A13" s="60"/>
      <c r="B13" s="61" t="s">
        <v>20</v>
      </c>
      <c r="C13" s="94">
        <v>90.9</v>
      </c>
      <c r="D13" s="61" t="s">
        <v>21</v>
      </c>
      <c r="E13" s="42">
        <v>1</v>
      </c>
      <c r="F13" s="43" t="s">
        <v>22</v>
      </c>
    </row>
    <row r="14" spans="1:6">
      <c r="A14" s="60"/>
      <c r="B14" s="61" t="s">
        <v>23</v>
      </c>
      <c r="C14" s="94">
        <v>3655</v>
      </c>
      <c r="D14" s="61" t="s">
        <v>24</v>
      </c>
      <c r="E14" s="42">
        <v>1</v>
      </c>
      <c r="F14" s="43" t="s">
        <v>25</v>
      </c>
    </row>
    <row r="15" spans="1:6">
      <c r="A15" s="60"/>
      <c r="B15" s="61"/>
      <c r="C15" s="94"/>
      <c r="D15" s="61"/>
      <c r="E15" s="42"/>
      <c r="F15" s="43"/>
    </row>
    <row r="16" spans="1:6">
      <c r="A16" s="60" t="s">
        <v>26</v>
      </c>
      <c r="B16" s="61"/>
      <c r="C16" s="94"/>
      <c r="D16" s="61"/>
      <c r="E16" s="42"/>
      <c r="F16" s="43"/>
    </row>
    <row r="17" spans="1:6" ht="31.5">
      <c r="A17" s="60"/>
      <c r="B17" s="61" t="s">
        <v>27</v>
      </c>
      <c r="C17" s="94">
        <v>538.9</v>
      </c>
      <c r="D17" s="61" t="s">
        <v>28</v>
      </c>
      <c r="E17" s="42">
        <v>1</v>
      </c>
      <c r="F17" s="43" t="s">
        <v>29</v>
      </c>
    </row>
    <row r="18" spans="1:6" ht="31.5">
      <c r="A18" s="60"/>
      <c r="B18" s="61" t="s">
        <v>30</v>
      </c>
      <c r="C18" s="92">
        <v>0.5</v>
      </c>
      <c r="D18" s="61" t="s">
        <v>31</v>
      </c>
      <c r="E18" s="42">
        <v>1</v>
      </c>
      <c r="F18" s="43" t="s">
        <v>32</v>
      </c>
    </row>
    <row r="19" spans="1:6" ht="31.5">
      <c r="A19" s="60"/>
      <c r="B19" s="62" t="s">
        <v>33</v>
      </c>
      <c r="C19" s="92">
        <v>1.5</v>
      </c>
      <c r="D19" s="61" t="s">
        <v>31</v>
      </c>
      <c r="E19" s="42">
        <v>1</v>
      </c>
      <c r="F19" s="43" t="s">
        <v>961</v>
      </c>
    </row>
    <row r="20" spans="1:6">
      <c r="A20" s="60"/>
      <c r="B20" s="62" t="s">
        <v>34</v>
      </c>
      <c r="C20" s="94">
        <v>30.26</v>
      </c>
      <c r="D20" s="61" t="s">
        <v>35</v>
      </c>
      <c r="E20" s="42">
        <v>1</v>
      </c>
      <c r="F20" s="43" t="s">
        <v>36</v>
      </c>
    </row>
    <row r="21" spans="1:6">
      <c r="A21" s="60"/>
      <c r="B21" s="62" t="s">
        <v>37</v>
      </c>
      <c r="C21" s="94"/>
      <c r="D21" s="61" t="s">
        <v>28</v>
      </c>
      <c r="E21" s="42"/>
      <c r="F21" s="43"/>
    </row>
    <row r="22" spans="1:6">
      <c r="A22" s="60"/>
      <c r="B22" s="62" t="s">
        <v>38</v>
      </c>
      <c r="C22" s="94"/>
      <c r="D22" s="61" t="s">
        <v>39</v>
      </c>
      <c r="E22" s="42"/>
      <c r="F22" s="43"/>
    </row>
    <row r="23" spans="1:6">
      <c r="A23" s="60"/>
      <c r="B23" s="62" t="s">
        <v>40</v>
      </c>
      <c r="C23" s="92">
        <v>1</v>
      </c>
      <c r="D23" s="61" t="s">
        <v>41</v>
      </c>
      <c r="E23" s="42"/>
      <c r="F23" s="43" t="s">
        <v>42</v>
      </c>
    </row>
    <row r="24" spans="1:6">
      <c r="A24" s="60"/>
      <c r="B24" s="62" t="s">
        <v>43</v>
      </c>
      <c r="C24" s="92"/>
      <c r="D24" s="61" t="s">
        <v>41</v>
      </c>
      <c r="E24" s="42"/>
      <c r="F24" s="43"/>
    </row>
    <row r="25" spans="1:6">
      <c r="A25" s="60"/>
      <c r="B25" s="61" t="s">
        <v>44</v>
      </c>
      <c r="C25" s="92">
        <v>1</v>
      </c>
      <c r="D25" s="61" t="s">
        <v>41</v>
      </c>
      <c r="E25" s="42"/>
      <c r="F25" s="43"/>
    </row>
    <row r="26" spans="1:6">
      <c r="A26" s="60"/>
      <c r="B26" s="61" t="s">
        <v>45</v>
      </c>
      <c r="C26" s="92"/>
      <c r="D26" s="61" t="s">
        <v>41</v>
      </c>
      <c r="E26" s="42"/>
      <c r="F26" s="43"/>
    </row>
    <row r="27" spans="1:6">
      <c r="A27" s="60"/>
      <c r="B27" s="61"/>
      <c r="C27" s="94"/>
      <c r="D27" s="61"/>
      <c r="E27" s="42"/>
      <c r="F27" s="43"/>
    </row>
    <row r="28" spans="1:6">
      <c r="A28" s="60" t="s">
        <v>46</v>
      </c>
      <c r="B28" s="61"/>
      <c r="C28" s="94"/>
      <c r="D28" s="61"/>
      <c r="E28" s="42"/>
      <c r="F28" s="43"/>
    </row>
    <row r="29" spans="1:6">
      <c r="A29" s="60"/>
      <c r="B29" s="61" t="s">
        <v>47</v>
      </c>
      <c r="C29" s="94"/>
      <c r="D29" s="61" t="s">
        <v>48</v>
      </c>
      <c r="E29" s="42"/>
      <c r="F29" s="43"/>
    </row>
    <row r="30" spans="1:6">
      <c r="A30" s="60"/>
      <c r="B30" s="62" t="s">
        <v>49</v>
      </c>
      <c r="C30" s="94">
        <v>223</v>
      </c>
      <c r="D30" s="61" t="s">
        <v>50</v>
      </c>
      <c r="E30" s="42"/>
      <c r="F30" s="43" t="s">
        <v>51</v>
      </c>
    </row>
    <row r="31" spans="1:6">
      <c r="A31" s="60"/>
      <c r="B31" s="62" t="s">
        <v>52</v>
      </c>
      <c r="C31" s="94"/>
      <c r="D31" s="61" t="s">
        <v>50</v>
      </c>
      <c r="E31" s="42"/>
      <c r="F31" s="43"/>
    </row>
    <row r="32" spans="1:6">
      <c r="A32" s="60"/>
      <c r="B32" s="62" t="s">
        <v>53</v>
      </c>
      <c r="C32" s="94"/>
      <c r="D32" s="61" t="s">
        <v>41</v>
      </c>
      <c r="E32" s="42"/>
      <c r="F32" s="43"/>
    </row>
    <row r="33" spans="1:6">
      <c r="A33" s="44"/>
      <c r="B33" s="45"/>
      <c r="C33" s="94"/>
      <c r="D33" s="45"/>
      <c r="E33" s="42"/>
      <c r="F33" s="43"/>
    </row>
    <row r="34" spans="1:6">
      <c r="A34" s="60" t="s">
        <v>54</v>
      </c>
      <c r="B34" s="61"/>
      <c r="C34" s="94"/>
      <c r="D34" s="61"/>
      <c r="E34" s="42"/>
      <c r="F34" s="43"/>
    </row>
    <row r="35" spans="1:6">
      <c r="A35" s="60"/>
      <c r="B35" s="61" t="s">
        <v>55</v>
      </c>
      <c r="C35" s="94">
        <v>32</v>
      </c>
      <c r="D35" s="61" t="s">
        <v>56</v>
      </c>
      <c r="E35" s="42">
        <v>1</v>
      </c>
      <c r="F35" s="43"/>
    </row>
    <row r="36" spans="1:6">
      <c r="A36" s="60"/>
      <c r="B36" s="62" t="s">
        <v>57</v>
      </c>
      <c r="C36" s="94"/>
      <c r="D36" s="61"/>
      <c r="E36" s="42"/>
      <c r="F36" s="43"/>
    </row>
    <row r="37" spans="1:6">
      <c r="A37" s="60"/>
      <c r="B37" s="63" t="s">
        <v>58</v>
      </c>
      <c r="C37" s="95"/>
      <c r="D37" s="61" t="s">
        <v>59</v>
      </c>
      <c r="E37" s="42"/>
      <c r="F37" s="43"/>
    </row>
    <row r="38" spans="1:6">
      <c r="A38" s="60"/>
      <c r="B38" s="63" t="s">
        <v>60</v>
      </c>
      <c r="C38" s="95"/>
      <c r="D38" s="61" t="s">
        <v>59</v>
      </c>
      <c r="E38" s="42"/>
      <c r="F38" s="43"/>
    </row>
    <row r="39" spans="1:6">
      <c r="A39" s="60"/>
      <c r="B39" s="63" t="s">
        <v>61</v>
      </c>
      <c r="C39" s="95"/>
      <c r="D39" s="61" t="s">
        <v>59</v>
      </c>
      <c r="E39" s="42"/>
      <c r="F39" s="43"/>
    </row>
    <row r="40" spans="1:6">
      <c r="A40" s="60"/>
      <c r="B40" s="63" t="s">
        <v>62</v>
      </c>
      <c r="C40" s="95"/>
      <c r="D40" s="61" t="s">
        <v>59</v>
      </c>
      <c r="E40" s="42"/>
      <c r="F40" s="43"/>
    </row>
    <row r="41" spans="1:6">
      <c r="A41" s="60"/>
      <c r="B41" s="63" t="s">
        <v>63</v>
      </c>
      <c r="C41" s="95"/>
      <c r="D41" s="61" t="s">
        <v>59</v>
      </c>
      <c r="E41" s="42"/>
      <c r="F41" s="43"/>
    </row>
    <row r="42" spans="1:6">
      <c r="A42" s="60"/>
      <c r="B42" s="63" t="s">
        <v>64</v>
      </c>
      <c r="C42" s="95"/>
      <c r="D42" s="61" t="s">
        <v>59</v>
      </c>
      <c r="E42" s="42"/>
      <c r="F42" s="43"/>
    </row>
    <row r="43" spans="1:6">
      <c r="A43" s="64"/>
      <c r="B43" s="65" t="s">
        <v>65</v>
      </c>
      <c r="C43" s="96"/>
      <c r="D43" s="67" t="s">
        <v>59</v>
      </c>
      <c r="E43" s="42"/>
      <c r="F43" s="43"/>
    </row>
    <row r="44" spans="1:6">
      <c r="A44" s="120" t="s">
        <v>66</v>
      </c>
      <c r="B44" s="120"/>
      <c r="C44" s="121" t="s">
        <v>67</v>
      </c>
      <c r="D44" s="122"/>
      <c r="E44" s="122"/>
      <c r="F44" s="123"/>
    </row>
    <row r="45" spans="1:6">
      <c r="A45" s="120" t="s">
        <v>68</v>
      </c>
      <c r="B45" s="120"/>
      <c r="C45" s="125"/>
      <c r="D45" s="126"/>
      <c r="E45" s="126"/>
      <c r="F45" s="127"/>
    </row>
    <row r="46" spans="1:6">
      <c r="A46" s="66"/>
      <c r="B46" s="66"/>
      <c r="C46" s="66"/>
      <c r="D46" s="66"/>
      <c r="E46" s="80"/>
      <c r="F46" s="66"/>
    </row>
    <row r="47" spans="1:6">
      <c r="A47" s="46" t="s">
        <v>69</v>
      </c>
    </row>
    <row r="48" spans="1:6">
      <c r="A48" s="124" t="s">
        <v>70</v>
      </c>
      <c r="B48" s="124"/>
      <c r="C48" s="124"/>
      <c r="D48" s="124"/>
      <c r="E48" s="124"/>
      <c r="F48" s="124"/>
    </row>
    <row r="49" spans="1:6">
      <c r="A49" s="124" t="s">
        <v>71</v>
      </c>
      <c r="B49" s="124"/>
      <c r="C49" s="124"/>
      <c r="D49" s="124"/>
      <c r="E49" s="124"/>
      <c r="F49" s="124"/>
    </row>
    <row r="50" spans="1:6">
      <c r="A50" s="124" t="s">
        <v>72</v>
      </c>
      <c r="B50" s="124"/>
      <c r="C50" s="124"/>
      <c r="D50" s="124"/>
      <c r="E50" s="124"/>
      <c r="F50" s="124"/>
    </row>
    <row r="51" spans="1:6">
      <c r="A51" s="124"/>
      <c r="B51" s="124"/>
      <c r="C51" s="124"/>
      <c r="D51" s="124"/>
      <c r="E51" s="124"/>
      <c r="F51" s="124"/>
    </row>
    <row r="52" spans="1:6">
      <c r="A52" s="124"/>
      <c r="B52" s="124"/>
      <c r="C52" s="124"/>
      <c r="D52" s="124"/>
      <c r="E52" s="124"/>
      <c r="F52" s="124"/>
    </row>
    <row r="53" spans="1:6">
      <c r="A53" s="124"/>
      <c r="B53" s="124"/>
      <c r="C53" s="124"/>
      <c r="D53" s="124"/>
      <c r="E53" s="124"/>
      <c r="F53" s="124"/>
    </row>
    <row r="54" spans="1:6">
      <c r="A54" s="124"/>
      <c r="B54" s="124"/>
      <c r="C54" s="124"/>
      <c r="D54" s="124"/>
      <c r="E54" s="124"/>
      <c r="F54" s="124"/>
    </row>
    <row r="55" spans="1:6">
      <c r="A55" s="124"/>
      <c r="B55" s="124"/>
      <c r="C55" s="124"/>
      <c r="D55" s="124"/>
      <c r="E55" s="124"/>
      <c r="F55" s="124"/>
    </row>
    <row r="56" spans="1:6">
      <c r="A56" s="124"/>
      <c r="B56" s="124"/>
      <c r="C56" s="124"/>
      <c r="D56" s="124"/>
      <c r="E56" s="124"/>
      <c r="F56" s="124"/>
    </row>
    <row r="57" spans="1:6">
      <c r="A57" s="124"/>
      <c r="B57" s="124"/>
      <c r="C57" s="124"/>
      <c r="D57" s="124"/>
      <c r="E57" s="124"/>
      <c r="F57" s="124"/>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dimension ref="A1:F54"/>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73" customWidth="1"/>
    <col min="6" max="6" width="81.28515625" style="27" customWidth="1"/>
    <col min="7" max="16384" width="30.85546875" style="17"/>
  </cols>
  <sheetData>
    <row r="1" spans="1:6">
      <c r="A1" s="132" t="s">
        <v>232</v>
      </c>
      <c r="B1" s="132"/>
      <c r="C1" s="132" t="s">
        <v>233</v>
      </c>
      <c r="D1" s="132"/>
      <c r="E1" s="70" t="s">
        <v>234</v>
      </c>
      <c r="F1" s="37" t="s">
        <v>235</v>
      </c>
    </row>
    <row r="2" spans="1:6" ht="31.5">
      <c r="A2" s="18" t="s">
        <v>236</v>
      </c>
      <c r="B2" s="19"/>
      <c r="C2" s="133" t="s">
        <v>133</v>
      </c>
      <c r="D2" s="134"/>
      <c r="E2" s="71"/>
      <c r="F2" s="21" t="s">
        <v>237</v>
      </c>
    </row>
    <row r="3" spans="1:6">
      <c r="A3" s="22" t="s">
        <v>238</v>
      </c>
      <c r="B3" s="23"/>
      <c r="C3" s="135" t="s">
        <v>81</v>
      </c>
      <c r="D3" s="136"/>
      <c r="E3" s="71">
        <v>4</v>
      </c>
      <c r="F3" s="31" t="s">
        <v>973</v>
      </c>
    </row>
    <row r="4" spans="1:6">
      <c r="A4" s="1" t="s">
        <v>239</v>
      </c>
      <c r="B4" s="2"/>
      <c r="C4" s="1"/>
      <c r="D4" s="23"/>
      <c r="E4" s="71"/>
      <c r="F4" s="31"/>
    </row>
    <row r="5" spans="1:6">
      <c r="A5" s="1"/>
      <c r="B5" s="2" t="s">
        <v>84</v>
      </c>
      <c r="C5" s="68" t="s">
        <v>860</v>
      </c>
      <c r="D5" s="2"/>
      <c r="E5" s="71"/>
      <c r="F5" s="31" t="s">
        <v>974</v>
      </c>
    </row>
    <row r="6" spans="1:6">
      <c r="A6" s="1"/>
      <c r="B6" s="2" t="s">
        <v>86</v>
      </c>
      <c r="C6" s="22" t="s">
        <v>240</v>
      </c>
      <c r="D6" s="2"/>
      <c r="E6" s="71"/>
      <c r="F6" s="31"/>
    </row>
    <row r="7" spans="1:6">
      <c r="A7" s="1"/>
      <c r="B7" s="2" t="s">
        <v>88</v>
      </c>
      <c r="C7" s="51">
        <v>5</v>
      </c>
      <c r="D7" s="2" t="s">
        <v>10</v>
      </c>
      <c r="E7" s="71">
        <v>1</v>
      </c>
      <c r="F7" s="31" t="s">
        <v>241</v>
      </c>
    </row>
    <row r="8" spans="1:6" ht="31.5">
      <c r="A8" s="1"/>
      <c r="B8" s="2" t="s">
        <v>90</v>
      </c>
      <c r="C8" s="51">
        <v>23000</v>
      </c>
      <c r="D8" s="2" t="s">
        <v>12</v>
      </c>
      <c r="E8" s="71">
        <v>5</v>
      </c>
      <c r="F8" s="21" t="s">
        <v>975</v>
      </c>
    </row>
    <row r="9" spans="1:6" ht="31.5">
      <c r="A9" s="1"/>
      <c r="B9" s="2" t="s">
        <v>152</v>
      </c>
      <c r="C9" s="51">
        <v>30098</v>
      </c>
      <c r="D9" s="2" t="s">
        <v>15</v>
      </c>
      <c r="E9" s="71">
        <v>2</v>
      </c>
      <c r="F9" s="21" t="s">
        <v>242</v>
      </c>
    </row>
    <row r="10" spans="1:6" ht="31.5">
      <c r="A10" s="1"/>
      <c r="B10" s="2" t="s">
        <v>154</v>
      </c>
      <c r="C10" s="51">
        <v>4</v>
      </c>
      <c r="D10" s="2"/>
      <c r="E10" s="71">
        <v>2</v>
      </c>
      <c r="F10" s="21" t="s">
        <v>243</v>
      </c>
    </row>
    <row r="11" spans="1:6" ht="63">
      <c r="A11" s="1"/>
      <c r="B11" s="2" t="s">
        <v>94</v>
      </c>
      <c r="C11" s="51">
        <v>2</v>
      </c>
      <c r="D11" s="2"/>
      <c r="E11" s="71">
        <v>4</v>
      </c>
      <c r="F11" s="21" t="s">
        <v>244</v>
      </c>
    </row>
    <row r="12" spans="1:6" ht="47.25">
      <c r="A12" s="1"/>
      <c r="B12" s="2" t="s">
        <v>96</v>
      </c>
      <c r="C12" s="51">
        <v>7</v>
      </c>
      <c r="D12" s="2" t="s">
        <v>19</v>
      </c>
      <c r="E12" s="71">
        <v>7</v>
      </c>
      <c r="F12" s="21" t="s">
        <v>245</v>
      </c>
    </row>
    <row r="13" spans="1:6">
      <c r="A13" s="1"/>
      <c r="B13" s="2" t="s">
        <v>97</v>
      </c>
      <c r="C13" s="51"/>
      <c r="D13" s="2" t="s">
        <v>21</v>
      </c>
      <c r="E13" s="71"/>
      <c r="F13" s="31"/>
    </row>
    <row r="14" spans="1:6" ht="31.5">
      <c r="A14" s="1"/>
      <c r="B14" s="2" t="s">
        <v>98</v>
      </c>
      <c r="C14" s="51">
        <v>15000</v>
      </c>
      <c r="D14" s="2" t="s">
        <v>24</v>
      </c>
      <c r="E14" s="71">
        <v>5</v>
      </c>
      <c r="F14" s="21" t="s">
        <v>246</v>
      </c>
    </row>
    <row r="15" spans="1:6">
      <c r="A15" s="1"/>
      <c r="B15" s="2"/>
      <c r="C15" s="51"/>
      <c r="D15" s="2"/>
      <c r="E15" s="71"/>
      <c r="F15" s="31"/>
    </row>
    <row r="16" spans="1:6">
      <c r="A16" s="1" t="s">
        <v>101</v>
      </c>
      <c r="B16" s="2"/>
      <c r="C16" s="51"/>
      <c r="D16" s="2"/>
      <c r="E16" s="71"/>
      <c r="F16" s="31"/>
    </row>
    <row r="17" spans="1:6">
      <c r="A17" s="1"/>
      <c r="B17" s="2" t="s">
        <v>102</v>
      </c>
      <c r="C17" s="51">
        <v>885</v>
      </c>
      <c r="D17" s="2" t="s">
        <v>28</v>
      </c>
      <c r="E17" s="71">
        <v>2</v>
      </c>
      <c r="F17" s="31"/>
    </row>
    <row r="18" spans="1:6">
      <c r="A18" s="1"/>
      <c r="B18" s="2" t="s">
        <v>104</v>
      </c>
      <c r="C18" s="50">
        <v>0.36</v>
      </c>
      <c r="D18" s="2" t="s">
        <v>31</v>
      </c>
      <c r="E18" s="71">
        <v>2</v>
      </c>
      <c r="F18" s="31"/>
    </row>
    <row r="19" spans="1:6" ht="31.5">
      <c r="A19" s="1"/>
      <c r="B19" s="3" t="s">
        <v>106</v>
      </c>
      <c r="C19" s="50">
        <v>1.4</v>
      </c>
      <c r="D19" s="2" t="s">
        <v>31</v>
      </c>
      <c r="E19" s="71">
        <v>4</v>
      </c>
      <c r="F19" s="21" t="s">
        <v>247</v>
      </c>
    </row>
    <row r="20" spans="1:6">
      <c r="A20" s="1"/>
      <c r="B20" s="3" t="s">
        <v>108</v>
      </c>
      <c r="C20" s="51"/>
      <c r="D20" s="2" t="s">
        <v>35</v>
      </c>
      <c r="E20" s="71"/>
      <c r="F20" s="31"/>
    </row>
    <row r="21" spans="1:6">
      <c r="A21" s="1"/>
      <c r="B21" s="3" t="s">
        <v>109</v>
      </c>
      <c r="C21" s="51"/>
      <c r="D21" s="2" t="s">
        <v>28</v>
      </c>
      <c r="E21" s="71"/>
      <c r="F21" s="31"/>
    </row>
    <row r="22" spans="1:6">
      <c r="A22" s="1"/>
      <c r="B22" s="3" t="s">
        <v>110</v>
      </c>
      <c r="C22" s="51"/>
      <c r="D22" s="2" t="s">
        <v>39</v>
      </c>
      <c r="E22" s="71"/>
      <c r="F22" s="31"/>
    </row>
    <row r="23" spans="1:6">
      <c r="A23" s="1"/>
      <c r="B23" s="3" t="s">
        <v>111</v>
      </c>
      <c r="C23" s="50">
        <v>1</v>
      </c>
      <c r="D23" s="2" t="s">
        <v>41</v>
      </c>
      <c r="E23" s="71"/>
      <c r="F23" s="31" t="s">
        <v>248</v>
      </c>
    </row>
    <row r="24" spans="1:6">
      <c r="A24" s="1"/>
      <c r="B24" s="3" t="s">
        <v>112</v>
      </c>
      <c r="C24" s="50"/>
      <c r="D24" s="2" t="s">
        <v>41</v>
      </c>
      <c r="E24" s="71"/>
      <c r="F24" s="31"/>
    </row>
    <row r="25" spans="1:6">
      <c r="A25" s="1"/>
      <c r="B25" s="2" t="s">
        <v>114</v>
      </c>
      <c r="C25" s="50">
        <v>1</v>
      </c>
      <c r="D25" s="2" t="s">
        <v>41</v>
      </c>
      <c r="E25" s="71"/>
      <c r="F25" s="31"/>
    </row>
    <row r="26" spans="1:6">
      <c r="A26" s="1"/>
      <c r="B26" s="2" t="s">
        <v>115</v>
      </c>
      <c r="C26" s="50"/>
      <c r="D26" s="2" t="s">
        <v>41</v>
      </c>
      <c r="E26" s="71"/>
      <c r="F26" s="31"/>
    </row>
    <row r="27" spans="1:6">
      <c r="A27" s="1"/>
      <c r="B27" s="2"/>
      <c r="C27" s="51"/>
      <c r="D27" s="2"/>
      <c r="E27" s="71"/>
      <c r="F27" s="31"/>
    </row>
    <row r="28" spans="1:6">
      <c r="A28" s="1" t="s">
        <v>116</v>
      </c>
      <c r="B28" s="2"/>
      <c r="C28" s="51"/>
      <c r="D28" s="2"/>
      <c r="E28" s="71"/>
      <c r="F28" s="31"/>
    </row>
    <row r="29" spans="1:6">
      <c r="A29" s="1"/>
      <c r="B29" s="2" t="s">
        <v>117</v>
      </c>
      <c r="C29" s="51"/>
      <c r="D29" s="2" t="s">
        <v>48</v>
      </c>
      <c r="E29" s="71"/>
      <c r="F29" s="31"/>
    </row>
    <row r="30" spans="1:6">
      <c r="A30" s="1"/>
      <c r="B30" s="3" t="s">
        <v>118</v>
      </c>
      <c r="C30" s="51">
        <v>42</v>
      </c>
      <c r="D30" s="2" t="s">
        <v>50</v>
      </c>
      <c r="E30" s="71">
        <v>6</v>
      </c>
      <c r="F30" s="31" t="s">
        <v>249</v>
      </c>
    </row>
    <row r="31" spans="1:6">
      <c r="A31" s="1"/>
      <c r="B31" s="3" t="s">
        <v>250</v>
      </c>
      <c r="C31" s="51">
        <v>0</v>
      </c>
      <c r="D31" s="2" t="s">
        <v>50</v>
      </c>
      <c r="E31" s="71"/>
      <c r="F31" s="31"/>
    </row>
    <row r="32" spans="1:6">
      <c r="A32" s="1"/>
      <c r="B32" s="3" t="s">
        <v>120</v>
      </c>
      <c r="C32" s="51">
        <v>0</v>
      </c>
      <c r="D32" s="2" t="s">
        <v>41</v>
      </c>
      <c r="E32" s="71"/>
      <c r="F32" s="31"/>
    </row>
    <row r="33" spans="1:6">
      <c r="A33" s="22"/>
      <c r="B33" s="23"/>
      <c r="C33" s="51"/>
      <c r="D33" s="23"/>
      <c r="E33" s="71"/>
      <c r="F33" s="31"/>
    </row>
    <row r="34" spans="1:6">
      <c r="A34" s="1" t="s">
        <v>251</v>
      </c>
      <c r="B34" s="2"/>
      <c r="C34" s="51"/>
      <c r="D34" s="2"/>
      <c r="E34" s="71"/>
      <c r="F34" s="31"/>
    </row>
    <row r="35" spans="1:6">
      <c r="A35" s="1"/>
      <c r="B35" s="2" t="s">
        <v>122</v>
      </c>
      <c r="C35" s="51">
        <v>34.5</v>
      </c>
      <c r="D35" s="2" t="s">
        <v>56</v>
      </c>
      <c r="E35" s="71"/>
      <c r="F35" s="31" t="s">
        <v>252</v>
      </c>
    </row>
    <row r="36" spans="1:6">
      <c r="A36" s="1"/>
      <c r="B36" s="3" t="s">
        <v>123</v>
      </c>
      <c r="C36" s="51"/>
      <c r="D36" s="2"/>
      <c r="E36" s="71"/>
      <c r="F36" s="31"/>
    </row>
    <row r="37" spans="1:6">
      <c r="A37" s="1"/>
      <c r="B37" s="2"/>
      <c r="C37" s="51"/>
      <c r="D37" s="2" t="s">
        <v>59</v>
      </c>
      <c r="E37" s="71"/>
      <c r="F37" s="31"/>
    </row>
    <row r="38" spans="1:6">
      <c r="A38" s="1"/>
      <c r="B38" s="8"/>
      <c r="C38" s="51"/>
      <c r="D38" s="2" t="s">
        <v>59</v>
      </c>
      <c r="E38" s="71"/>
      <c r="F38" s="31"/>
    </row>
    <row r="39" spans="1:6">
      <c r="A39" s="1"/>
      <c r="B39" s="9"/>
      <c r="C39" s="51"/>
      <c r="D39" s="2" t="s">
        <v>59</v>
      </c>
      <c r="E39" s="71"/>
      <c r="F39" s="31"/>
    </row>
    <row r="40" spans="1:6">
      <c r="A40" s="1"/>
      <c r="B40" s="9"/>
      <c r="C40" s="51"/>
      <c r="D40" s="2" t="s">
        <v>59</v>
      </c>
      <c r="E40" s="71"/>
      <c r="F40" s="31"/>
    </row>
    <row r="41" spans="1:6">
      <c r="A41" s="1"/>
      <c r="B41" s="9"/>
      <c r="C41" s="51"/>
      <c r="D41" s="2" t="s">
        <v>59</v>
      </c>
      <c r="E41" s="71"/>
      <c r="F41" s="31"/>
    </row>
    <row r="42" spans="1:6">
      <c r="A42" s="1"/>
      <c r="B42" s="2"/>
      <c r="C42" s="51"/>
      <c r="D42" s="2" t="s">
        <v>59</v>
      </c>
      <c r="E42" s="71"/>
      <c r="F42" s="31"/>
    </row>
    <row r="43" spans="1:6">
      <c r="A43" s="1"/>
      <c r="B43" s="2"/>
      <c r="C43" s="51"/>
      <c r="D43" s="2" t="s">
        <v>59</v>
      </c>
      <c r="E43" s="71"/>
      <c r="F43" s="31"/>
    </row>
    <row r="44" spans="1:6">
      <c r="A44" s="129" t="s">
        <v>253</v>
      </c>
      <c r="B44" s="129"/>
      <c r="C44" s="135" t="s">
        <v>254</v>
      </c>
      <c r="D44" s="143"/>
      <c r="E44" s="143"/>
      <c r="F44" s="143"/>
    </row>
    <row r="45" spans="1:6">
      <c r="A45" s="129" t="s">
        <v>127</v>
      </c>
      <c r="B45" s="129"/>
      <c r="C45" s="135" t="s">
        <v>1256</v>
      </c>
      <c r="D45" s="143"/>
      <c r="E45" s="143"/>
      <c r="F45" s="143"/>
    </row>
    <row r="46" spans="1:6">
      <c r="A46" s="25"/>
      <c r="B46" s="25"/>
      <c r="C46" s="25"/>
      <c r="D46" s="25"/>
      <c r="E46" s="72"/>
      <c r="F46" s="25"/>
    </row>
    <row r="47" spans="1:6">
      <c r="A47" s="17" t="s">
        <v>129</v>
      </c>
    </row>
    <row r="48" spans="1:6">
      <c r="A48" s="129" t="s">
        <v>255</v>
      </c>
      <c r="B48" s="129"/>
      <c r="C48" s="129"/>
      <c r="D48" s="129"/>
      <c r="E48" s="129"/>
      <c r="F48" s="129"/>
    </row>
    <row r="49" spans="1:6">
      <c r="A49" s="129" t="s">
        <v>256</v>
      </c>
      <c r="B49" s="129"/>
      <c r="C49" s="129"/>
      <c r="D49" s="129"/>
      <c r="E49" s="129"/>
      <c r="F49" s="129"/>
    </row>
    <row r="50" spans="1:6">
      <c r="A50" s="129" t="s">
        <v>257</v>
      </c>
      <c r="B50" s="129"/>
      <c r="C50" s="129"/>
      <c r="D50" s="129"/>
      <c r="E50" s="129"/>
      <c r="F50" s="129"/>
    </row>
    <row r="51" spans="1:6">
      <c r="A51" s="129" t="s">
        <v>258</v>
      </c>
      <c r="B51" s="129"/>
      <c r="C51" s="129"/>
      <c r="D51" s="129"/>
      <c r="E51" s="129"/>
      <c r="F51" s="129"/>
    </row>
    <row r="52" spans="1:6">
      <c r="A52" s="129" t="s">
        <v>259</v>
      </c>
      <c r="B52" s="129"/>
      <c r="C52" s="129"/>
      <c r="D52" s="129"/>
      <c r="E52" s="129"/>
      <c r="F52" s="129"/>
    </row>
    <row r="53" spans="1:6">
      <c r="A53" s="129" t="s">
        <v>260</v>
      </c>
      <c r="B53" s="129"/>
      <c r="C53" s="129"/>
      <c r="D53" s="129"/>
      <c r="E53" s="129"/>
      <c r="F53" s="129"/>
    </row>
    <row r="54" spans="1:6">
      <c r="A54" s="17" t="s">
        <v>261</v>
      </c>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hyperlinks>
    <hyperlink ref="A53" r:id="rId1" display="http://www.eia.gov/dnav/ng/hist/n9040fx2a.htm"/>
  </hyperlink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77</v>
      </c>
    </row>
    <row r="2" spans="1:6">
      <c r="A2" s="18" t="s">
        <v>78</v>
      </c>
      <c r="B2" s="19"/>
      <c r="C2" s="133" t="s">
        <v>133</v>
      </c>
      <c r="D2" s="134"/>
      <c r="E2" s="20"/>
      <c r="F2" s="21"/>
    </row>
    <row r="3" spans="1:6" ht="31.5">
      <c r="A3" s="22" t="s">
        <v>80</v>
      </c>
      <c r="B3" s="23"/>
      <c r="C3" s="135" t="s">
        <v>81</v>
      </c>
      <c r="D3" s="136"/>
      <c r="E3" s="20"/>
      <c r="F3" s="21" t="s">
        <v>134</v>
      </c>
    </row>
    <row r="4" spans="1:6">
      <c r="A4" s="1" t="s">
        <v>83</v>
      </c>
      <c r="B4" s="2"/>
      <c r="C4" s="1"/>
      <c r="D4" s="23"/>
      <c r="E4" s="20"/>
      <c r="F4" s="21"/>
    </row>
    <row r="5" spans="1:6">
      <c r="A5" s="1"/>
      <c r="B5" s="2" t="s">
        <v>84</v>
      </c>
      <c r="C5" s="22" t="s">
        <v>135</v>
      </c>
      <c r="D5" s="2"/>
      <c r="E5" s="20"/>
      <c r="F5" s="21"/>
    </row>
    <row r="6" spans="1:6">
      <c r="A6" s="1"/>
      <c r="B6" s="2" t="s">
        <v>86</v>
      </c>
      <c r="C6" s="22" t="s">
        <v>136</v>
      </c>
      <c r="D6" s="2"/>
      <c r="E6" s="20"/>
      <c r="F6" s="21"/>
    </row>
    <row r="7" spans="1:6">
      <c r="A7" s="1"/>
      <c r="B7" s="2" t="s">
        <v>88</v>
      </c>
      <c r="C7" s="51">
        <v>82</v>
      </c>
      <c r="D7" s="2" t="s">
        <v>10</v>
      </c>
      <c r="E7" s="20"/>
      <c r="F7" s="21" t="s">
        <v>137</v>
      </c>
    </row>
    <row r="8" spans="1:6">
      <c r="A8" s="1"/>
      <c r="B8" s="2" t="s">
        <v>90</v>
      </c>
      <c r="C8" s="51">
        <v>2824</v>
      </c>
      <c r="D8" s="2" t="s">
        <v>12</v>
      </c>
      <c r="E8" s="20">
        <v>2</v>
      </c>
      <c r="F8" s="21" t="s">
        <v>138</v>
      </c>
    </row>
    <row r="9" spans="1:6">
      <c r="A9" s="1"/>
      <c r="B9" s="2" t="s">
        <v>91</v>
      </c>
      <c r="C9" s="51">
        <v>38455</v>
      </c>
      <c r="D9" s="2" t="s">
        <v>15</v>
      </c>
      <c r="E9" s="20">
        <v>1</v>
      </c>
      <c r="F9" s="21" t="s">
        <v>139</v>
      </c>
    </row>
    <row r="10" spans="1:6">
      <c r="A10" s="1"/>
      <c r="B10" s="2" t="s">
        <v>93</v>
      </c>
      <c r="C10" s="51">
        <v>1340</v>
      </c>
      <c r="D10" s="2"/>
      <c r="E10" s="20">
        <v>1</v>
      </c>
      <c r="F10" s="21"/>
    </row>
    <row r="11" spans="1:6">
      <c r="A11" s="1"/>
      <c r="B11" s="2" t="s">
        <v>94</v>
      </c>
      <c r="C11" s="51">
        <v>768</v>
      </c>
      <c r="D11" s="2"/>
      <c r="E11" s="20">
        <v>1</v>
      </c>
      <c r="F11" s="21"/>
    </row>
    <row r="12" spans="1:6">
      <c r="A12" s="1"/>
      <c r="B12" s="2" t="s">
        <v>96</v>
      </c>
      <c r="C12" s="51">
        <v>2.7749999999999999</v>
      </c>
      <c r="D12" s="2" t="s">
        <v>19</v>
      </c>
      <c r="E12" s="20"/>
      <c r="F12" s="21" t="s">
        <v>140</v>
      </c>
    </row>
    <row r="13" spans="1:6">
      <c r="A13" s="1"/>
      <c r="B13" s="2" t="s">
        <v>97</v>
      </c>
      <c r="C13" s="51">
        <v>3</v>
      </c>
      <c r="D13" s="2" t="s">
        <v>21</v>
      </c>
      <c r="E13" s="20"/>
      <c r="F13" s="21" t="s">
        <v>140</v>
      </c>
    </row>
    <row r="14" spans="1:6">
      <c r="A14" s="1"/>
      <c r="B14" s="2" t="s">
        <v>98</v>
      </c>
      <c r="C14" s="51">
        <v>607.16</v>
      </c>
      <c r="D14" s="2" t="s">
        <v>24</v>
      </c>
      <c r="E14" s="20"/>
      <c r="F14" s="21" t="s">
        <v>141</v>
      </c>
    </row>
    <row r="15" spans="1:6">
      <c r="A15" s="1"/>
      <c r="B15" s="2"/>
      <c r="C15" s="51"/>
      <c r="D15" s="2"/>
      <c r="E15" s="20"/>
      <c r="F15" s="21"/>
    </row>
    <row r="16" spans="1:6">
      <c r="A16" s="1" t="s">
        <v>101</v>
      </c>
      <c r="B16" s="2"/>
      <c r="C16" s="51"/>
      <c r="D16" s="2"/>
      <c r="E16" s="20"/>
      <c r="F16" s="21"/>
    </row>
    <row r="17" spans="1:6">
      <c r="A17" s="1"/>
      <c r="B17" s="2" t="s">
        <v>102</v>
      </c>
      <c r="C17" s="51">
        <v>306</v>
      </c>
      <c r="D17" s="2" t="s">
        <v>28</v>
      </c>
      <c r="E17" s="20"/>
      <c r="F17" s="21"/>
    </row>
    <row r="18" spans="1:6">
      <c r="A18" s="1"/>
      <c r="B18" s="2" t="s">
        <v>104</v>
      </c>
      <c r="C18" s="50">
        <v>37.5</v>
      </c>
      <c r="D18" s="2" t="s">
        <v>31</v>
      </c>
      <c r="E18" s="20">
        <v>1</v>
      </c>
      <c r="F18" s="21" t="s">
        <v>142</v>
      </c>
    </row>
    <row r="19" spans="1:6">
      <c r="A19" s="1"/>
      <c r="B19" s="3" t="s">
        <v>106</v>
      </c>
      <c r="C19" s="50">
        <v>40.700000000000003</v>
      </c>
      <c r="D19" s="2" t="s">
        <v>31</v>
      </c>
      <c r="E19" s="20">
        <v>1</v>
      </c>
      <c r="F19" s="21" t="s">
        <v>143</v>
      </c>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v>1</v>
      </c>
      <c r="F22" s="21"/>
    </row>
    <row r="23" spans="1:6">
      <c r="A23" s="1"/>
      <c r="B23" s="3" t="s">
        <v>111</v>
      </c>
      <c r="C23" s="50"/>
      <c r="D23" s="2" t="s">
        <v>41</v>
      </c>
      <c r="E23" s="20"/>
      <c r="F23" s="21"/>
    </row>
    <row r="24" spans="1:6">
      <c r="A24" s="1"/>
      <c r="B24" s="3" t="s">
        <v>112</v>
      </c>
      <c r="C24" s="50"/>
      <c r="D24" s="2" t="s">
        <v>41</v>
      </c>
      <c r="E24" s="20"/>
      <c r="F24" s="21"/>
    </row>
    <row r="25" spans="1:6">
      <c r="A25" s="1"/>
      <c r="B25" s="2" t="s">
        <v>114</v>
      </c>
      <c r="C25" s="50">
        <v>1</v>
      </c>
      <c r="D25" s="2" t="s">
        <v>41</v>
      </c>
      <c r="E25" s="20">
        <v>1</v>
      </c>
      <c r="F25" s="21"/>
    </row>
    <row r="26" spans="1:6">
      <c r="A26" s="1"/>
      <c r="B26" s="2" t="s">
        <v>115</v>
      </c>
      <c r="C26" s="50"/>
      <c r="D26" s="2" t="s">
        <v>41</v>
      </c>
      <c r="E26" s="20">
        <v>3</v>
      </c>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19.5</v>
      </c>
      <c r="D35" s="2" t="s">
        <v>56</v>
      </c>
      <c r="E35" s="20">
        <v>2</v>
      </c>
      <c r="F35" s="21" t="s">
        <v>138</v>
      </c>
    </row>
    <row r="36" spans="1:6">
      <c r="A36" s="1"/>
      <c r="B36" s="3" t="s">
        <v>123</v>
      </c>
      <c r="C36" s="51"/>
      <c r="D36" s="2"/>
      <c r="E36" s="20"/>
      <c r="F36" s="21"/>
    </row>
    <row r="37" spans="1:6">
      <c r="A37" s="1"/>
      <c r="B37" s="2"/>
      <c r="C37" s="51"/>
      <c r="D37" s="2" t="s">
        <v>59</v>
      </c>
      <c r="E37" s="20"/>
      <c r="F37" s="21"/>
    </row>
    <row r="38" spans="1:6">
      <c r="A38" s="1"/>
      <c r="B38" s="8"/>
      <c r="C38" s="51"/>
      <c r="D38" s="2" t="s">
        <v>59</v>
      </c>
      <c r="E38" s="20"/>
      <c r="F38" s="21"/>
    </row>
    <row r="39" spans="1:6">
      <c r="A39" s="1"/>
      <c r="B39" s="9"/>
      <c r="C39" s="51"/>
      <c r="D39" s="2" t="s">
        <v>59</v>
      </c>
      <c r="E39" s="20"/>
      <c r="F39" s="21"/>
    </row>
    <row r="40" spans="1:6">
      <c r="A40" s="1"/>
      <c r="B40" s="9"/>
      <c r="C40" s="51"/>
      <c r="D40" s="2" t="s">
        <v>59</v>
      </c>
      <c r="E40" s="20"/>
      <c r="F40" s="21"/>
    </row>
    <row r="41" spans="1:6">
      <c r="A41" s="1"/>
      <c r="B41" s="9"/>
      <c r="C41" s="51"/>
      <c r="D41" s="2" t="s">
        <v>59</v>
      </c>
      <c r="E41" s="20"/>
      <c r="F41" s="21"/>
    </row>
    <row r="42" spans="1:6">
      <c r="A42" s="1"/>
      <c r="B42" s="2"/>
      <c r="C42" s="51"/>
      <c r="D42" s="2" t="s">
        <v>59</v>
      </c>
      <c r="E42" s="20"/>
      <c r="F42" s="21"/>
    </row>
    <row r="43" spans="1:6">
      <c r="A43" s="1"/>
      <c r="B43" s="2"/>
      <c r="C43" s="51"/>
      <c r="D43" s="2" t="s">
        <v>59</v>
      </c>
      <c r="E43" s="20"/>
      <c r="F43" s="21"/>
    </row>
    <row r="44" spans="1:6">
      <c r="A44" s="129" t="s">
        <v>125</v>
      </c>
      <c r="B44" s="129"/>
      <c r="C44" s="142" t="s">
        <v>144</v>
      </c>
      <c r="D44" s="138"/>
      <c r="E44" s="138"/>
      <c r="F44" s="139"/>
    </row>
    <row r="45" spans="1:6">
      <c r="A45" s="129" t="s">
        <v>127</v>
      </c>
      <c r="B45" s="129"/>
      <c r="C45" s="142" t="s">
        <v>1257</v>
      </c>
      <c r="D45" s="138"/>
      <c r="E45" s="138"/>
      <c r="F45" s="139"/>
    </row>
    <row r="46" spans="1:6">
      <c r="A46" s="25"/>
      <c r="B46" s="25"/>
      <c r="C46" s="25"/>
      <c r="D46" s="25"/>
      <c r="E46" s="38"/>
      <c r="F46" s="25"/>
    </row>
    <row r="47" spans="1:6">
      <c r="A47" s="17" t="s">
        <v>129</v>
      </c>
    </row>
    <row r="48" spans="1:6">
      <c r="A48" s="129" t="s">
        <v>145</v>
      </c>
      <c r="B48" s="129"/>
      <c r="C48" s="129"/>
      <c r="D48" s="129"/>
      <c r="E48" s="129"/>
      <c r="F48" s="129"/>
    </row>
    <row r="49" spans="1:6">
      <c r="A49" s="129" t="s">
        <v>146</v>
      </c>
      <c r="B49" s="129"/>
      <c r="C49" s="129"/>
      <c r="D49" s="129"/>
      <c r="E49" s="129"/>
      <c r="F49" s="129"/>
    </row>
    <row r="50" spans="1:6">
      <c r="A50" s="129" t="s">
        <v>147</v>
      </c>
      <c r="B50" s="129"/>
      <c r="C50" s="129"/>
      <c r="D50" s="129"/>
      <c r="E50" s="129"/>
      <c r="F50" s="129"/>
    </row>
    <row r="51" spans="1:6">
      <c r="A51" s="146"/>
      <c r="B51" s="146"/>
      <c r="C51" s="146"/>
      <c r="D51" s="146"/>
      <c r="E51" s="146"/>
      <c r="F51" s="146"/>
    </row>
    <row r="52" spans="1:6">
      <c r="A52" s="146"/>
      <c r="B52" s="146"/>
      <c r="C52" s="146"/>
      <c r="D52" s="146"/>
      <c r="E52" s="146"/>
      <c r="F52" s="146"/>
    </row>
    <row r="53" spans="1:6">
      <c r="A53" s="146"/>
      <c r="B53" s="146"/>
      <c r="C53" s="146"/>
      <c r="D53" s="146"/>
      <c r="E53" s="146"/>
      <c r="F53" s="146"/>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F53"/>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987</v>
      </c>
      <c r="D1" s="132"/>
      <c r="E1" s="37" t="s">
        <v>988</v>
      </c>
      <c r="F1" s="37" t="s">
        <v>235</v>
      </c>
    </row>
    <row r="2" spans="1:6">
      <c r="A2" s="18" t="s">
        <v>236</v>
      </c>
      <c r="B2" s="19"/>
      <c r="C2" s="133" t="s">
        <v>989</v>
      </c>
      <c r="D2" s="134"/>
      <c r="E2" s="20"/>
      <c r="F2" s="21"/>
    </row>
    <row r="3" spans="1:6" ht="31.5">
      <c r="A3" s="22" t="s">
        <v>238</v>
      </c>
      <c r="B3" s="23"/>
      <c r="C3" s="135" t="s">
        <v>726</v>
      </c>
      <c r="D3" s="136"/>
      <c r="E3" s="20"/>
      <c r="F3" s="21" t="s">
        <v>990</v>
      </c>
    </row>
    <row r="4" spans="1:6">
      <c r="A4" s="1" t="s">
        <v>991</v>
      </c>
      <c r="B4" s="2"/>
      <c r="C4" s="1"/>
      <c r="D4" s="23"/>
      <c r="E4" s="20"/>
      <c r="F4" s="21"/>
    </row>
    <row r="5" spans="1:6">
      <c r="A5" s="1"/>
      <c r="B5" s="2" t="s">
        <v>992</v>
      </c>
      <c r="C5" s="22" t="s">
        <v>866</v>
      </c>
      <c r="D5" s="2"/>
      <c r="E5" s="20"/>
      <c r="F5" s="21"/>
    </row>
    <row r="6" spans="1:6">
      <c r="A6" s="1"/>
      <c r="B6" s="2" t="s">
        <v>993</v>
      </c>
      <c r="C6" s="22" t="s">
        <v>881</v>
      </c>
      <c r="D6" s="2"/>
      <c r="E6" s="20"/>
      <c r="F6" s="21"/>
    </row>
    <row r="7" spans="1:6">
      <c r="A7" s="1"/>
      <c r="B7" s="2" t="s">
        <v>733</v>
      </c>
      <c r="C7" s="51">
        <f>2014-2001</f>
        <v>13</v>
      </c>
      <c r="D7" s="2" t="s">
        <v>10</v>
      </c>
      <c r="E7" s="20"/>
      <c r="F7" s="21" t="s">
        <v>994</v>
      </c>
    </row>
    <row r="8" spans="1:6" ht="31.5">
      <c r="A8" s="1"/>
      <c r="B8" s="2" t="s">
        <v>995</v>
      </c>
      <c r="C8" s="51">
        <f>(1200+3200)/2</f>
        <v>2200</v>
      </c>
      <c r="D8" s="2" t="s">
        <v>12</v>
      </c>
      <c r="E8" s="20"/>
      <c r="F8" s="21" t="s">
        <v>996</v>
      </c>
    </row>
    <row r="9" spans="1:6">
      <c r="A9" s="1"/>
      <c r="B9" s="2" t="s">
        <v>997</v>
      </c>
      <c r="C9" s="51">
        <v>190000</v>
      </c>
      <c r="D9" s="2" t="s">
        <v>15</v>
      </c>
      <c r="E9" s="20"/>
      <c r="F9" s="21" t="s">
        <v>998</v>
      </c>
    </row>
    <row r="10" spans="1:6" ht="31.5">
      <c r="A10" s="1"/>
      <c r="B10" s="2" t="s">
        <v>154</v>
      </c>
      <c r="C10" s="51">
        <f>C9/1000</f>
        <v>190</v>
      </c>
      <c r="D10" s="2" t="s">
        <v>999</v>
      </c>
      <c r="E10" s="20"/>
      <c r="F10" s="21" t="s">
        <v>1000</v>
      </c>
    </row>
    <row r="11" spans="1:6">
      <c r="A11" s="1"/>
      <c r="B11" s="2" t="s">
        <v>1001</v>
      </c>
      <c r="C11" s="51">
        <v>0</v>
      </c>
      <c r="D11" s="2" t="s">
        <v>999</v>
      </c>
      <c r="E11" s="20"/>
      <c r="F11" s="21"/>
    </row>
    <row r="12" spans="1:6" ht="31.5">
      <c r="A12" s="1"/>
      <c r="B12" s="2" t="s">
        <v>1002</v>
      </c>
      <c r="C12" s="51">
        <v>5.5</v>
      </c>
      <c r="D12" s="2" t="s">
        <v>19</v>
      </c>
      <c r="E12" s="20"/>
      <c r="F12" s="21" t="s">
        <v>1003</v>
      </c>
    </row>
    <row r="13" spans="1:6" ht="31.5">
      <c r="A13" s="1"/>
      <c r="B13" s="2" t="s">
        <v>1004</v>
      </c>
      <c r="C13" s="51">
        <v>10</v>
      </c>
      <c r="D13" s="2" t="s">
        <v>21</v>
      </c>
      <c r="E13" s="20"/>
      <c r="F13" s="21" t="s">
        <v>1005</v>
      </c>
    </row>
    <row r="14" spans="1:6" ht="31.5">
      <c r="A14" s="1"/>
      <c r="B14" s="2" t="s">
        <v>1006</v>
      </c>
      <c r="C14" s="51">
        <f>AVERAGE(700, 1200)</f>
        <v>950</v>
      </c>
      <c r="D14" s="2" t="s">
        <v>24</v>
      </c>
      <c r="E14" s="20"/>
      <c r="F14" s="21" t="s">
        <v>1007</v>
      </c>
    </row>
    <row r="15" spans="1:6">
      <c r="A15" s="1"/>
      <c r="B15" s="2"/>
      <c r="C15" s="51"/>
      <c r="D15" s="2"/>
      <c r="E15" s="20"/>
      <c r="F15" s="21"/>
    </row>
    <row r="16" spans="1:6">
      <c r="A16" s="1" t="s">
        <v>1008</v>
      </c>
      <c r="B16" s="2"/>
      <c r="C16" s="51"/>
      <c r="D16" s="2"/>
      <c r="E16" s="20"/>
      <c r="F16" s="21"/>
    </row>
    <row r="17" spans="1:6">
      <c r="A17" s="1"/>
      <c r="B17" s="2" t="s">
        <v>1009</v>
      </c>
      <c r="C17" s="51">
        <v>111</v>
      </c>
      <c r="D17" s="2" t="s">
        <v>28</v>
      </c>
      <c r="E17" s="20"/>
      <c r="F17" s="21" t="s">
        <v>1010</v>
      </c>
    </row>
    <row r="18" spans="1:6" ht="31.5">
      <c r="A18" s="1"/>
      <c r="B18" s="2" t="s">
        <v>104</v>
      </c>
      <c r="C18" s="50">
        <v>0.1</v>
      </c>
      <c r="D18" s="2" t="s">
        <v>31</v>
      </c>
      <c r="E18" s="20"/>
      <c r="F18" s="21" t="s">
        <v>1011</v>
      </c>
    </row>
    <row r="19" spans="1:6">
      <c r="A19" s="1"/>
      <c r="B19" s="3" t="s">
        <v>1012</v>
      </c>
      <c r="C19" s="50">
        <v>0</v>
      </c>
      <c r="D19" s="2" t="s">
        <v>31</v>
      </c>
      <c r="E19" s="20"/>
      <c r="F19" s="21" t="s">
        <v>1013</v>
      </c>
    </row>
    <row r="20" spans="1:6">
      <c r="A20" s="1"/>
      <c r="B20" s="3" t="s">
        <v>1014</v>
      </c>
      <c r="C20" s="51">
        <v>0</v>
      </c>
      <c r="D20" s="2" t="s">
        <v>35</v>
      </c>
      <c r="E20" s="20"/>
      <c r="F20" s="21"/>
    </row>
    <row r="21" spans="1:6">
      <c r="A21" s="1"/>
      <c r="B21" s="3" t="s">
        <v>1015</v>
      </c>
      <c r="C21" s="51">
        <v>0</v>
      </c>
      <c r="D21" s="2" t="s">
        <v>28</v>
      </c>
      <c r="E21" s="20"/>
      <c r="F21" s="21"/>
    </row>
    <row r="22" spans="1:6">
      <c r="A22" s="1"/>
      <c r="B22" s="3" t="s">
        <v>1016</v>
      </c>
      <c r="C22" s="51">
        <v>0</v>
      </c>
      <c r="D22" s="2" t="s">
        <v>39</v>
      </c>
      <c r="E22" s="20"/>
      <c r="F22" s="21"/>
    </row>
    <row r="23" spans="1:6">
      <c r="A23" s="1"/>
      <c r="B23" s="3" t="s">
        <v>111</v>
      </c>
      <c r="C23" s="50"/>
      <c r="D23" s="2" t="s">
        <v>41</v>
      </c>
      <c r="E23" s="20"/>
      <c r="F23" s="21"/>
    </row>
    <row r="24" spans="1:6">
      <c r="A24" s="1"/>
      <c r="B24" s="3" t="s">
        <v>112</v>
      </c>
      <c r="C24" s="50">
        <v>0</v>
      </c>
      <c r="D24" s="2" t="s">
        <v>41</v>
      </c>
      <c r="E24" s="20"/>
      <c r="F24" s="21"/>
    </row>
    <row r="25" spans="1:6">
      <c r="A25" s="1"/>
      <c r="B25" s="2" t="s">
        <v>1017</v>
      </c>
      <c r="C25" s="50">
        <v>0</v>
      </c>
      <c r="D25" s="2" t="s">
        <v>41</v>
      </c>
      <c r="E25" s="20"/>
      <c r="F25" s="21"/>
    </row>
    <row r="26" spans="1:6">
      <c r="A26" s="1"/>
      <c r="B26" s="2" t="s">
        <v>115</v>
      </c>
      <c r="C26" s="50">
        <v>0</v>
      </c>
      <c r="D26" s="2" t="s">
        <v>41</v>
      </c>
      <c r="E26" s="20"/>
      <c r="F26" s="21"/>
    </row>
    <row r="27" spans="1:6">
      <c r="A27" s="1"/>
      <c r="B27" s="2"/>
      <c r="C27" s="51"/>
      <c r="D27" s="2"/>
      <c r="E27" s="20"/>
      <c r="F27" s="21"/>
    </row>
    <row r="28" spans="1:6">
      <c r="A28" s="1" t="s">
        <v>116</v>
      </c>
      <c r="B28" s="2"/>
      <c r="C28" s="51"/>
      <c r="D28" s="2"/>
      <c r="E28" s="20"/>
      <c r="F28" s="21"/>
    </row>
    <row r="29" spans="1:6">
      <c r="A29" s="1"/>
      <c r="B29" s="2" t="s">
        <v>1018</v>
      </c>
      <c r="C29" s="51"/>
      <c r="D29" s="2" t="s">
        <v>1019</v>
      </c>
      <c r="E29" s="20"/>
      <c r="F29" s="21"/>
    </row>
    <row r="30" spans="1:6">
      <c r="A30" s="1"/>
      <c r="B30" s="3" t="s">
        <v>1020</v>
      </c>
      <c r="C30" s="51"/>
      <c r="D30" s="2" t="s">
        <v>50</v>
      </c>
      <c r="E30" s="20"/>
      <c r="F30" s="21"/>
    </row>
    <row r="31" spans="1:6">
      <c r="A31" s="1"/>
      <c r="B31" s="3" t="s">
        <v>119</v>
      </c>
      <c r="C31" s="51"/>
      <c r="D31" s="2" t="s">
        <v>50</v>
      </c>
      <c r="E31" s="20"/>
      <c r="F31" s="21"/>
    </row>
    <row r="32" spans="1:6">
      <c r="A32" s="1"/>
      <c r="B32" s="3" t="s">
        <v>1021</v>
      </c>
      <c r="C32" s="51">
        <v>0.5</v>
      </c>
      <c r="D32" s="2" t="s">
        <v>41</v>
      </c>
      <c r="E32" s="20"/>
      <c r="F32" s="21" t="s">
        <v>1022</v>
      </c>
    </row>
    <row r="33" spans="1:6">
      <c r="A33" s="22"/>
      <c r="B33" s="23"/>
      <c r="C33" s="51"/>
      <c r="D33" s="23"/>
      <c r="E33" s="20"/>
      <c r="F33" s="21"/>
    </row>
    <row r="34" spans="1:6">
      <c r="A34" s="1" t="s">
        <v>121</v>
      </c>
      <c r="B34" s="2"/>
      <c r="C34" s="51"/>
      <c r="D34" s="2"/>
      <c r="E34" s="20"/>
      <c r="F34" s="21"/>
    </row>
    <row r="35" spans="1:6">
      <c r="A35" s="1"/>
      <c r="B35" s="2" t="s">
        <v>122</v>
      </c>
      <c r="C35" s="51">
        <v>8.6</v>
      </c>
      <c r="D35" s="2" t="s">
        <v>56</v>
      </c>
      <c r="E35" s="20"/>
      <c r="F35" s="21" t="s">
        <v>1023</v>
      </c>
    </row>
    <row r="36" spans="1:6">
      <c r="A36" s="1"/>
      <c r="B36" s="3" t="s">
        <v>123</v>
      </c>
      <c r="C36" s="51"/>
      <c r="D36" s="2"/>
      <c r="E36" s="20"/>
      <c r="F36" s="21"/>
    </row>
    <row r="37" spans="1:6" ht="18.75">
      <c r="A37" s="1"/>
      <c r="B37" s="59" t="s">
        <v>954</v>
      </c>
      <c r="C37" s="97">
        <v>0.1</v>
      </c>
      <c r="D37" s="2" t="s">
        <v>59</v>
      </c>
      <c r="E37" s="20"/>
      <c r="F37" s="21" t="s">
        <v>1010</v>
      </c>
    </row>
    <row r="38" spans="1:6" ht="18.75">
      <c r="A38" s="1"/>
      <c r="B38" s="59" t="s">
        <v>955</v>
      </c>
      <c r="C38" s="51">
        <v>5.9</v>
      </c>
      <c r="D38" s="2" t="s">
        <v>59</v>
      </c>
      <c r="E38" s="20"/>
      <c r="F38" s="21"/>
    </row>
    <row r="39" spans="1:6" ht="18.75">
      <c r="A39" s="1"/>
      <c r="B39" s="59" t="s">
        <v>956</v>
      </c>
      <c r="C39" s="51">
        <v>91.9</v>
      </c>
      <c r="D39" s="2" t="s">
        <v>59</v>
      </c>
      <c r="E39" s="20"/>
      <c r="F39" s="21"/>
    </row>
    <row r="40" spans="1:6" ht="18.75">
      <c r="A40" s="1"/>
      <c r="B40" s="59" t="s">
        <v>957</v>
      </c>
      <c r="C40" s="51">
        <v>0.86</v>
      </c>
      <c r="D40" s="2" t="s">
        <v>59</v>
      </c>
      <c r="E40" s="20"/>
      <c r="F40" s="21"/>
    </row>
    <row r="41" spans="1:6" ht="18.75">
      <c r="A41" s="1"/>
      <c r="B41" s="59" t="s">
        <v>958</v>
      </c>
      <c r="C41" s="51">
        <v>0.39</v>
      </c>
      <c r="D41" s="2" t="s">
        <v>59</v>
      </c>
      <c r="E41" s="20"/>
      <c r="F41" s="21"/>
    </row>
    <row r="42" spans="1:6" ht="18.75">
      <c r="A42" s="1"/>
      <c r="B42" s="59" t="s">
        <v>1190</v>
      </c>
      <c r="C42" s="51">
        <f>100-C37-C38-C39-C40-C41</f>
        <v>0.84999999999999443</v>
      </c>
      <c r="D42" s="2" t="s">
        <v>59</v>
      </c>
      <c r="E42" s="20"/>
      <c r="F42" s="21"/>
    </row>
    <row r="43" spans="1:6" ht="18.75">
      <c r="A43" s="1"/>
      <c r="B43" s="59" t="s">
        <v>1191</v>
      </c>
      <c r="C43" s="51">
        <v>0</v>
      </c>
      <c r="D43" s="2" t="s">
        <v>59</v>
      </c>
      <c r="E43" s="20"/>
      <c r="F43" s="21"/>
    </row>
    <row r="44" spans="1:6">
      <c r="A44" s="129" t="s">
        <v>1024</v>
      </c>
      <c r="B44" s="129"/>
      <c r="C44" s="142" t="s">
        <v>1025</v>
      </c>
      <c r="D44" s="138"/>
      <c r="E44" s="138"/>
      <c r="F44" s="139"/>
    </row>
    <row r="45" spans="1:6">
      <c r="A45" s="129" t="s">
        <v>1026</v>
      </c>
      <c r="B45" s="129"/>
      <c r="C45" s="142" t="s">
        <v>1027</v>
      </c>
      <c r="D45" s="138"/>
      <c r="E45" s="138"/>
      <c r="F45" s="139"/>
    </row>
    <row r="46" spans="1:6">
      <c r="A46" s="25"/>
      <c r="B46" s="25"/>
      <c r="C46" s="25"/>
      <c r="D46" s="25"/>
      <c r="E46" s="38"/>
      <c r="F46" s="25"/>
    </row>
    <row r="47" spans="1:6">
      <c r="A47" s="17" t="s">
        <v>1028</v>
      </c>
    </row>
    <row r="48" spans="1:6">
      <c r="A48" s="150" t="s">
        <v>1029</v>
      </c>
      <c r="B48" s="129"/>
      <c r="C48" s="129"/>
      <c r="D48" s="129"/>
      <c r="E48" s="129"/>
      <c r="F48" s="129"/>
    </row>
    <row r="49" spans="1:6">
      <c r="A49" s="150" t="s">
        <v>1030</v>
      </c>
      <c r="B49" s="129"/>
      <c r="C49" s="129"/>
      <c r="D49" s="129"/>
      <c r="E49" s="129"/>
      <c r="F49" s="129"/>
    </row>
    <row r="50" spans="1:6">
      <c r="A50" s="129" t="s">
        <v>1031</v>
      </c>
      <c r="B50" s="129"/>
      <c r="C50" s="129"/>
      <c r="D50" s="129"/>
      <c r="E50" s="129"/>
      <c r="F50" s="129"/>
    </row>
    <row r="51" spans="1:6">
      <c r="A51" s="129" t="s">
        <v>1032</v>
      </c>
      <c r="B51" s="129"/>
      <c r="C51" s="129"/>
      <c r="D51" s="129"/>
      <c r="E51" s="129"/>
      <c r="F51" s="129"/>
    </row>
    <row r="52" spans="1:6">
      <c r="A52" s="146"/>
      <c r="B52" s="146"/>
      <c r="C52" s="146"/>
      <c r="D52" s="146"/>
      <c r="E52" s="146"/>
      <c r="F52" s="146"/>
    </row>
    <row r="53" spans="1:6">
      <c r="A53" s="146"/>
      <c r="B53" s="146"/>
      <c r="C53" s="146"/>
      <c r="D53" s="146"/>
      <c r="E53" s="146"/>
      <c r="F53" s="146"/>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9.7109375" style="27" customWidth="1"/>
    <col min="7" max="16384" width="30.85546875" style="17"/>
  </cols>
  <sheetData>
    <row r="1" spans="1:6">
      <c r="A1" s="132" t="s">
        <v>74</v>
      </c>
      <c r="B1" s="132"/>
      <c r="C1" s="132" t="s">
        <v>75</v>
      </c>
      <c r="D1" s="132"/>
      <c r="E1" s="37" t="s">
        <v>76</v>
      </c>
      <c r="F1" s="37" t="s">
        <v>235</v>
      </c>
    </row>
    <row r="2" spans="1:6">
      <c r="A2" s="18" t="s">
        <v>236</v>
      </c>
      <c r="B2" s="19"/>
      <c r="C2" s="133"/>
      <c r="D2" s="134"/>
      <c r="E2" s="20"/>
      <c r="F2" s="21"/>
    </row>
    <row r="3" spans="1:6">
      <c r="A3" s="22" t="s">
        <v>238</v>
      </c>
      <c r="B3" s="23"/>
      <c r="C3" s="135" t="s">
        <v>726</v>
      </c>
      <c r="D3" s="136"/>
      <c r="E3" s="20"/>
      <c r="F3" s="21"/>
    </row>
    <row r="4" spans="1:6">
      <c r="A4" s="1" t="s">
        <v>239</v>
      </c>
      <c r="B4" s="2"/>
      <c r="C4" s="1"/>
      <c r="D4" s="23"/>
      <c r="E4" s="20"/>
      <c r="F4" s="21"/>
    </row>
    <row r="5" spans="1:6">
      <c r="A5" s="1"/>
      <c r="B5" s="2" t="s">
        <v>1034</v>
      </c>
      <c r="C5" s="22" t="s">
        <v>859</v>
      </c>
      <c r="D5" s="2"/>
      <c r="E5" s="20"/>
      <c r="F5" s="21"/>
    </row>
    <row r="6" spans="1:6">
      <c r="A6" s="1"/>
      <c r="B6" s="2" t="s">
        <v>1035</v>
      </c>
      <c r="C6" s="22" t="s">
        <v>971</v>
      </c>
      <c r="D6" s="2"/>
      <c r="E6" s="20"/>
      <c r="F6" s="21"/>
    </row>
    <row r="7" spans="1:6">
      <c r="A7" s="1"/>
      <c r="B7" s="2" t="s">
        <v>1062</v>
      </c>
      <c r="C7" s="51">
        <v>15</v>
      </c>
      <c r="D7" s="2" t="s">
        <v>10</v>
      </c>
      <c r="E7" s="20">
        <v>1</v>
      </c>
      <c r="F7" s="52"/>
    </row>
    <row r="8" spans="1:6">
      <c r="A8" s="1"/>
      <c r="B8" s="2" t="s">
        <v>995</v>
      </c>
      <c r="C8" s="51"/>
      <c r="D8" s="2" t="s">
        <v>12</v>
      </c>
      <c r="E8" s="20"/>
      <c r="F8" s="21"/>
    </row>
    <row r="9" spans="1:6">
      <c r="A9" s="1"/>
      <c r="B9" s="2" t="s">
        <v>152</v>
      </c>
      <c r="C9" s="51">
        <v>50000</v>
      </c>
      <c r="D9" s="2" t="s">
        <v>15</v>
      </c>
      <c r="E9" s="20">
        <v>4</v>
      </c>
      <c r="F9" s="21"/>
    </row>
    <row r="10" spans="1:6">
      <c r="A10" s="1"/>
      <c r="B10" s="2" t="s">
        <v>154</v>
      </c>
      <c r="C10" s="51">
        <v>19</v>
      </c>
      <c r="D10" s="2"/>
      <c r="E10" s="20">
        <v>3</v>
      </c>
      <c r="F10" s="21"/>
    </row>
    <row r="11" spans="1:6">
      <c r="A11" s="1"/>
      <c r="B11" s="2" t="s">
        <v>1001</v>
      </c>
      <c r="C11" s="51">
        <v>9</v>
      </c>
      <c r="D11" s="2"/>
      <c r="E11" s="20">
        <v>3</v>
      </c>
      <c r="F11" s="21"/>
    </row>
    <row r="12" spans="1:6">
      <c r="A12" s="1"/>
      <c r="B12" s="2" t="s">
        <v>1002</v>
      </c>
      <c r="C12" s="51">
        <v>6</v>
      </c>
      <c r="D12" s="2" t="s">
        <v>19</v>
      </c>
      <c r="E12" s="20">
        <v>1</v>
      </c>
      <c r="F12" s="21"/>
    </row>
    <row r="13" spans="1:6">
      <c r="A13" s="1"/>
      <c r="B13" s="2" t="s">
        <v>1063</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1064</v>
      </c>
      <c r="B16" s="2"/>
      <c r="C16" s="51"/>
      <c r="D16" s="2"/>
      <c r="E16" s="20"/>
      <c r="F16" s="21"/>
    </row>
    <row r="17" spans="1:6">
      <c r="A17" s="1"/>
      <c r="B17" s="2" t="s">
        <v>1065</v>
      </c>
      <c r="C17" s="51">
        <v>200</v>
      </c>
      <c r="D17" s="2" t="s">
        <v>28</v>
      </c>
      <c r="E17" s="20">
        <v>3</v>
      </c>
      <c r="F17" s="21"/>
    </row>
    <row r="18" spans="1:6">
      <c r="A18" s="1"/>
      <c r="B18" s="2" t="s">
        <v>104</v>
      </c>
      <c r="C18" s="50"/>
      <c r="D18" s="2" t="s">
        <v>31</v>
      </c>
      <c r="E18" s="20"/>
      <c r="F18" s="21"/>
    </row>
    <row r="19" spans="1:6">
      <c r="A19" s="1"/>
      <c r="B19" s="3" t="s">
        <v>1066</v>
      </c>
      <c r="C19" s="50">
        <v>1.35</v>
      </c>
      <c r="D19" s="2" t="s">
        <v>31</v>
      </c>
      <c r="E19" s="20">
        <v>3</v>
      </c>
      <c r="F19" s="21"/>
    </row>
    <row r="20" spans="1:6">
      <c r="A20" s="1"/>
      <c r="B20" s="3" t="s">
        <v>108</v>
      </c>
      <c r="C20" s="51"/>
      <c r="D20" s="2" t="s">
        <v>35</v>
      </c>
      <c r="E20" s="20"/>
      <c r="F20" s="21"/>
    </row>
    <row r="21" spans="1:6">
      <c r="A21" s="1"/>
      <c r="B21" s="3" t="s">
        <v>1067</v>
      </c>
      <c r="C21" s="51"/>
      <c r="D21" s="2" t="s">
        <v>28</v>
      </c>
      <c r="E21" s="20"/>
      <c r="F21" s="21"/>
    </row>
    <row r="22" spans="1:6">
      <c r="A22" s="1"/>
      <c r="B22" s="3" t="s">
        <v>110</v>
      </c>
      <c r="C22" s="51"/>
      <c r="D22" s="2" t="s">
        <v>39</v>
      </c>
      <c r="E22" s="20"/>
      <c r="F22" s="21"/>
    </row>
    <row r="23" spans="1:6">
      <c r="A23" s="1"/>
      <c r="B23" s="3" t="s">
        <v>1068</v>
      </c>
      <c r="C23" s="50"/>
      <c r="D23" s="2" t="s">
        <v>41</v>
      </c>
      <c r="E23" s="20"/>
      <c r="F23" s="21"/>
    </row>
    <row r="24" spans="1:6">
      <c r="A24" s="1"/>
      <c r="B24" s="3" t="s">
        <v>112</v>
      </c>
      <c r="C24" s="50"/>
      <c r="D24" s="2" t="s">
        <v>41</v>
      </c>
      <c r="E24" s="20"/>
      <c r="F24" s="21"/>
    </row>
    <row r="25" spans="1:6">
      <c r="A25" s="1"/>
      <c r="B25" s="2" t="s">
        <v>1069</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1070</v>
      </c>
      <c r="C29" s="51"/>
      <c r="D29" s="2" t="s">
        <v>48</v>
      </c>
      <c r="E29" s="20"/>
      <c r="F29" s="21"/>
    </row>
    <row r="30" spans="1:6">
      <c r="A30" s="1"/>
      <c r="B30" s="3" t="s">
        <v>1071</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1072</v>
      </c>
      <c r="C35" s="51" t="s">
        <v>1073</v>
      </c>
      <c r="D35" s="2" t="s">
        <v>56</v>
      </c>
      <c r="E35" s="20">
        <v>3</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1074</v>
      </c>
      <c r="B44" s="129"/>
      <c r="C44" s="137" t="s">
        <v>1075</v>
      </c>
      <c r="D44" s="138"/>
      <c r="E44" s="138"/>
      <c r="F44" s="139"/>
    </row>
    <row r="45" spans="1:6">
      <c r="A45" s="129" t="s">
        <v>1076</v>
      </c>
      <c r="B45" s="129"/>
      <c r="C45" s="130"/>
      <c r="D45" s="131"/>
      <c r="E45" s="131"/>
      <c r="F45" s="131"/>
    </row>
    <row r="46" spans="1:6">
      <c r="A46" s="25"/>
      <c r="B46" s="25"/>
      <c r="C46" s="25"/>
      <c r="D46" s="25"/>
      <c r="E46" s="38"/>
      <c r="F46" s="25"/>
    </row>
    <row r="47" spans="1:6">
      <c r="A47" s="17" t="s">
        <v>1077</v>
      </c>
    </row>
    <row r="48" spans="1:6">
      <c r="A48" s="128" t="s">
        <v>1078</v>
      </c>
      <c r="B48" s="128"/>
      <c r="C48" s="128"/>
      <c r="D48" s="128"/>
      <c r="E48" s="128"/>
      <c r="F48" s="128"/>
    </row>
    <row r="49" spans="1:6">
      <c r="A49" s="128" t="s">
        <v>1079</v>
      </c>
      <c r="B49" s="128"/>
      <c r="C49" s="128"/>
      <c r="D49" s="128"/>
      <c r="E49" s="128"/>
      <c r="F49" s="128"/>
    </row>
    <row r="50" spans="1:6">
      <c r="A50" s="128" t="s">
        <v>1080</v>
      </c>
      <c r="B50" s="128"/>
      <c r="C50" s="128"/>
      <c r="D50" s="128"/>
      <c r="E50" s="128"/>
      <c r="F50" s="128"/>
    </row>
    <row r="51" spans="1:6">
      <c r="A51" s="128" t="s">
        <v>1081</v>
      </c>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57"/>
  <sheetViews>
    <sheetView workbookViewId="0">
      <selection activeCell="B37" sqref="B37"/>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9.7109375" style="27" customWidth="1"/>
    <col min="7" max="16384" width="30.85546875" style="17"/>
  </cols>
  <sheetData>
    <row r="1" spans="1:6">
      <c r="A1" s="132" t="s">
        <v>74</v>
      </c>
      <c r="B1" s="132"/>
      <c r="C1" s="132" t="s">
        <v>987</v>
      </c>
      <c r="D1" s="132"/>
      <c r="E1" s="37" t="s">
        <v>988</v>
      </c>
      <c r="F1" s="37" t="s">
        <v>235</v>
      </c>
    </row>
    <row r="2" spans="1:6">
      <c r="A2" s="18" t="s">
        <v>236</v>
      </c>
      <c r="B2" s="19"/>
      <c r="C2" s="133"/>
      <c r="D2" s="134"/>
      <c r="E2" s="20"/>
      <c r="F2" s="21"/>
    </row>
    <row r="3" spans="1:6">
      <c r="A3" s="22" t="s">
        <v>238</v>
      </c>
      <c r="B3" s="23"/>
      <c r="C3" s="135" t="s">
        <v>726</v>
      </c>
      <c r="D3" s="136"/>
      <c r="E3" s="20"/>
      <c r="F3" s="21"/>
    </row>
    <row r="4" spans="1:6">
      <c r="A4" s="1" t="s">
        <v>991</v>
      </c>
      <c r="B4" s="2"/>
      <c r="C4" s="1"/>
      <c r="D4" s="23"/>
      <c r="E4" s="20"/>
      <c r="F4" s="21"/>
    </row>
    <row r="5" spans="1:6">
      <c r="A5" s="1"/>
      <c r="B5" s="2" t="s">
        <v>992</v>
      </c>
      <c r="C5" s="22" t="s">
        <v>967</v>
      </c>
      <c r="D5" s="2"/>
      <c r="E5" s="20"/>
      <c r="F5" s="21"/>
    </row>
    <row r="6" spans="1:6">
      <c r="A6" s="1"/>
      <c r="B6" s="2" t="s">
        <v>993</v>
      </c>
      <c r="C6" s="22" t="s">
        <v>1082</v>
      </c>
      <c r="D6" s="2"/>
      <c r="E6" s="20"/>
      <c r="F6" s="21"/>
    </row>
    <row r="7" spans="1:6">
      <c r="A7" s="1"/>
      <c r="B7" s="2" t="s">
        <v>733</v>
      </c>
      <c r="C7" s="51">
        <f>2014-1997</f>
        <v>17</v>
      </c>
      <c r="D7" s="2" t="s">
        <v>10</v>
      </c>
      <c r="E7" s="20"/>
      <c r="F7" s="52"/>
    </row>
    <row r="8" spans="1:6" ht="31.5">
      <c r="A8" s="1"/>
      <c r="B8" s="2" t="s">
        <v>995</v>
      </c>
      <c r="C8" s="51">
        <f>3.3*AVERAGE(2000,3500)</f>
        <v>9075</v>
      </c>
      <c r="D8" s="2" t="s">
        <v>12</v>
      </c>
      <c r="E8" s="20">
        <v>1</v>
      </c>
      <c r="F8" s="21" t="s">
        <v>1083</v>
      </c>
    </row>
    <row r="9" spans="1:6">
      <c r="A9" s="1"/>
      <c r="B9" s="2" t="s">
        <v>997</v>
      </c>
      <c r="C9" s="51">
        <f>38400+147200+159600+169600+77300+63600</f>
        <v>655700</v>
      </c>
      <c r="D9" s="2" t="s">
        <v>15</v>
      </c>
      <c r="E9" s="20">
        <v>1</v>
      </c>
      <c r="F9" s="21" t="s">
        <v>1084</v>
      </c>
    </row>
    <row r="10" spans="1:6">
      <c r="A10" s="1"/>
      <c r="B10" s="2" t="s">
        <v>154</v>
      </c>
      <c r="C10" s="51">
        <f>11+11+17+19+14+5</f>
        <v>77</v>
      </c>
      <c r="D10" s="2"/>
      <c r="E10" s="20">
        <v>1</v>
      </c>
      <c r="F10" s="21" t="s">
        <v>1085</v>
      </c>
    </row>
    <row r="11" spans="1:6">
      <c r="A11" s="1"/>
      <c r="B11" s="2" t="s">
        <v>1086</v>
      </c>
      <c r="C11" s="51">
        <f>5+4+1+6+14+0</f>
        <v>30</v>
      </c>
      <c r="D11" s="2"/>
      <c r="E11" s="20">
        <v>1</v>
      </c>
      <c r="F11" s="21" t="s">
        <v>1087</v>
      </c>
    </row>
    <row r="12" spans="1:6">
      <c r="A12" s="1"/>
      <c r="B12" s="2" t="s">
        <v>1002</v>
      </c>
      <c r="C12" s="51"/>
      <c r="D12" s="2" t="s">
        <v>19</v>
      </c>
      <c r="E12" s="20"/>
      <c r="F12" s="21"/>
    </row>
    <row r="13" spans="1:6">
      <c r="A13" s="1"/>
      <c r="B13" s="2" t="s">
        <v>1041</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158</v>
      </c>
      <c r="B16" s="2"/>
      <c r="C16" s="51"/>
      <c r="D16" s="2"/>
      <c r="E16" s="20"/>
      <c r="F16" s="21"/>
    </row>
    <row r="17" spans="1:6" ht="31.5">
      <c r="A17" s="1"/>
      <c r="B17" s="2" t="s">
        <v>1043</v>
      </c>
      <c r="C17" s="51">
        <f>(31*10^6*35.3147)/(115*10^3*7.33)</f>
        <v>1298.7196156355656</v>
      </c>
      <c r="D17" s="2" t="s">
        <v>28</v>
      </c>
      <c r="E17" s="20">
        <v>2</v>
      </c>
      <c r="F17" s="21" t="s">
        <v>1088</v>
      </c>
    </row>
    <row r="18" spans="1:6">
      <c r="A18" s="1"/>
      <c r="B18" s="2" t="s">
        <v>104</v>
      </c>
      <c r="C18" s="50"/>
      <c r="D18" s="2" t="s">
        <v>31</v>
      </c>
      <c r="E18" s="20"/>
      <c r="F18" s="21"/>
    </row>
    <row r="19" spans="1:6">
      <c r="A19" s="1"/>
      <c r="B19" s="3" t="s">
        <v>1089</v>
      </c>
      <c r="C19" s="50"/>
      <c r="D19" s="2" t="s">
        <v>31</v>
      </c>
      <c r="E19" s="20"/>
      <c r="F19" s="21"/>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1090</v>
      </c>
      <c r="C23" s="50">
        <v>1</v>
      </c>
      <c r="D23" s="2" t="s">
        <v>41</v>
      </c>
      <c r="E23" s="20">
        <v>1</v>
      </c>
      <c r="F23" s="21" t="s">
        <v>1091</v>
      </c>
    </row>
    <row r="24" spans="1:6">
      <c r="A24" s="1"/>
      <c r="B24" s="3" t="s">
        <v>112</v>
      </c>
      <c r="C24" s="50"/>
      <c r="D24" s="2" t="s">
        <v>41</v>
      </c>
      <c r="E24" s="20"/>
      <c r="F24" s="21"/>
    </row>
    <row r="25" spans="1:6">
      <c r="A25" s="1"/>
      <c r="B25" s="2" t="s">
        <v>1092</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1093</v>
      </c>
      <c r="C30" s="51"/>
      <c r="D30" s="2" t="s">
        <v>50</v>
      </c>
      <c r="E30" s="20"/>
      <c r="F30" s="21"/>
    </row>
    <row r="31" spans="1:6">
      <c r="A31" s="1"/>
      <c r="B31" s="3" t="s">
        <v>119</v>
      </c>
      <c r="C31" s="51"/>
      <c r="D31" s="2" t="s">
        <v>50</v>
      </c>
      <c r="E31" s="20"/>
      <c r="F31" s="21"/>
    </row>
    <row r="32" spans="1:6">
      <c r="A32" s="1"/>
      <c r="B32" s="3" t="s">
        <v>1094</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1095</v>
      </c>
      <c r="C35" s="51">
        <v>35</v>
      </c>
      <c r="D35" s="2" t="s">
        <v>56</v>
      </c>
      <c r="E35" s="20">
        <v>3</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1096</v>
      </c>
      <c r="B44" s="129"/>
      <c r="C44" s="137"/>
      <c r="D44" s="138"/>
      <c r="E44" s="138"/>
      <c r="F44" s="139"/>
    </row>
    <row r="45" spans="1:6">
      <c r="A45" s="129" t="s">
        <v>1026</v>
      </c>
      <c r="B45" s="129"/>
      <c r="C45" s="140" t="s">
        <v>1097</v>
      </c>
      <c r="D45" s="141"/>
      <c r="E45" s="141"/>
      <c r="F45" s="141"/>
    </row>
    <row r="46" spans="1:6">
      <c r="A46" s="25"/>
      <c r="B46" s="25"/>
      <c r="C46" s="25"/>
      <c r="D46" s="25"/>
      <c r="E46" s="38"/>
      <c r="F46" s="25"/>
    </row>
    <row r="47" spans="1:6">
      <c r="A47" s="17" t="s">
        <v>1098</v>
      </c>
    </row>
    <row r="48" spans="1:6">
      <c r="A48" s="128" t="s">
        <v>1099</v>
      </c>
      <c r="B48" s="128"/>
      <c r="C48" s="128"/>
      <c r="D48" s="128"/>
      <c r="E48" s="128"/>
      <c r="F48" s="128"/>
    </row>
    <row r="49" spans="1:6">
      <c r="A49" s="128" t="s">
        <v>1100</v>
      </c>
      <c r="B49" s="128"/>
      <c r="C49" s="128"/>
      <c r="D49" s="128"/>
      <c r="E49" s="128"/>
      <c r="F49" s="128"/>
    </row>
    <row r="50" spans="1:6">
      <c r="A50" s="128" t="s">
        <v>1101</v>
      </c>
      <c r="B50" s="128"/>
      <c r="C50" s="128"/>
      <c r="D50" s="128"/>
      <c r="E50" s="128"/>
      <c r="F50" s="128"/>
    </row>
    <row r="51" spans="1:6">
      <c r="A51" s="128"/>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235</v>
      </c>
    </row>
    <row r="2" spans="1:6">
      <c r="A2" s="18" t="s">
        <v>236</v>
      </c>
      <c r="B2" s="19"/>
      <c r="C2" s="133"/>
      <c r="D2" s="134"/>
      <c r="E2" s="20"/>
      <c r="F2" s="21"/>
    </row>
    <row r="3" spans="1:6">
      <c r="A3" s="22" t="s">
        <v>238</v>
      </c>
      <c r="B3" s="23"/>
      <c r="C3" s="135" t="s">
        <v>726</v>
      </c>
      <c r="D3" s="136"/>
      <c r="E3" s="20">
        <v>5</v>
      </c>
      <c r="F3" s="21" t="s">
        <v>1033</v>
      </c>
    </row>
    <row r="4" spans="1:6">
      <c r="A4" s="1" t="s">
        <v>239</v>
      </c>
      <c r="B4" s="2"/>
      <c r="C4" s="1"/>
      <c r="D4" s="23"/>
      <c r="E4" s="20"/>
      <c r="F4" s="21"/>
    </row>
    <row r="5" spans="1:6">
      <c r="A5" s="1"/>
      <c r="B5" s="2" t="s">
        <v>1034</v>
      </c>
      <c r="C5" s="22" t="s">
        <v>85</v>
      </c>
      <c r="D5" s="2"/>
      <c r="E5" s="20"/>
      <c r="F5" s="21"/>
    </row>
    <row r="6" spans="1:6">
      <c r="A6" s="1"/>
      <c r="B6" s="2" t="s">
        <v>1035</v>
      </c>
      <c r="C6" s="22" t="s">
        <v>882</v>
      </c>
      <c r="D6" s="2"/>
      <c r="E6" s="20"/>
      <c r="F6" s="21"/>
    </row>
    <row r="7" spans="1:6">
      <c r="A7" s="1"/>
      <c r="B7" s="2" t="s">
        <v>733</v>
      </c>
      <c r="C7" s="51">
        <v>4</v>
      </c>
      <c r="D7" s="2" t="s">
        <v>10</v>
      </c>
      <c r="E7" s="20">
        <v>1</v>
      </c>
      <c r="F7" s="21" t="s">
        <v>1036</v>
      </c>
    </row>
    <row r="8" spans="1:6" ht="31.5">
      <c r="A8" s="1"/>
      <c r="B8" s="2" t="s">
        <v>995</v>
      </c>
      <c r="C8" s="51">
        <v>6730</v>
      </c>
      <c r="D8" s="2" t="s">
        <v>12</v>
      </c>
      <c r="E8" s="20">
        <v>1</v>
      </c>
      <c r="F8" s="21" t="s">
        <v>1037</v>
      </c>
    </row>
    <row r="9" spans="1:6" ht="63">
      <c r="A9" s="1"/>
      <c r="B9" s="2" t="s">
        <v>152</v>
      </c>
      <c r="C9" s="51">
        <v>16912</v>
      </c>
      <c r="D9" s="2" t="s">
        <v>15</v>
      </c>
      <c r="E9" s="20" t="s">
        <v>1038</v>
      </c>
      <c r="F9" s="21" t="s">
        <v>1039</v>
      </c>
    </row>
    <row r="10" spans="1:6" ht="31.5">
      <c r="A10" s="1"/>
      <c r="B10" s="2" t="s">
        <v>154</v>
      </c>
      <c r="C10" s="51">
        <v>12</v>
      </c>
      <c r="D10" s="2"/>
      <c r="E10" s="20">
        <v>5</v>
      </c>
      <c r="F10" s="21" t="s">
        <v>1040</v>
      </c>
    </row>
    <row r="11" spans="1:6">
      <c r="A11" s="1"/>
      <c r="B11" s="2" t="s">
        <v>1001</v>
      </c>
      <c r="C11" s="51">
        <v>7</v>
      </c>
      <c r="D11" s="2"/>
      <c r="E11" s="20">
        <v>5</v>
      </c>
      <c r="F11" s="21"/>
    </row>
    <row r="12" spans="1:6">
      <c r="A12" s="1"/>
      <c r="B12" s="2" t="s">
        <v>1002</v>
      </c>
      <c r="C12" s="51"/>
      <c r="D12" s="2" t="s">
        <v>19</v>
      </c>
      <c r="E12" s="20"/>
      <c r="F12" s="21"/>
    </row>
    <row r="13" spans="1:6">
      <c r="A13" s="1"/>
      <c r="B13" s="2" t="s">
        <v>1041</v>
      </c>
      <c r="C13" s="97"/>
      <c r="D13" s="2" t="s">
        <v>21</v>
      </c>
      <c r="E13" s="20"/>
      <c r="F13" s="21"/>
    </row>
    <row r="14" spans="1:6" ht="63">
      <c r="A14" s="1"/>
      <c r="B14" s="2" t="s">
        <v>1006</v>
      </c>
      <c r="C14" s="51">
        <v>2900</v>
      </c>
      <c r="D14" s="2" t="s">
        <v>24</v>
      </c>
      <c r="E14" s="20">
        <v>1</v>
      </c>
      <c r="F14" s="21" t="s">
        <v>1042</v>
      </c>
    </row>
    <row r="15" spans="1:6">
      <c r="A15" s="1"/>
      <c r="B15" s="2"/>
      <c r="C15" s="51"/>
      <c r="D15" s="2"/>
      <c r="E15" s="20"/>
      <c r="F15" s="21"/>
    </row>
    <row r="16" spans="1:6">
      <c r="A16" s="1" t="s">
        <v>158</v>
      </c>
      <c r="B16" s="2"/>
      <c r="C16" s="51"/>
      <c r="D16" s="2"/>
      <c r="E16" s="20"/>
      <c r="F16" s="21"/>
    </row>
    <row r="17" spans="1:6" ht="31.5">
      <c r="A17" s="1"/>
      <c r="B17" s="2" t="s">
        <v>1043</v>
      </c>
      <c r="C17" s="51">
        <v>370</v>
      </c>
      <c r="D17" s="2" t="s">
        <v>28</v>
      </c>
      <c r="E17" s="20" t="s">
        <v>1044</v>
      </c>
      <c r="F17" s="21" t="s">
        <v>1045</v>
      </c>
    </row>
    <row r="18" spans="1:6" ht="63">
      <c r="A18" s="1"/>
      <c r="B18" s="2" t="s">
        <v>104</v>
      </c>
      <c r="C18" s="50">
        <v>1.3</v>
      </c>
      <c r="D18" s="2" t="s">
        <v>31</v>
      </c>
      <c r="E18" s="20">
        <v>5</v>
      </c>
      <c r="F18" s="21" t="s">
        <v>1046</v>
      </c>
    </row>
    <row r="19" spans="1:6" ht="31.5">
      <c r="A19" s="1"/>
      <c r="B19" s="3" t="s">
        <v>106</v>
      </c>
      <c r="C19" s="50">
        <v>1.3</v>
      </c>
      <c r="D19" s="2" t="s">
        <v>31</v>
      </c>
      <c r="E19" s="20">
        <v>5</v>
      </c>
      <c r="F19" s="21" t="s">
        <v>1047</v>
      </c>
    </row>
    <row r="20" spans="1:6" ht="31.5">
      <c r="A20" s="1"/>
      <c r="B20" s="3" t="s">
        <v>108</v>
      </c>
      <c r="C20" s="51">
        <v>580</v>
      </c>
      <c r="D20" s="2" t="s">
        <v>35</v>
      </c>
      <c r="E20" s="20">
        <v>5</v>
      </c>
      <c r="F20" s="21" t="s">
        <v>1048</v>
      </c>
    </row>
    <row r="21" spans="1:6">
      <c r="A21" s="1"/>
      <c r="B21" s="3" t="s">
        <v>109</v>
      </c>
      <c r="C21" s="51">
        <v>0</v>
      </c>
      <c r="D21" s="2" t="s">
        <v>28</v>
      </c>
      <c r="E21" s="20"/>
      <c r="F21" s="21"/>
    </row>
    <row r="22" spans="1:6">
      <c r="A22" s="1"/>
      <c r="B22" s="3" t="s">
        <v>110</v>
      </c>
      <c r="C22" s="51">
        <v>0</v>
      </c>
      <c r="D22" s="2" t="s">
        <v>39</v>
      </c>
      <c r="E22" s="20"/>
      <c r="F22" s="21"/>
    </row>
    <row r="23" spans="1:6">
      <c r="A23" s="1"/>
      <c r="B23" s="3" t="s">
        <v>111</v>
      </c>
      <c r="C23" s="50">
        <v>1</v>
      </c>
      <c r="D23" s="2" t="s">
        <v>41</v>
      </c>
      <c r="E23" s="20"/>
      <c r="F23" s="21"/>
    </row>
    <row r="24" spans="1:6">
      <c r="A24" s="1"/>
      <c r="B24" s="3" t="s">
        <v>112</v>
      </c>
      <c r="C24" s="50">
        <v>0</v>
      </c>
      <c r="D24" s="2" t="s">
        <v>41</v>
      </c>
      <c r="E24" s="20">
        <v>5</v>
      </c>
      <c r="F24" s="21" t="s">
        <v>1049</v>
      </c>
    </row>
    <row r="25" spans="1:6">
      <c r="A25" s="1"/>
      <c r="B25" s="2" t="s">
        <v>114</v>
      </c>
      <c r="C25" s="50">
        <v>1</v>
      </c>
      <c r="D25" s="2" t="s">
        <v>41</v>
      </c>
      <c r="E25" s="20"/>
      <c r="F25" s="21"/>
    </row>
    <row r="26" spans="1:6">
      <c r="A26" s="1"/>
      <c r="B26" s="2" t="s">
        <v>115</v>
      </c>
      <c r="C26" s="50">
        <v>0</v>
      </c>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19</v>
      </c>
      <c r="D35" s="2" t="s">
        <v>56</v>
      </c>
      <c r="E35" s="20">
        <v>1</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125</v>
      </c>
      <c r="B44" s="129"/>
      <c r="C44" s="137" t="s">
        <v>1050</v>
      </c>
      <c r="D44" s="138"/>
      <c r="E44" s="138"/>
      <c r="F44" s="139"/>
    </row>
    <row r="45" spans="1:6">
      <c r="A45" s="129" t="s">
        <v>127</v>
      </c>
      <c r="B45" s="129"/>
      <c r="C45" s="142" t="s">
        <v>1051</v>
      </c>
      <c r="D45" s="138"/>
      <c r="E45" s="138"/>
      <c r="F45" s="139"/>
    </row>
    <row r="46" spans="1:6">
      <c r="A46" s="25"/>
      <c r="B46" s="25"/>
      <c r="C46" s="25"/>
      <c r="D46" s="25"/>
      <c r="E46" s="38"/>
      <c r="F46" s="25"/>
    </row>
    <row r="47" spans="1:6">
      <c r="A47" s="17" t="s">
        <v>129</v>
      </c>
    </row>
    <row r="48" spans="1:6">
      <c r="A48" s="128" t="s">
        <v>1052</v>
      </c>
      <c r="B48" s="128"/>
      <c r="C48" s="128"/>
      <c r="D48" s="128"/>
      <c r="E48" s="128"/>
      <c r="F48" s="128"/>
    </row>
    <row r="49" spans="1:6">
      <c r="A49" s="128" t="s">
        <v>1053</v>
      </c>
      <c r="B49" s="128"/>
      <c r="C49" s="128"/>
      <c r="D49" s="128"/>
      <c r="E49" s="128"/>
      <c r="F49" s="128"/>
    </row>
    <row r="50" spans="1:6">
      <c r="A50" s="128" t="s">
        <v>1054</v>
      </c>
      <c r="B50" s="128"/>
      <c r="C50" s="128"/>
      <c r="D50" s="128"/>
      <c r="E50" s="128"/>
      <c r="F50" s="128"/>
    </row>
    <row r="51" spans="1:6">
      <c r="A51" s="128" t="s">
        <v>1055</v>
      </c>
      <c r="B51" s="128"/>
      <c r="C51" s="128"/>
      <c r="D51" s="128"/>
      <c r="E51" s="128"/>
      <c r="F51" s="128"/>
    </row>
    <row r="52" spans="1:6">
      <c r="A52" s="128" t="s">
        <v>1056</v>
      </c>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81.28515625" style="27" customWidth="1"/>
    <col min="7" max="16384" width="30.85546875" style="17"/>
  </cols>
  <sheetData>
    <row r="1" spans="1:6">
      <c r="A1" s="132" t="s">
        <v>74</v>
      </c>
      <c r="B1" s="132"/>
      <c r="C1" s="132" t="s">
        <v>75</v>
      </c>
      <c r="D1" s="132"/>
      <c r="E1" s="37" t="s">
        <v>76</v>
      </c>
      <c r="F1" s="37" t="s">
        <v>77</v>
      </c>
    </row>
    <row r="2" spans="1:6">
      <c r="A2" s="18" t="s">
        <v>78</v>
      </c>
      <c r="B2" s="19"/>
      <c r="C2" s="133" t="s">
        <v>79</v>
      </c>
      <c r="D2" s="134"/>
      <c r="E2" s="20"/>
      <c r="F2" s="21"/>
    </row>
    <row r="3" spans="1:6" ht="31.5">
      <c r="A3" s="22" t="s">
        <v>80</v>
      </c>
      <c r="B3" s="23"/>
      <c r="C3" s="135" t="s">
        <v>81</v>
      </c>
      <c r="D3" s="136"/>
      <c r="E3" s="20"/>
      <c r="F3" s="21" t="s">
        <v>82</v>
      </c>
    </row>
    <row r="4" spans="1:6">
      <c r="A4" s="1" t="s">
        <v>83</v>
      </c>
      <c r="B4" s="2"/>
      <c r="C4" s="1"/>
      <c r="D4" s="23"/>
      <c r="E4" s="20"/>
      <c r="F4" s="21"/>
    </row>
    <row r="5" spans="1:6">
      <c r="A5" s="1"/>
      <c r="B5" s="2" t="s">
        <v>84</v>
      </c>
      <c r="C5" s="22" t="s">
        <v>85</v>
      </c>
      <c r="D5" s="2"/>
      <c r="E5" s="20"/>
      <c r="F5" s="21"/>
    </row>
    <row r="6" spans="1:6">
      <c r="A6" s="1"/>
      <c r="B6" s="2" t="s">
        <v>86</v>
      </c>
      <c r="C6" s="22" t="s">
        <v>87</v>
      </c>
      <c r="D6" s="2"/>
      <c r="E6" s="20"/>
      <c r="F6" s="21"/>
    </row>
    <row r="7" spans="1:6">
      <c r="A7" s="1"/>
      <c r="B7" s="2" t="s">
        <v>88</v>
      </c>
      <c r="C7" s="51">
        <v>3</v>
      </c>
      <c r="D7" s="2" t="s">
        <v>10</v>
      </c>
      <c r="E7" s="20">
        <v>1</v>
      </c>
      <c r="F7" s="52" t="s">
        <v>89</v>
      </c>
    </row>
    <row r="8" spans="1:6">
      <c r="A8" s="1"/>
      <c r="B8" s="2" t="s">
        <v>90</v>
      </c>
      <c r="C8" s="51">
        <f>6000/0.304</f>
        <v>19736.84210526316</v>
      </c>
      <c r="D8" s="2" t="s">
        <v>12</v>
      </c>
      <c r="E8" s="20">
        <v>1</v>
      </c>
      <c r="F8" s="21" t="s">
        <v>962</v>
      </c>
    </row>
    <row r="9" spans="1:6">
      <c r="A9" s="1"/>
      <c r="B9" s="2" t="s">
        <v>91</v>
      </c>
      <c r="C9" s="51">
        <v>100000</v>
      </c>
      <c r="D9" s="2" t="s">
        <v>15</v>
      </c>
      <c r="E9" s="20">
        <v>1</v>
      </c>
      <c r="F9" s="21" t="s">
        <v>92</v>
      </c>
    </row>
    <row r="10" spans="1:6">
      <c r="A10" s="1"/>
      <c r="B10" s="2" t="s">
        <v>93</v>
      </c>
      <c r="C10" s="51">
        <v>6</v>
      </c>
      <c r="D10" s="2"/>
      <c r="E10" s="20">
        <v>1</v>
      </c>
      <c r="F10" s="21"/>
    </row>
    <row r="11" spans="1:6">
      <c r="A11" s="1"/>
      <c r="B11" s="2" t="s">
        <v>94</v>
      </c>
      <c r="C11" s="51">
        <v>1</v>
      </c>
      <c r="D11" s="2"/>
      <c r="E11" s="20">
        <v>1</v>
      </c>
      <c r="F11" s="21" t="s">
        <v>95</v>
      </c>
    </row>
    <row r="12" spans="1:6">
      <c r="A12" s="1"/>
      <c r="B12" s="2" t="s">
        <v>96</v>
      </c>
      <c r="C12" s="51"/>
      <c r="D12" s="2" t="s">
        <v>19</v>
      </c>
      <c r="E12" s="20"/>
      <c r="F12" s="21"/>
    </row>
    <row r="13" spans="1:6">
      <c r="A13" s="1"/>
      <c r="B13" s="2" t="s">
        <v>97</v>
      </c>
      <c r="C13" s="51"/>
      <c r="D13" s="2" t="s">
        <v>21</v>
      </c>
      <c r="E13" s="20"/>
      <c r="F13" s="21"/>
    </row>
    <row r="14" spans="1:6">
      <c r="A14" s="1"/>
      <c r="B14" s="2" t="s">
        <v>98</v>
      </c>
      <c r="C14" s="51">
        <v>8000</v>
      </c>
      <c r="D14" s="2" t="s">
        <v>24</v>
      </c>
      <c r="E14" s="20" t="s">
        <v>99</v>
      </c>
      <c r="F14" s="21" t="s">
        <v>100</v>
      </c>
    </row>
    <row r="15" spans="1:6">
      <c r="A15" s="1"/>
      <c r="B15" s="2"/>
      <c r="C15" s="51"/>
      <c r="D15" s="2"/>
      <c r="E15" s="20"/>
      <c r="F15" s="21"/>
    </row>
    <row r="16" spans="1:6">
      <c r="A16" s="1" t="s">
        <v>101</v>
      </c>
      <c r="B16" s="2"/>
      <c r="C16" s="51"/>
      <c r="D16" s="2"/>
      <c r="E16" s="20"/>
      <c r="F16" s="21"/>
    </row>
    <row r="17" spans="1:6" ht="31.5">
      <c r="A17" s="1"/>
      <c r="B17" s="2" t="s">
        <v>102</v>
      </c>
      <c r="C17" s="51">
        <v>1403</v>
      </c>
      <c r="D17" s="2" t="s">
        <v>28</v>
      </c>
      <c r="E17" s="20">
        <v>1</v>
      </c>
      <c r="F17" s="21" t="s">
        <v>103</v>
      </c>
    </row>
    <row r="18" spans="1:6">
      <c r="A18" s="1"/>
      <c r="B18" s="2" t="s">
        <v>104</v>
      </c>
      <c r="C18" s="50">
        <v>0.1</v>
      </c>
      <c r="D18" s="2" t="s">
        <v>31</v>
      </c>
      <c r="E18" s="20">
        <v>1</v>
      </c>
      <c r="F18" s="21" t="s">
        <v>105</v>
      </c>
    </row>
    <row r="19" spans="1:6" ht="31.5">
      <c r="A19" s="1"/>
      <c r="B19" s="3" t="s">
        <v>106</v>
      </c>
      <c r="C19" s="50">
        <v>0.5</v>
      </c>
      <c r="D19" s="2" t="s">
        <v>31</v>
      </c>
      <c r="E19" s="20"/>
      <c r="F19" s="21" t="s">
        <v>107</v>
      </c>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111</v>
      </c>
      <c r="C23" s="50">
        <v>1</v>
      </c>
      <c r="D23" s="2" t="s">
        <v>41</v>
      </c>
      <c r="E23" s="20"/>
      <c r="F23" s="21"/>
    </row>
    <row r="24" spans="1:6">
      <c r="A24" s="1"/>
      <c r="B24" s="3" t="s">
        <v>112</v>
      </c>
      <c r="C24" s="50">
        <v>0.23</v>
      </c>
      <c r="D24" s="2" t="s">
        <v>41</v>
      </c>
      <c r="E24" s="20">
        <v>1</v>
      </c>
      <c r="F24" s="21" t="s">
        <v>113</v>
      </c>
    </row>
    <row r="25" spans="1:6">
      <c r="A25" s="1"/>
      <c r="B25" s="2" t="s">
        <v>114</v>
      </c>
      <c r="C25" s="50">
        <v>1</v>
      </c>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118</v>
      </c>
      <c r="C30" s="51"/>
      <c r="D30" s="2" t="s">
        <v>50</v>
      </c>
      <c r="E30" s="20"/>
      <c r="F30" s="21"/>
    </row>
    <row r="31" spans="1:6">
      <c r="A31" s="1"/>
      <c r="B31" s="3" t="s">
        <v>119</v>
      </c>
      <c r="C31" s="51"/>
      <c r="D31" s="2" t="s">
        <v>50</v>
      </c>
      <c r="E31" s="20"/>
      <c r="F31" s="21"/>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122</v>
      </c>
      <c r="C35" s="51">
        <v>28</v>
      </c>
      <c r="D35" s="2" t="s">
        <v>56</v>
      </c>
      <c r="E35" s="20">
        <v>3</v>
      </c>
      <c r="F35" s="21"/>
    </row>
    <row r="36" spans="1:6" ht="31.5">
      <c r="A36" s="1"/>
      <c r="B36" s="3" t="s">
        <v>123</v>
      </c>
      <c r="C36" s="51"/>
      <c r="D36" s="2"/>
      <c r="E36" s="20">
        <v>1</v>
      </c>
      <c r="F36" s="21" t="s">
        <v>124</v>
      </c>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125</v>
      </c>
      <c r="B44" s="129"/>
      <c r="C44" s="137" t="s">
        <v>126</v>
      </c>
      <c r="D44" s="138"/>
      <c r="E44" s="138"/>
      <c r="F44" s="139"/>
    </row>
    <row r="45" spans="1:6">
      <c r="A45" s="129" t="s">
        <v>127</v>
      </c>
      <c r="B45" s="129"/>
      <c r="C45" s="130" t="s">
        <v>128</v>
      </c>
      <c r="D45" s="131"/>
      <c r="E45" s="131"/>
      <c r="F45" s="131"/>
    </row>
    <row r="46" spans="1:6">
      <c r="A46" s="25"/>
      <c r="B46" s="25"/>
      <c r="C46" s="25"/>
      <c r="D46" s="25"/>
      <c r="E46" s="38"/>
      <c r="F46" s="25"/>
    </row>
    <row r="47" spans="1:6">
      <c r="A47" s="17" t="s">
        <v>129</v>
      </c>
    </row>
    <row r="48" spans="1:6">
      <c r="A48" s="128" t="s">
        <v>130</v>
      </c>
      <c r="B48" s="128"/>
      <c r="C48" s="128"/>
      <c r="D48" s="128"/>
      <c r="E48" s="128"/>
      <c r="F48" s="128"/>
    </row>
    <row r="49" spans="1:6">
      <c r="A49" s="128" t="s">
        <v>131</v>
      </c>
      <c r="B49" s="128"/>
      <c r="C49" s="128"/>
      <c r="D49" s="128"/>
      <c r="E49" s="128"/>
      <c r="F49" s="128"/>
    </row>
    <row r="50" spans="1:6">
      <c r="A50" s="128" t="s">
        <v>132</v>
      </c>
      <c r="B50" s="128"/>
      <c r="C50" s="128"/>
      <c r="D50" s="128"/>
      <c r="E50" s="128"/>
      <c r="F50" s="128"/>
    </row>
    <row r="51" spans="1:6">
      <c r="A51" s="128"/>
      <c r="B51" s="128"/>
      <c r="C51" s="128"/>
      <c r="D51" s="128"/>
      <c r="E51" s="128"/>
      <c r="F51" s="128"/>
    </row>
    <row r="52" spans="1:6">
      <c r="A52" s="128"/>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F84"/>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28" customWidth="1"/>
    <col min="6" max="6" width="81.28515625" style="27" customWidth="1"/>
    <col min="7" max="16384" width="30.85546875" style="17"/>
  </cols>
  <sheetData>
    <row r="1" spans="1:6">
      <c r="A1" s="132" t="s">
        <v>74</v>
      </c>
      <c r="B1" s="132"/>
      <c r="C1" s="132" t="s">
        <v>75</v>
      </c>
      <c r="D1" s="132"/>
      <c r="E1" s="37" t="s">
        <v>76</v>
      </c>
      <c r="F1" s="37" t="s">
        <v>235</v>
      </c>
    </row>
    <row r="2" spans="1:6" ht="31.5">
      <c r="A2" s="18" t="s">
        <v>236</v>
      </c>
      <c r="B2" s="19"/>
      <c r="C2" s="133" t="s">
        <v>1113</v>
      </c>
      <c r="D2" s="134"/>
      <c r="E2" s="20"/>
      <c r="F2" s="21" t="s">
        <v>1114</v>
      </c>
    </row>
    <row r="3" spans="1:6">
      <c r="A3" s="22" t="s">
        <v>238</v>
      </c>
      <c r="B3" s="23"/>
      <c r="C3" s="135" t="s">
        <v>726</v>
      </c>
      <c r="D3" s="136"/>
      <c r="E3" s="20" t="s">
        <v>1115</v>
      </c>
      <c r="F3" s="21" t="s">
        <v>1116</v>
      </c>
    </row>
    <row r="4" spans="1:6">
      <c r="A4" s="1" t="s">
        <v>239</v>
      </c>
      <c r="B4" s="2"/>
      <c r="C4" s="1"/>
      <c r="D4" s="23"/>
      <c r="E4" s="20"/>
      <c r="F4" s="21"/>
    </row>
    <row r="5" spans="1:6">
      <c r="A5" s="1"/>
      <c r="B5" s="2" t="s">
        <v>1034</v>
      </c>
      <c r="C5" s="24" t="s">
        <v>1117</v>
      </c>
      <c r="D5" s="2"/>
      <c r="E5" s="20"/>
      <c r="F5" s="21"/>
    </row>
    <row r="6" spans="1:6">
      <c r="A6" s="1"/>
      <c r="B6" s="2" t="s">
        <v>1035</v>
      </c>
      <c r="C6" s="24" t="s">
        <v>1118</v>
      </c>
      <c r="D6" s="2"/>
      <c r="E6" s="20"/>
      <c r="F6" s="21"/>
    </row>
    <row r="7" spans="1:6">
      <c r="A7" s="1"/>
      <c r="B7" s="2" t="s">
        <v>733</v>
      </c>
      <c r="C7" s="51">
        <v>39</v>
      </c>
      <c r="D7" s="2" t="s">
        <v>10</v>
      </c>
      <c r="E7" s="20">
        <v>1</v>
      </c>
      <c r="F7" s="21" t="s">
        <v>1119</v>
      </c>
    </row>
    <row r="8" spans="1:6">
      <c r="A8" s="1"/>
      <c r="B8" s="2" t="s">
        <v>995</v>
      </c>
      <c r="C8" s="103">
        <v>120</v>
      </c>
      <c r="D8" s="2" t="s">
        <v>12</v>
      </c>
      <c r="E8" s="20">
        <v>1</v>
      </c>
      <c r="F8" s="21" t="s">
        <v>1120</v>
      </c>
    </row>
    <row r="9" spans="1:6">
      <c r="A9" s="1"/>
      <c r="B9" s="2" t="s">
        <v>152</v>
      </c>
      <c r="C9" s="103">
        <v>154100</v>
      </c>
      <c r="D9" s="2" t="s">
        <v>15</v>
      </c>
      <c r="E9" s="20"/>
      <c r="F9" s="21" t="s">
        <v>1121</v>
      </c>
    </row>
    <row r="10" spans="1:6" ht="31.5">
      <c r="A10" s="1"/>
      <c r="B10" s="2" t="s">
        <v>154</v>
      </c>
      <c r="C10" s="51">
        <v>71</v>
      </c>
      <c r="D10" s="2"/>
      <c r="E10" s="20">
        <v>1</v>
      </c>
      <c r="F10" s="21" t="s">
        <v>1122</v>
      </c>
    </row>
    <row r="11" spans="1:6">
      <c r="A11" s="1"/>
      <c r="B11" s="2" t="s">
        <v>1001</v>
      </c>
      <c r="C11" s="51">
        <v>71</v>
      </c>
      <c r="D11" s="2"/>
      <c r="E11" s="20">
        <v>1</v>
      </c>
      <c r="F11" s="21" t="s">
        <v>1123</v>
      </c>
    </row>
    <row r="12" spans="1:6">
      <c r="A12" s="1"/>
      <c r="B12" s="2" t="s">
        <v>1002</v>
      </c>
      <c r="C12" s="51">
        <v>4.5</v>
      </c>
      <c r="D12" s="2" t="s">
        <v>19</v>
      </c>
      <c r="E12" s="20">
        <v>1</v>
      </c>
      <c r="F12" s="21" t="s">
        <v>1124</v>
      </c>
    </row>
    <row r="13" spans="1:6">
      <c r="A13" s="1"/>
      <c r="B13" s="2" t="s">
        <v>1041</v>
      </c>
      <c r="C13" s="103" t="s">
        <v>1125</v>
      </c>
      <c r="D13" s="2" t="s">
        <v>21</v>
      </c>
      <c r="E13" s="20"/>
      <c r="F13" s="21" t="s">
        <v>1124</v>
      </c>
    </row>
    <row r="14" spans="1:6">
      <c r="A14" s="1"/>
      <c r="B14" s="2" t="s">
        <v>1006</v>
      </c>
      <c r="C14" s="103" t="s">
        <v>1125</v>
      </c>
      <c r="D14" s="2" t="s">
        <v>24</v>
      </c>
      <c r="E14" s="20"/>
      <c r="F14" s="21" t="s">
        <v>1124</v>
      </c>
    </row>
    <row r="15" spans="1:6">
      <c r="A15" s="1"/>
      <c r="B15" s="2"/>
      <c r="C15" s="103"/>
      <c r="D15" s="2"/>
      <c r="E15" s="20"/>
      <c r="F15" s="21"/>
    </row>
    <row r="16" spans="1:6">
      <c r="A16" s="1" t="s">
        <v>158</v>
      </c>
      <c r="B16" s="2"/>
      <c r="C16" s="103"/>
      <c r="D16" s="2"/>
      <c r="E16" s="20"/>
      <c r="F16" s="21"/>
    </row>
    <row r="17" spans="1:6">
      <c r="A17" s="1"/>
      <c r="B17" s="2" t="s">
        <v>1043</v>
      </c>
      <c r="C17" s="103" t="s">
        <v>1126</v>
      </c>
      <c r="D17" s="2" t="s">
        <v>28</v>
      </c>
      <c r="E17" s="20"/>
      <c r="F17" s="21" t="s">
        <v>1124</v>
      </c>
    </row>
    <row r="18" spans="1:6">
      <c r="A18" s="1"/>
      <c r="B18" s="2" t="s">
        <v>104</v>
      </c>
      <c r="C18" s="93" t="s">
        <v>1126</v>
      </c>
      <c r="D18" s="2" t="s">
        <v>31</v>
      </c>
      <c r="E18" s="20"/>
      <c r="F18" s="21" t="s">
        <v>1124</v>
      </c>
    </row>
    <row r="19" spans="1:6">
      <c r="A19" s="1"/>
      <c r="B19" s="3" t="s">
        <v>106</v>
      </c>
      <c r="C19" s="93" t="s">
        <v>1126</v>
      </c>
      <c r="D19" s="2" t="s">
        <v>31</v>
      </c>
      <c r="E19" s="20"/>
      <c r="F19" s="21" t="s">
        <v>1124</v>
      </c>
    </row>
    <row r="20" spans="1:6">
      <c r="A20" s="1"/>
      <c r="B20" s="3" t="s">
        <v>108</v>
      </c>
      <c r="C20" s="103" t="s">
        <v>1126</v>
      </c>
      <c r="D20" s="2" t="s">
        <v>35</v>
      </c>
      <c r="E20" s="20"/>
      <c r="F20" s="21" t="s">
        <v>1124</v>
      </c>
    </row>
    <row r="21" spans="1:6">
      <c r="A21" s="1"/>
      <c r="B21" s="3" t="s">
        <v>109</v>
      </c>
      <c r="C21" s="103" t="s">
        <v>1126</v>
      </c>
      <c r="D21" s="2" t="s">
        <v>28</v>
      </c>
      <c r="E21" s="20"/>
      <c r="F21" s="21" t="s">
        <v>1124</v>
      </c>
    </row>
    <row r="22" spans="1:6">
      <c r="A22" s="1"/>
      <c r="B22" s="3" t="s">
        <v>110</v>
      </c>
      <c r="C22" s="103">
        <v>3.4</v>
      </c>
      <c r="D22" s="2" t="s">
        <v>39</v>
      </c>
      <c r="E22" s="20">
        <v>1</v>
      </c>
      <c r="F22" s="21"/>
    </row>
    <row r="23" spans="1:6">
      <c r="A23" s="1"/>
      <c r="B23" s="3" t="s">
        <v>111</v>
      </c>
      <c r="C23" s="93" t="s">
        <v>1126</v>
      </c>
      <c r="D23" s="2" t="s">
        <v>41</v>
      </c>
      <c r="E23" s="20"/>
      <c r="F23" s="21" t="s">
        <v>1124</v>
      </c>
    </row>
    <row r="24" spans="1:6">
      <c r="A24" s="1"/>
      <c r="B24" s="3" t="s">
        <v>112</v>
      </c>
      <c r="C24" s="93" t="s">
        <v>1126</v>
      </c>
      <c r="D24" s="2" t="s">
        <v>41</v>
      </c>
      <c r="E24" s="20"/>
      <c r="F24" s="21" t="s">
        <v>1124</v>
      </c>
    </row>
    <row r="25" spans="1:6">
      <c r="A25" s="1"/>
      <c r="B25" s="2" t="s">
        <v>114</v>
      </c>
      <c r="C25" s="93" t="s">
        <v>1126</v>
      </c>
      <c r="D25" s="2" t="s">
        <v>41</v>
      </c>
      <c r="E25" s="20"/>
      <c r="F25" s="21" t="s">
        <v>1124</v>
      </c>
    </row>
    <row r="26" spans="1:6">
      <c r="A26" s="1"/>
      <c r="B26" s="2" t="s">
        <v>115</v>
      </c>
      <c r="C26" s="93" t="s">
        <v>1126</v>
      </c>
      <c r="D26" s="2" t="s">
        <v>41</v>
      </c>
      <c r="E26" s="20"/>
      <c r="F26" s="21" t="s">
        <v>1124</v>
      </c>
    </row>
    <row r="27" spans="1:6">
      <c r="A27" s="1"/>
      <c r="B27" s="2"/>
      <c r="C27" s="51"/>
      <c r="D27" s="2"/>
      <c r="E27" s="20"/>
      <c r="F27" s="21"/>
    </row>
    <row r="28" spans="1:6">
      <c r="A28" s="1" t="s">
        <v>116</v>
      </c>
      <c r="B28" s="2"/>
      <c r="C28" s="51"/>
      <c r="D28" s="2"/>
      <c r="E28" s="20"/>
      <c r="F28" s="21"/>
    </row>
    <row r="29" spans="1:6">
      <c r="A29" s="1"/>
      <c r="B29" s="2" t="s">
        <v>117</v>
      </c>
      <c r="C29" s="51" t="s">
        <v>1260</v>
      </c>
      <c r="D29" s="2" t="s">
        <v>48</v>
      </c>
      <c r="E29" s="20"/>
      <c r="F29" s="21" t="s">
        <v>1127</v>
      </c>
    </row>
    <row r="30" spans="1:6">
      <c r="A30" s="1"/>
      <c r="B30" s="3" t="s">
        <v>118</v>
      </c>
      <c r="C30" s="51">
        <v>1</v>
      </c>
      <c r="D30" s="2" t="s">
        <v>50</v>
      </c>
      <c r="E30" s="20">
        <v>1</v>
      </c>
      <c r="F30" s="21" t="s">
        <v>1128</v>
      </c>
    </row>
    <row r="31" spans="1:6">
      <c r="A31" s="1"/>
      <c r="B31" s="3" t="s">
        <v>119</v>
      </c>
      <c r="C31" s="51">
        <v>0</v>
      </c>
      <c r="D31" s="2" t="s">
        <v>50</v>
      </c>
      <c r="E31" s="20">
        <v>1</v>
      </c>
      <c r="F31" s="21" t="s">
        <v>1129</v>
      </c>
    </row>
    <row r="32" spans="1:6">
      <c r="A32" s="1"/>
      <c r="B32" s="3" t="s">
        <v>120</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1130</v>
      </c>
      <c r="C35" s="51">
        <v>10.199999999999999</v>
      </c>
      <c r="D35" s="2" t="s">
        <v>56</v>
      </c>
      <c r="E35" s="20"/>
      <c r="F35" s="21"/>
    </row>
    <row r="36" spans="1:6">
      <c r="A36" s="1"/>
      <c r="B36" s="3" t="s">
        <v>123</v>
      </c>
      <c r="C36" s="51"/>
      <c r="D36" s="2"/>
      <c r="E36" s="20"/>
      <c r="F36" s="21"/>
    </row>
    <row r="37" spans="1:6">
      <c r="A37" s="1"/>
      <c r="B37" s="2"/>
      <c r="C37" s="103" t="s">
        <v>1131</v>
      </c>
      <c r="D37" s="2" t="s">
        <v>59</v>
      </c>
      <c r="E37" s="20"/>
      <c r="F37" s="21"/>
    </row>
    <row r="38" spans="1:6">
      <c r="A38" s="1"/>
      <c r="B38" s="8"/>
      <c r="C38" s="103" t="s">
        <v>1131</v>
      </c>
      <c r="D38" s="2" t="s">
        <v>59</v>
      </c>
      <c r="E38" s="20"/>
      <c r="F38" s="21"/>
    </row>
    <row r="39" spans="1:6">
      <c r="A39" s="1"/>
      <c r="B39" s="9"/>
      <c r="C39" s="103" t="s">
        <v>1131</v>
      </c>
      <c r="D39" s="2" t="s">
        <v>59</v>
      </c>
      <c r="E39" s="20"/>
      <c r="F39" s="21"/>
    </row>
    <row r="40" spans="1:6">
      <c r="A40" s="1"/>
      <c r="B40" s="9"/>
      <c r="C40" s="103" t="s">
        <v>1131</v>
      </c>
      <c r="D40" s="2" t="s">
        <v>59</v>
      </c>
      <c r="E40" s="20"/>
      <c r="F40" s="21"/>
    </row>
    <row r="41" spans="1:6">
      <c r="A41" s="1"/>
      <c r="B41" s="9"/>
      <c r="C41" s="103" t="s">
        <v>1131</v>
      </c>
      <c r="D41" s="2" t="s">
        <v>59</v>
      </c>
      <c r="E41" s="20"/>
      <c r="F41" s="21"/>
    </row>
    <row r="42" spans="1:6">
      <c r="A42" s="1"/>
      <c r="B42" s="2"/>
      <c r="C42" s="103" t="s">
        <v>1131</v>
      </c>
      <c r="D42" s="2" t="s">
        <v>59</v>
      </c>
      <c r="E42" s="20"/>
      <c r="F42" s="21"/>
    </row>
    <row r="43" spans="1:6">
      <c r="A43" s="1"/>
      <c r="B43" s="2"/>
      <c r="C43" s="103" t="s">
        <v>1131</v>
      </c>
      <c r="D43" s="2" t="s">
        <v>59</v>
      </c>
      <c r="E43" s="20"/>
      <c r="F43" s="21"/>
    </row>
    <row r="44" spans="1:6">
      <c r="A44" s="129" t="s">
        <v>125</v>
      </c>
      <c r="B44" s="129"/>
      <c r="C44" s="135" t="s">
        <v>1182</v>
      </c>
      <c r="D44" s="143"/>
      <c r="E44" s="143"/>
      <c r="F44" s="143"/>
    </row>
    <row r="45" spans="1:6">
      <c r="A45" s="129" t="s">
        <v>127</v>
      </c>
      <c r="B45" s="129"/>
      <c r="C45" s="135" t="s">
        <v>1132</v>
      </c>
      <c r="D45" s="143"/>
      <c r="E45" s="143"/>
      <c r="F45" s="143"/>
    </row>
    <row r="46" spans="1:6">
      <c r="A46" s="25"/>
      <c r="B46" s="25"/>
      <c r="C46" s="25"/>
      <c r="D46" s="25"/>
      <c r="E46" s="26"/>
      <c r="F46" s="25"/>
    </row>
    <row r="48" spans="1:6">
      <c r="A48" s="17" t="s">
        <v>1174</v>
      </c>
    </row>
    <row r="49" spans="1:6">
      <c r="A49" s="132" t="s">
        <v>74</v>
      </c>
      <c r="B49" s="132"/>
      <c r="C49" s="132" t="s">
        <v>75</v>
      </c>
      <c r="D49" s="132"/>
      <c r="E49" s="37" t="s">
        <v>76</v>
      </c>
      <c r="F49" s="37" t="s">
        <v>235</v>
      </c>
    </row>
    <row r="50" spans="1:6">
      <c r="A50" s="18"/>
      <c r="B50" s="19"/>
      <c r="C50" s="18"/>
      <c r="D50" s="19"/>
      <c r="E50" s="29"/>
      <c r="F50" s="30"/>
    </row>
    <row r="51" spans="1:6">
      <c r="A51" s="84" t="s">
        <v>1136</v>
      </c>
      <c r="B51" s="85"/>
      <c r="C51" s="22"/>
      <c r="D51" s="23" t="s">
        <v>56</v>
      </c>
      <c r="E51" s="20"/>
      <c r="F51" s="31"/>
    </row>
    <row r="52" spans="1:6">
      <c r="A52" s="84" t="s">
        <v>1137</v>
      </c>
      <c r="B52" s="85"/>
      <c r="C52" s="22">
        <v>59.7</v>
      </c>
      <c r="D52" s="23" t="s">
        <v>56</v>
      </c>
      <c r="E52" s="20"/>
      <c r="F52" s="31"/>
    </row>
    <row r="53" spans="1:6">
      <c r="A53" s="84"/>
      <c r="B53" s="85"/>
      <c r="C53" s="22"/>
      <c r="D53" s="23"/>
      <c r="E53" s="20"/>
      <c r="F53" s="31"/>
    </row>
    <row r="54" spans="1:6">
      <c r="A54" s="84" t="s">
        <v>1139</v>
      </c>
      <c r="B54" s="85"/>
      <c r="C54" s="22">
        <v>0</v>
      </c>
      <c r="D54" s="23" t="s">
        <v>1176</v>
      </c>
      <c r="E54" s="20">
        <v>1</v>
      </c>
      <c r="F54" s="31"/>
    </row>
    <row r="55" spans="1:6">
      <c r="A55" s="84" t="s">
        <v>1140</v>
      </c>
      <c r="B55" s="85"/>
      <c r="C55" s="22">
        <v>1</v>
      </c>
      <c r="D55" s="23" t="s">
        <v>1176</v>
      </c>
      <c r="E55" s="20">
        <v>1</v>
      </c>
      <c r="F55" s="31"/>
    </row>
    <row r="56" spans="1:6">
      <c r="A56" s="84"/>
      <c r="B56" s="85"/>
      <c r="C56" s="22"/>
      <c r="D56" s="23"/>
      <c r="E56" s="20"/>
      <c r="F56" s="31"/>
    </row>
    <row r="57" spans="1:6">
      <c r="A57" s="84" t="s">
        <v>1141</v>
      </c>
      <c r="B57" s="85"/>
      <c r="C57" s="22">
        <v>0</v>
      </c>
      <c r="D57" s="23" t="s">
        <v>1176</v>
      </c>
      <c r="E57" s="20">
        <v>1</v>
      </c>
      <c r="F57" s="31"/>
    </row>
    <row r="58" spans="1:6">
      <c r="A58" s="84" t="s">
        <v>1142</v>
      </c>
      <c r="B58" s="85"/>
      <c r="C58" s="22">
        <v>0</v>
      </c>
      <c r="D58" s="23" t="s">
        <v>1176</v>
      </c>
      <c r="E58" s="20">
        <v>1</v>
      </c>
      <c r="F58" s="31"/>
    </row>
    <row r="59" spans="1:6">
      <c r="A59" s="84" t="s">
        <v>1143</v>
      </c>
      <c r="B59" s="85"/>
      <c r="C59" s="22">
        <v>0</v>
      </c>
      <c r="D59" s="23" t="s">
        <v>1176</v>
      </c>
      <c r="E59" s="20">
        <v>1</v>
      </c>
      <c r="F59" s="31"/>
    </row>
    <row r="60" spans="1:6">
      <c r="A60" s="84" t="s">
        <v>1144</v>
      </c>
      <c r="B60" s="85"/>
      <c r="C60" s="22">
        <v>0</v>
      </c>
      <c r="D60" s="23" t="s">
        <v>1176</v>
      </c>
      <c r="E60" s="20">
        <v>1</v>
      </c>
      <c r="F60" s="31"/>
    </row>
    <row r="61" spans="1:6">
      <c r="A61" s="84" t="s">
        <v>1145</v>
      </c>
      <c r="B61" s="85"/>
      <c r="C61" s="22">
        <v>1</v>
      </c>
      <c r="D61" s="23" t="s">
        <v>1176</v>
      </c>
      <c r="E61" s="20">
        <v>1</v>
      </c>
      <c r="F61" s="31"/>
    </row>
    <row r="62" spans="1:6">
      <c r="A62" s="84"/>
      <c r="B62" s="85"/>
      <c r="C62" s="22"/>
      <c r="D62" s="23"/>
      <c r="E62" s="20"/>
      <c r="F62" s="31"/>
    </row>
    <row r="63" spans="1:6">
      <c r="A63" s="84" t="s">
        <v>1146</v>
      </c>
      <c r="B63" s="85"/>
      <c r="C63" s="22"/>
      <c r="D63" s="23" t="s">
        <v>1177</v>
      </c>
      <c r="E63" s="20"/>
      <c r="F63" s="31"/>
    </row>
    <row r="64" spans="1:6">
      <c r="A64" s="84" t="s">
        <v>1147</v>
      </c>
      <c r="B64" s="85"/>
      <c r="C64" s="22">
        <v>3.4209999999999998</v>
      </c>
      <c r="D64" s="23" t="s">
        <v>1177</v>
      </c>
      <c r="E64" s="20">
        <v>3</v>
      </c>
      <c r="F64" s="31"/>
    </row>
    <row r="65" spans="1:6">
      <c r="A65" s="84" t="s">
        <v>1148</v>
      </c>
      <c r="B65" s="85"/>
      <c r="C65" s="22"/>
      <c r="D65" s="23" t="s">
        <v>1178</v>
      </c>
      <c r="E65" s="20"/>
      <c r="F65" s="31"/>
    </row>
    <row r="66" spans="1:6">
      <c r="A66" s="84"/>
      <c r="B66" s="85"/>
      <c r="C66" s="22"/>
      <c r="D66" s="23"/>
      <c r="E66" s="20"/>
      <c r="F66" s="31"/>
    </row>
    <row r="67" spans="1:6">
      <c r="A67" s="86" t="s">
        <v>1149</v>
      </c>
      <c r="B67" s="87"/>
      <c r="C67" s="22"/>
      <c r="D67" s="23"/>
      <c r="E67" s="20"/>
      <c r="F67" s="31"/>
    </row>
    <row r="68" spans="1:6">
      <c r="A68" s="88"/>
      <c r="B68" s="89" t="s">
        <v>1150</v>
      </c>
      <c r="C68" s="22">
        <v>0</v>
      </c>
      <c r="D68" s="23" t="s">
        <v>1179</v>
      </c>
      <c r="E68" s="20">
        <v>3</v>
      </c>
      <c r="F68" s="31"/>
    </row>
    <row r="69" spans="1:6">
      <c r="A69" s="88"/>
      <c r="B69" s="89" t="s">
        <v>1151</v>
      </c>
      <c r="C69" s="22">
        <v>1.355</v>
      </c>
      <c r="D69" s="23" t="s">
        <v>1179</v>
      </c>
      <c r="E69" s="20">
        <v>3</v>
      </c>
      <c r="F69" s="31"/>
    </row>
    <row r="70" spans="1:6">
      <c r="A70" s="88"/>
      <c r="B70" s="89" t="s">
        <v>1152</v>
      </c>
      <c r="C70" s="22">
        <v>-0.02</v>
      </c>
      <c r="D70" s="23" t="s">
        <v>1179</v>
      </c>
      <c r="E70" s="20">
        <v>3</v>
      </c>
      <c r="F70" s="31"/>
    </row>
    <row r="71" spans="1:6">
      <c r="A71" s="88"/>
      <c r="B71" s="89" t="s">
        <v>1153</v>
      </c>
      <c r="C71" s="22">
        <v>0</v>
      </c>
      <c r="D71" s="23" t="s">
        <v>1179</v>
      </c>
      <c r="E71" s="20">
        <v>3</v>
      </c>
      <c r="F71" s="31"/>
    </row>
    <row r="72" spans="1:6">
      <c r="A72" s="88"/>
      <c r="B72" s="89" t="s">
        <v>1154</v>
      </c>
      <c r="C72" s="22">
        <v>0</v>
      </c>
      <c r="D72" s="23" t="s">
        <v>1179</v>
      </c>
      <c r="E72" s="20">
        <v>3</v>
      </c>
      <c r="F72" s="31"/>
    </row>
    <row r="73" spans="1:6">
      <c r="A73" s="88"/>
      <c r="B73" s="89"/>
      <c r="C73" s="22"/>
      <c r="D73" s="23"/>
      <c r="E73" s="20"/>
      <c r="F73" s="31"/>
    </row>
    <row r="74" spans="1:6">
      <c r="A74" s="88" t="s">
        <v>1155</v>
      </c>
      <c r="B74" s="89"/>
      <c r="C74" s="22"/>
      <c r="D74" s="23"/>
      <c r="E74" s="20"/>
      <c r="F74" s="31"/>
    </row>
    <row r="75" spans="1:6">
      <c r="A75" s="88"/>
      <c r="B75" s="89" t="s">
        <v>1150</v>
      </c>
      <c r="C75" s="22"/>
      <c r="D75" s="23" t="s">
        <v>1180</v>
      </c>
      <c r="E75" s="20"/>
      <c r="F75" s="31"/>
    </row>
    <row r="76" spans="1:6">
      <c r="A76" s="88"/>
      <c r="B76" s="89" t="s">
        <v>1151</v>
      </c>
      <c r="C76" s="22"/>
      <c r="D76" s="23" t="s">
        <v>1180</v>
      </c>
      <c r="E76" s="20"/>
      <c r="F76" s="31"/>
    </row>
    <row r="77" spans="1:6">
      <c r="A77" s="84"/>
      <c r="B77" s="85" t="s">
        <v>1152</v>
      </c>
      <c r="C77" s="22"/>
      <c r="D77" s="23" t="s">
        <v>1180</v>
      </c>
      <c r="E77" s="20"/>
      <c r="F77" s="31"/>
    </row>
    <row r="78" spans="1:6">
      <c r="A78" s="84"/>
      <c r="B78" s="85" t="s">
        <v>1153</v>
      </c>
      <c r="C78" s="22"/>
      <c r="D78" s="23" t="s">
        <v>1180</v>
      </c>
      <c r="E78" s="20"/>
      <c r="F78" s="31"/>
    </row>
    <row r="79" spans="1:6">
      <c r="A79" s="90"/>
      <c r="B79" s="91" t="s">
        <v>1154</v>
      </c>
      <c r="C79" s="48"/>
      <c r="D79" s="32" t="s">
        <v>1180</v>
      </c>
      <c r="E79" s="33"/>
      <c r="F79" s="34"/>
    </row>
    <row r="80" spans="1:6">
      <c r="A80" s="68"/>
      <c r="B80" s="68"/>
    </row>
    <row r="81" spans="1:6">
      <c r="A81" s="17" t="s">
        <v>129</v>
      </c>
    </row>
    <row r="82" spans="1:6">
      <c r="A82" s="144" t="s">
        <v>1133</v>
      </c>
      <c r="B82" s="144"/>
      <c r="C82" s="144"/>
      <c r="D82" s="144"/>
      <c r="E82" s="144"/>
      <c r="F82" s="144"/>
    </row>
    <row r="83" spans="1:6">
      <c r="A83" s="144" t="s">
        <v>1134</v>
      </c>
      <c r="B83" s="144"/>
      <c r="C83" s="144"/>
      <c r="D83" s="144"/>
      <c r="E83" s="144"/>
      <c r="F83" s="144"/>
    </row>
    <row r="84" spans="1:6">
      <c r="A84" s="17" t="s">
        <v>1175</v>
      </c>
    </row>
  </sheetData>
  <mergeCells count="12">
    <mergeCell ref="A1:B1"/>
    <mergeCell ref="C1:D1"/>
    <mergeCell ref="C2:D2"/>
    <mergeCell ref="C3:D3"/>
    <mergeCell ref="A44:B44"/>
    <mergeCell ref="C44:F44"/>
    <mergeCell ref="A45:B45"/>
    <mergeCell ref="C45:F45"/>
    <mergeCell ref="A82:F82"/>
    <mergeCell ref="A83:F83"/>
    <mergeCell ref="A49:B49"/>
    <mergeCell ref="C49:D4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F57"/>
  <sheetViews>
    <sheetView workbookViewId="0">
      <selection sqref="A1:B1"/>
    </sheetView>
  </sheetViews>
  <sheetFormatPr defaultColWidth="30.85546875" defaultRowHeight="15.75"/>
  <cols>
    <col min="1" max="1" width="5.140625" style="17" customWidth="1"/>
    <col min="2" max="2" width="33.85546875" style="27" customWidth="1"/>
    <col min="3" max="3" width="13.85546875" style="27" customWidth="1"/>
    <col min="4" max="4" width="15" style="27" customWidth="1"/>
    <col min="5" max="5" width="6.85546875" style="36" customWidth="1"/>
    <col min="6" max="6" width="72.42578125" style="27" customWidth="1"/>
    <col min="7" max="16384" width="30.85546875" style="17"/>
  </cols>
  <sheetData>
    <row r="1" spans="1:6">
      <c r="A1" s="132" t="s">
        <v>74</v>
      </c>
      <c r="B1" s="132"/>
      <c r="C1" s="132" t="s">
        <v>987</v>
      </c>
      <c r="D1" s="132"/>
      <c r="E1" s="37" t="s">
        <v>988</v>
      </c>
      <c r="F1" s="37" t="s">
        <v>235</v>
      </c>
    </row>
    <row r="2" spans="1:6">
      <c r="A2" s="18" t="s">
        <v>236</v>
      </c>
      <c r="B2" s="19"/>
      <c r="C2" s="133"/>
      <c r="D2" s="134"/>
      <c r="E2" s="20"/>
      <c r="F2" s="21"/>
    </row>
    <row r="3" spans="1:6">
      <c r="A3" s="22" t="s">
        <v>238</v>
      </c>
      <c r="B3" s="23"/>
      <c r="C3" s="135" t="s">
        <v>726</v>
      </c>
      <c r="D3" s="136"/>
      <c r="E3" s="20"/>
      <c r="F3" s="21"/>
    </row>
    <row r="4" spans="1:6">
      <c r="A4" s="1" t="s">
        <v>991</v>
      </c>
      <c r="B4" s="2"/>
      <c r="C4" s="1"/>
      <c r="D4" s="23"/>
      <c r="E4" s="20"/>
      <c r="F4" s="21"/>
    </row>
    <row r="5" spans="1:6">
      <c r="A5" s="1"/>
      <c r="B5" s="2" t="s">
        <v>992</v>
      </c>
      <c r="C5" s="22" t="s">
        <v>148</v>
      </c>
      <c r="D5" s="2"/>
      <c r="E5" s="20"/>
      <c r="F5" s="21"/>
    </row>
    <row r="6" spans="1:6">
      <c r="A6" s="1"/>
      <c r="B6" s="2" t="s">
        <v>993</v>
      </c>
      <c r="C6" s="22" t="s">
        <v>972</v>
      </c>
      <c r="D6" s="2"/>
      <c r="E6" s="20"/>
      <c r="F6" s="21"/>
    </row>
    <row r="7" spans="1:6">
      <c r="A7" s="1"/>
      <c r="B7" s="2" t="s">
        <v>733</v>
      </c>
      <c r="C7" s="51">
        <f>2014-1999</f>
        <v>15</v>
      </c>
      <c r="D7" s="2" t="s">
        <v>10</v>
      </c>
      <c r="E7" s="20">
        <v>1</v>
      </c>
      <c r="F7" s="52"/>
    </row>
    <row r="8" spans="1:6" ht="47.25">
      <c r="A8" s="1"/>
      <c r="B8" s="2" t="s">
        <v>995</v>
      </c>
      <c r="C8" s="51">
        <f>3.3*AVERAGE(3700,2400)</f>
        <v>10065</v>
      </c>
      <c r="D8" s="2" t="s">
        <v>12</v>
      </c>
      <c r="E8" s="20">
        <v>1</v>
      </c>
      <c r="F8" s="21" t="s">
        <v>1103</v>
      </c>
    </row>
    <row r="9" spans="1:6" ht="31.5">
      <c r="A9" s="1"/>
      <c r="B9" s="2" t="s">
        <v>997</v>
      </c>
      <c r="C9" s="51">
        <f>(4.2*10^6)/31</f>
        <v>135483.87096774194</v>
      </c>
      <c r="D9" s="2" t="s">
        <v>15</v>
      </c>
      <c r="E9" s="20">
        <v>2</v>
      </c>
      <c r="F9" s="21" t="s">
        <v>1104</v>
      </c>
    </row>
    <row r="10" spans="1:6">
      <c r="A10" s="1"/>
      <c r="B10" s="2" t="s">
        <v>154</v>
      </c>
      <c r="C10" s="51"/>
      <c r="D10" s="2"/>
      <c r="E10" s="20"/>
      <c r="F10" s="21"/>
    </row>
    <row r="11" spans="1:6">
      <c r="A11" s="1"/>
      <c r="B11" s="2" t="s">
        <v>1086</v>
      </c>
      <c r="C11" s="51"/>
      <c r="D11" s="2"/>
      <c r="E11" s="20"/>
      <c r="F11" s="21"/>
    </row>
    <row r="12" spans="1:6">
      <c r="A12" s="1"/>
      <c r="B12" s="2" t="s">
        <v>1002</v>
      </c>
      <c r="C12" s="51"/>
      <c r="D12" s="2" t="s">
        <v>19</v>
      </c>
      <c r="E12" s="20"/>
      <c r="F12" s="21"/>
    </row>
    <row r="13" spans="1:6">
      <c r="A13" s="1"/>
      <c r="B13" s="2" t="s">
        <v>1041</v>
      </c>
      <c r="C13" s="51"/>
      <c r="D13" s="2" t="s">
        <v>21</v>
      </c>
      <c r="E13" s="20"/>
      <c r="F13" s="21"/>
    </row>
    <row r="14" spans="1:6">
      <c r="A14" s="1"/>
      <c r="B14" s="2" t="s">
        <v>1006</v>
      </c>
      <c r="C14" s="51"/>
      <c r="D14" s="2" t="s">
        <v>24</v>
      </c>
      <c r="E14" s="20"/>
      <c r="F14" s="21"/>
    </row>
    <row r="15" spans="1:6">
      <c r="A15" s="1"/>
      <c r="B15" s="2"/>
      <c r="C15" s="51"/>
      <c r="D15" s="2"/>
      <c r="E15" s="20"/>
      <c r="F15" s="21"/>
    </row>
    <row r="16" spans="1:6">
      <c r="A16" s="1" t="s">
        <v>158</v>
      </c>
      <c r="B16" s="2"/>
      <c r="C16" s="51"/>
      <c r="D16" s="2"/>
      <c r="E16" s="20"/>
      <c r="F16" s="21"/>
    </row>
    <row r="17" spans="1:6" ht="63">
      <c r="A17" s="1"/>
      <c r="B17" s="2" t="s">
        <v>1043</v>
      </c>
      <c r="C17" s="51">
        <f>(9*10^6)/(27*10^3)</f>
        <v>333.33333333333331</v>
      </c>
      <c r="D17" s="2" t="s">
        <v>28</v>
      </c>
      <c r="E17" s="20">
        <v>5</v>
      </c>
      <c r="F17" s="21" t="s">
        <v>1105</v>
      </c>
    </row>
    <row r="18" spans="1:6">
      <c r="A18" s="1"/>
      <c r="B18" s="2" t="s">
        <v>104</v>
      </c>
      <c r="C18" s="50"/>
      <c r="D18" s="2" t="s">
        <v>31</v>
      </c>
      <c r="E18" s="20"/>
      <c r="F18" s="21"/>
    </row>
    <row r="19" spans="1:6">
      <c r="A19" s="1"/>
      <c r="B19" s="3" t="s">
        <v>1089</v>
      </c>
      <c r="C19" s="50"/>
      <c r="D19" s="2" t="s">
        <v>31</v>
      </c>
      <c r="E19" s="20"/>
      <c r="F19" s="21"/>
    </row>
    <row r="20" spans="1:6">
      <c r="A20" s="1"/>
      <c r="B20" s="3" t="s">
        <v>108</v>
      </c>
      <c r="C20" s="51"/>
      <c r="D20" s="2" t="s">
        <v>35</v>
      </c>
      <c r="E20" s="20"/>
      <c r="F20" s="21"/>
    </row>
    <row r="21" spans="1:6">
      <c r="A21" s="1"/>
      <c r="B21" s="3" t="s">
        <v>109</v>
      </c>
      <c r="C21" s="51"/>
      <c r="D21" s="2" t="s">
        <v>28</v>
      </c>
      <c r="E21" s="20"/>
      <c r="F21" s="21"/>
    </row>
    <row r="22" spans="1:6">
      <c r="A22" s="1"/>
      <c r="B22" s="3" t="s">
        <v>110</v>
      </c>
      <c r="C22" s="51"/>
      <c r="D22" s="2" t="s">
        <v>39</v>
      </c>
      <c r="E22" s="20"/>
      <c r="F22" s="21"/>
    </row>
    <row r="23" spans="1:6">
      <c r="A23" s="1"/>
      <c r="B23" s="3" t="s">
        <v>1090</v>
      </c>
      <c r="C23" s="50">
        <v>1</v>
      </c>
      <c r="D23" s="2" t="s">
        <v>41</v>
      </c>
      <c r="E23" s="20">
        <v>3</v>
      </c>
      <c r="F23" s="21" t="s">
        <v>1106</v>
      </c>
    </row>
    <row r="24" spans="1:6">
      <c r="A24" s="1"/>
      <c r="B24" s="3" t="s">
        <v>112</v>
      </c>
      <c r="C24" s="50">
        <v>1</v>
      </c>
      <c r="D24" s="2" t="s">
        <v>41</v>
      </c>
      <c r="E24" s="20">
        <v>3</v>
      </c>
      <c r="F24" s="21" t="s">
        <v>1107</v>
      </c>
    </row>
    <row r="25" spans="1:6">
      <c r="A25" s="1"/>
      <c r="B25" s="2" t="s">
        <v>1092</v>
      </c>
      <c r="C25" s="50"/>
      <c r="D25" s="2" t="s">
        <v>41</v>
      </c>
      <c r="E25" s="20"/>
      <c r="F25" s="21"/>
    </row>
    <row r="26" spans="1:6">
      <c r="A26" s="1"/>
      <c r="B26" s="2" t="s">
        <v>115</v>
      </c>
      <c r="C26" s="50"/>
      <c r="D26" s="2" t="s">
        <v>41</v>
      </c>
      <c r="E26" s="20"/>
      <c r="F26" s="21"/>
    </row>
    <row r="27" spans="1:6">
      <c r="A27" s="1"/>
      <c r="B27" s="2"/>
      <c r="C27" s="51"/>
      <c r="D27" s="2"/>
      <c r="E27" s="20"/>
      <c r="F27" s="21"/>
    </row>
    <row r="28" spans="1:6">
      <c r="A28" s="1" t="s">
        <v>116</v>
      </c>
      <c r="B28" s="2"/>
      <c r="C28" s="51"/>
      <c r="D28" s="2"/>
      <c r="E28" s="20"/>
      <c r="F28" s="21"/>
    </row>
    <row r="29" spans="1:6">
      <c r="A29" s="1"/>
      <c r="B29" s="2" t="s">
        <v>117</v>
      </c>
      <c r="C29" s="51"/>
      <c r="D29" s="2" t="s">
        <v>48</v>
      </c>
      <c r="E29" s="20"/>
      <c r="F29" s="21"/>
    </row>
    <row r="30" spans="1:6">
      <c r="A30" s="1"/>
      <c r="B30" s="3" t="s">
        <v>1093</v>
      </c>
      <c r="C30" s="51"/>
      <c r="D30" s="2" t="s">
        <v>50</v>
      </c>
      <c r="E30" s="20"/>
      <c r="F30" s="21"/>
    </row>
    <row r="31" spans="1:6">
      <c r="A31" s="1"/>
      <c r="B31" s="3" t="s">
        <v>119</v>
      </c>
      <c r="C31" s="51"/>
      <c r="D31" s="2" t="s">
        <v>50</v>
      </c>
      <c r="E31" s="20"/>
      <c r="F31" s="21"/>
    </row>
    <row r="32" spans="1:6">
      <c r="A32" s="1"/>
      <c r="B32" s="3" t="s">
        <v>1094</v>
      </c>
      <c r="C32" s="51"/>
      <c r="D32" s="2" t="s">
        <v>41</v>
      </c>
      <c r="E32" s="20"/>
      <c r="F32" s="21"/>
    </row>
    <row r="33" spans="1:6">
      <c r="A33" s="22"/>
      <c r="B33" s="23"/>
      <c r="C33" s="51"/>
      <c r="D33" s="23"/>
      <c r="E33" s="20"/>
      <c r="F33" s="21"/>
    </row>
    <row r="34" spans="1:6">
      <c r="A34" s="1" t="s">
        <v>121</v>
      </c>
      <c r="B34" s="2"/>
      <c r="C34" s="51"/>
      <c r="D34" s="2"/>
      <c r="E34" s="20"/>
      <c r="F34" s="21"/>
    </row>
    <row r="35" spans="1:6">
      <c r="A35" s="1"/>
      <c r="B35" s="2" t="s">
        <v>1095</v>
      </c>
      <c r="C35" s="51">
        <v>34.6</v>
      </c>
      <c r="D35" s="2" t="s">
        <v>56</v>
      </c>
      <c r="E35" s="20">
        <v>4</v>
      </c>
      <c r="F35" s="21"/>
    </row>
    <row r="36" spans="1:6">
      <c r="A36" s="1"/>
      <c r="B36" s="3" t="s">
        <v>123</v>
      </c>
      <c r="C36" s="51"/>
      <c r="D36" s="2"/>
      <c r="E36" s="20"/>
      <c r="F36" s="21"/>
    </row>
    <row r="37" spans="1:6">
      <c r="A37" s="1"/>
      <c r="B37" s="4" t="s">
        <v>58</v>
      </c>
      <c r="C37" s="99"/>
      <c r="D37" s="2" t="s">
        <v>59</v>
      </c>
      <c r="E37" s="20"/>
      <c r="F37" s="21"/>
    </row>
    <row r="38" spans="1:6">
      <c r="A38" s="1"/>
      <c r="B38" s="4" t="s">
        <v>60</v>
      </c>
      <c r="C38" s="99"/>
      <c r="D38" s="2" t="s">
        <v>59</v>
      </c>
      <c r="E38" s="20"/>
      <c r="F38" s="21"/>
    </row>
    <row r="39" spans="1:6">
      <c r="A39" s="1"/>
      <c r="B39" s="4" t="s">
        <v>61</v>
      </c>
      <c r="C39" s="99"/>
      <c r="D39" s="2" t="s">
        <v>59</v>
      </c>
      <c r="E39" s="20"/>
      <c r="F39" s="21"/>
    </row>
    <row r="40" spans="1:6">
      <c r="A40" s="1"/>
      <c r="B40" s="4" t="s">
        <v>62</v>
      </c>
      <c r="C40" s="99"/>
      <c r="D40" s="2" t="s">
        <v>59</v>
      </c>
      <c r="E40" s="20"/>
      <c r="F40" s="21"/>
    </row>
    <row r="41" spans="1:6">
      <c r="A41" s="1"/>
      <c r="B41" s="4" t="s">
        <v>63</v>
      </c>
      <c r="C41" s="99"/>
      <c r="D41" s="2" t="s">
        <v>59</v>
      </c>
      <c r="E41" s="20"/>
      <c r="F41" s="21"/>
    </row>
    <row r="42" spans="1:6">
      <c r="A42" s="1"/>
      <c r="B42" s="4" t="s">
        <v>64</v>
      </c>
      <c r="C42" s="99"/>
      <c r="D42" s="2" t="s">
        <v>59</v>
      </c>
      <c r="E42" s="20"/>
      <c r="F42" s="21"/>
    </row>
    <row r="43" spans="1:6">
      <c r="A43" s="5"/>
      <c r="B43" s="6" t="s">
        <v>65</v>
      </c>
      <c r="C43" s="100"/>
      <c r="D43" s="49" t="s">
        <v>59</v>
      </c>
      <c r="E43" s="20"/>
      <c r="F43" s="21"/>
    </row>
    <row r="44" spans="1:6">
      <c r="A44" s="129" t="s">
        <v>1096</v>
      </c>
      <c r="B44" s="129"/>
      <c r="C44" s="137"/>
      <c r="D44" s="138"/>
      <c r="E44" s="138"/>
      <c r="F44" s="139"/>
    </row>
    <row r="45" spans="1:6">
      <c r="A45" s="129" t="s">
        <v>1026</v>
      </c>
      <c r="B45" s="129"/>
      <c r="C45" s="142" t="s">
        <v>1239</v>
      </c>
      <c r="D45" s="138"/>
      <c r="E45" s="138"/>
      <c r="F45" s="138"/>
    </row>
    <row r="46" spans="1:6">
      <c r="A46" s="25"/>
      <c r="B46" s="25"/>
      <c r="C46" s="25"/>
      <c r="D46" s="25"/>
      <c r="E46" s="38"/>
      <c r="F46" s="25"/>
    </row>
    <row r="47" spans="1:6">
      <c r="A47" s="17" t="s">
        <v>1098</v>
      </c>
    </row>
    <row r="48" spans="1:6">
      <c r="A48" s="128" t="s">
        <v>1108</v>
      </c>
      <c r="B48" s="128"/>
      <c r="C48" s="128"/>
      <c r="D48" s="128"/>
      <c r="E48" s="128"/>
      <c r="F48" s="128"/>
    </row>
    <row r="49" spans="1:6">
      <c r="A49" s="128" t="s">
        <v>1109</v>
      </c>
      <c r="B49" s="128"/>
      <c r="C49" s="128"/>
      <c r="D49" s="128"/>
      <c r="E49" s="128"/>
      <c r="F49" s="128"/>
    </row>
    <row r="50" spans="1:6">
      <c r="A50" s="128" t="s">
        <v>1110</v>
      </c>
      <c r="B50" s="128"/>
      <c r="C50" s="128"/>
      <c r="D50" s="128"/>
      <c r="E50" s="128"/>
      <c r="F50" s="128"/>
    </row>
    <row r="51" spans="1:6">
      <c r="A51" s="128" t="s">
        <v>1111</v>
      </c>
      <c r="B51" s="128"/>
      <c r="C51" s="128"/>
      <c r="D51" s="128"/>
      <c r="E51" s="128"/>
      <c r="F51" s="128"/>
    </row>
    <row r="52" spans="1:6">
      <c r="A52" s="128" t="s">
        <v>1112</v>
      </c>
      <c r="B52" s="128"/>
      <c r="C52" s="128"/>
      <c r="D52" s="128"/>
      <c r="E52" s="128"/>
      <c r="F52" s="128"/>
    </row>
    <row r="53" spans="1:6">
      <c r="A53" s="128"/>
      <c r="B53" s="128"/>
      <c r="C53" s="128"/>
      <c r="D53" s="128"/>
      <c r="E53" s="128"/>
      <c r="F53" s="128"/>
    </row>
    <row r="54" spans="1:6">
      <c r="A54" s="128"/>
      <c r="B54" s="128"/>
      <c r="C54" s="128"/>
      <c r="D54" s="128"/>
      <c r="E54" s="128"/>
      <c r="F54" s="128"/>
    </row>
    <row r="55" spans="1:6">
      <c r="A55" s="128"/>
      <c r="B55" s="128"/>
      <c r="C55" s="128"/>
      <c r="D55" s="128"/>
      <c r="E55" s="128"/>
      <c r="F55" s="128"/>
    </row>
    <row r="56" spans="1:6">
      <c r="A56" s="128"/>
      <c r="B56" s="128"/>
      <c r="C56" s="128"/>
      <c r="D56" s="128"/>
      <c r="E56" s="128"/>
      <c r="F56" s="128"/>
    </row>
    <row r="57" spans="1:6">
      <c r="A57" s="128"/>
      <c r="B57" s="128"/>
      <c r="C57" s="128"/>
      <c r="D57" s="128"/>
      <c r="E57" s="128"/>
      <c r="F57" s="12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Introduction</vt:lpstr>
      <vt:lpstr>Summary</vt:lpstr>
      <vt:lpstr>Angola_Girassol</vt:lpstr>
      <vt:lpstr>Angola_Kuito</vt:lpstr>
      <vt:lpstr>Azerbaijan_Azeri</vt:lpstr>
      <vt:lpstr>Brazil_Frade</vt:lpstr>
      <vt:lpstr>Brazil_Lula</vt:lpstr>
      <vt:lpstr>Canada_ColdLake</vt:lpstr>
      <vt:lpstr>Canada_Hibernia</vt:lpstr>
      <vt:lpstr>Canada_Midale</vt:lpstr>
      <vt:lpstr>Canada_SuncorSyntheticA</vt:lpstr>
      <vt:lpstr>Canada_SuncorSyntheticH</vt:lpstr>
      <vt:lpstr>Canada_SyncrudeSynthetic</vt:lpstr>
      <vt:lpstr>China_Bozhong</vt:lpstr>
      <vt:lpstr>Indonesia_Duri</vt:lpstr>
      <vt:lpstr>Iraq-Zubair</vt:lpstr>
      <vt:lpstr>Kazakhstan_Tengiz</vt:lpstr>
      <vt:lpstr>Kuwait_Ratawi</vt:lpstr>
      <vt:lpstr>Nigeria_Agbami</vt:lpstr>
      <vt:lpstr>Nigeria_Bonny</vt:lpstr>
      <vt:lpstr>Nigeria_Obagi</vt:lpstr>
      <vt:lpstr>Norway_Ekofisk</vt:lpstr>
      <vt:lpstr>Russia_Chayvo</vt:lpstr>
      <vt:lpstr>UK_Brent</vt:lpstr>
      <vt:lpstr>UK_Forties</vt:lpstr>
      <vt:lpstr>US_ANS</vt:lpstr>
      <vt:lpstr>US_Mars</vt:lpstr>
      <vt:lpstr>US_MidwaySunset</vt:lpstr>
      <vt:lpstr>US_SouthBelridge</vt:lpstr>
      <vt:lpstr>US_Thunderhorse</vt:lpstr>
      <vt:lpstr>US_Wilmington</vt:lpstr>
      <vt:lpstr>Venezuela_Hamaca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2015-06-01T22:08:08Z</dcterms:modified>
</cp:coreProperties>
</file>