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\Desktop\"/>
    </mc:Choice>
  </mc:AlternateContent>
  <bookViews>
    <workbookView xWindow="0" yWindow="0" windowWidth="15345" windowHeight="4155"/>
  </bookViews>
  <sheets>
    <sheet name="ExportDB-17Jan17-OLDFormat" sheetId="1" r:id="rId1"/>
  </sheets>
  <calcPr calcId="171027"/>
</workbook>
</file>

<file path=xl/calcChain.xml><?xml version="1.0" encoding="utf-8"?>
<calcChain xmlns="http://schemas.openxmlformats.org/spreadsheetml/2006/main">
  <c r="M6" i="1" l="1"/>
  <c r="Q8" i="1"/>
  <c r="O8" i="1"/>
  <c r="M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3" i="1"/>
  <c r="S224" i="1"/>
  <c r="S225" i="1"/>
  <c r="S226" i="1"/>
  <c r="S227" i="1"/>
  <c r="S22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8" i="1" s="1"/>
  <c r="P229" i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S184" i="1" s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S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S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S228" i="1" s="1"/>
  <c r="N229" i="1"/>
  <c r="R229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M84" i="1" s="1"/>
  <c r="G85" i="1"/>
  <c r="M85" i="1" s="1"/>
  <c r="G86" i="1"/>
  <c r="M86" i="1" s="1"/>
  <c r="G87" i="1"/>
  <c r="M87" i="1" s="1"/>
  <c r="G88" i="1"/>
  <c r="M88" i="1" s="1"/>
  <c r="G89" i="1"/>
  <c r="M89" i="1" s="1"/>
  <c r="G90" i="1"/>
  <c r="M90" i="1" s="1"/>
  <c r="G91" i="1"/>
  <c r="M91" i="1" s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G98" i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G104" i="1"/>
  <c r="M104" i="1" s="1"/>
  <c r="G105" i="1"/>
  <c r="M105" i="1" s="1"/>
  <c r="G106" i="1"/>
  <c r="M106" i="1" s="1"/>
  <c r="G107" i="1"/>
  <c r="M107" i="1" s="1"/>
  <c r="G108" i="1"/>
  <c r="M108" i="1" s="1"/>
  <c r="G109" i="1"/>
  <c r="M109" i="1" s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G116" i="1"/>
  <c r="M116" i="1" s="1"/>
  <c r="G117" i="1"/>
  <c r="M117" i="1" s="1"/>
  <c r="G118" i="1"/>
  <c r="M118" i="1" s="1"/>
  <c r="G119" i="1"/>
  <c r="M119" i="1" s="1"/>
  <c r="G120" i="1"/>
  <c r="M120" i="1" s="1"/>
  <c r="G121" i="1"/>
  <c r="M121" i="1" s="1"/>
  <c r="G122" i="1"/>
  <c r="M122" i="1" s="1"/>
  <c r="G123" i="1"/>
  <c r="M123" i="1" s="1"/>
  <c r="G124" i="1"/>
  <c r="M124" i="1" s="1"/>
  <c r="G125" i="1"/>
  <c r="M125" i="1" s="1"/>
  <c r="G126" i="1"/>
  <c r="M126" i="1" s="1"/>
  <c r="G127" i="1"/>
  <c r="M127" i="1" s="1"/>
  <c r="G128" i="1"/>
  <c r="M128" i="1" s="1"/>
  <c r="G129" i="1"/>
  <c r="M129" i="1" s="1"/>
  <c r="G130" i="1"/>
  <c r="M130" i="1" s="1"/>
  <c r="G131" i="1"/>
  <c r="M131" i="1" s="1"/>
  <c r="G132" i="1"/>
  <c r="M132" i="1" s="1"/>
  <c r="G133" i="1"/>
  <c r="M133" i="1" s="1"/>
  <c r="G134" i="1"/>
  <c r="M134" i="1" s="1"/>
  <c r="G135" i="1"/>
  <c r="M135" i="1" s="1"/>
  <c r="G136" i="1"/>
  <c r="M136" i="1" s="1"/>
  <c r="G137" i="1"/>
  <c r="M137" i="1" s="1"/>
  <c r="G138" i="1"/>
  <c r="M138" i="1" s="1"/>
  <c r="G139" i="1"/>
  <c r="M139" i="1" s="1"/>
  <c r="G140" i="1"/>
  <c r="M140" i="1" s="1"/>
  <c r="G141" i="1"/>
  <c r="M141" i="1" s="1"/>
  <c r="G142" i="1"/>
  <c r="M142" i="1" s="1"/>
  <c r="G143" i="1"/>
  <c r="M143" i="1" s="1"/>
  <c r="G144" i="1"/>
  <c r="M144" i="1" s="1"/>
  <c r="G145" i="1"/>
  <c r="M145" i="1" s="1"/>
  <c r="G146" i="1"/>
  <c r="M146" i="1" s="1"/>
  <c r="G147" i="1"/>
  <c r="M147" i="1" s="1"/>
  <c r="G148" i="1"/>
  <c r="M148" i="1" s="1"/>
  <c r="G149" i="1"/>
  <c r="M149" i="1" s="1"/>
  <c r="G150" i="1"/>
  <c r="M150" i="1" s="1"/>
  <c r="G151" i="1"/>
  <c r="M151" i="1" s="1"/>
  <c r="G152" i="1"/>
  <c r="M152" i="1" s="1"/>
  <c r="G153" i="1"/>
  <c r="M153" i="1" s="1"/>
  <c r="G154" i="1"/>
  <c r="M154" i="1" s="1"/>
  <c r="G155" i="1"/>
  <c r="M155" i="1" s="1"/>
  <c r="G156" i="1"/>
  <c r="M156" i="1" s="1"/>
  <c r="G157" i="1"/>
  <c r="M157" i="1" s="1"/>
  <c r="G158" i="1"/>
  <c r="M158" i="1" s="1"/>
  <c r="G159" i="1"/>
  <c r="M159" i="1" s="1"/>
  <c r="G160" i="1"/>
  <c r="M160" i="1" s="1"/>
  <c r="G161" i="1"/>
  <c r="M161" i="1" s="1"/>
  <c r="G162" i="1"/>
  <c r="M162" i="1" s="1"/>
  <c r="G163" i="1"/>
  <c r="M163" i="1" s="1"/>
  <c r="G164" i="1"/>
  <c r="M164" i="1" s="1"/>
  <c r="G165" i="1"/>
  <c r="M165" i="1" s="1"/>
  <c r="G166" i="1"/>
  <c r="M166" i="1" s="1"/>
  <c r="G167" i="1"/>
  <c r="M167" i="1" s="1"/>
  <c r="G168" i="1"/>
  <c r="M168" i="1" s="1"/>
  <c r="G169" i="1"/>
  <c r="M169" i="1" s="1"/>
  <c r="G170" i="1"/>
  <c r="M170" i="1" s="1"/>
  <c r="G171" i="1"/>
  <c r="M171" i="1" s="1"/>
  <c r="G172" i="1"/>
  <c r="M172" i="1" s="1"/>
  <c r="G173" i="1"/>
  <c r="M173" i="1" s="1"/>
  <c r="G174" i="1"/>
  <c r="M174" i="1" s="1"/>
  <c r="G175" i="1"/>
  <c r="M175" i="1" s="1"/>
  <c r="G176" i="1"/>
  <c r="M176" i="1" s="1"/>
  <c r="G177" i="1"/>
  <c r="M177" i="1" s="1"/>
  <c r="G178" i="1"/>
  <c r="M178" i="1" s="1"/>
  <c r="G179" i="1"/>
  <c r="M179" i="1" s="1"/>
  <c r="G180" i="1"/>
  <c r="M180" i="1" s="1"/>
  <c r="G181" i="1"/>
  <c r="M181" i="1" s="1"/>
  <c r="G182" i="1"/>
  <c r="M182" i="1" s="1"/>
  <c r="G183" i="1"/>
  <c r="M183" i="1" s="1"/>
  <c r="G184" i="1"/>
  <c r="M184" i="1" s="1"/>
  <c r="G185" i="1"/>
  <c r="M185" i="1" s="1"/>
  <c r="G186" i="1"/>
  <c r="M186" i="1" s="1"/>
  <c r="G187" i="1"/>
  <c r="M187" i="1" s="1"/>
  <c r="G188" i="1"/>
  <c r="M188" i="1" s="1"/>
  <c r="G189" i="1"/>
  <c r="M189" i="1" s="1"/>
  <c r="G190" i="1"/>
  <c r="M190" i="1" s="1"/>
  <c r="G191" i="1"/>
  <c r="M191" i="1" s="1"/>
  <c r="G192" i="1"/>
  <c r="M192" i="1" s="1"/>
  <c r="G193" i="1"/>
  <c r="M193" i="1" s="1"/>
  <c r="G194" i="1"/>
  <c r="M194" i="1" s="1"/>
  <c r="G195" i="1"/>
  <c r="M195" i="1" s="1"/>
  <c r="G196" i="1"/>
  <c r="M196" i="1" s="1"/>
  <c r="G197" i="1"/>
  <c r="M197" i="1" s="1"/>
  <c r="G198" i="1"/>
  <c r="M198" i="1" s="1"/>
  <c r="G199" i="1"/>
  <c r="M199" i="1" s="1"/>
  <c r="G200" i="1"/>
  <c r="M200" i="1" s="1"/>
  <c r="G201" i="1"/>
  <c r="M201" i="1" s="1"/>
  <c r="G202" i="1"/>
  <c r="M202" i="1" s="1"/>
  <c r="G203" i="1"/>
  <c r="M203" i="1" s="1"/>
  <c r="G204" i="1"/>
  <c r="M204" i="1" s="1"/>
  <c r="G205" i="1"/>
  <c r="M205" i="1" s="1"/>
  <c r="G206" i="1"/>
  <c r="M206" i="1" s="1"/>
  <c r="G207" i="1"/>
  <c r="M207" i="1" s="1"/>
  <c r="G208" i="1"/>
  <c r="M208" i="1" s="1"/>
  <c r="G209" i="1"/>
  <c r="M209" i="1" s="1"/>
  <c r="G210" i="1"/>
  <c r="M210" i="1" s="1"/>
  <c r="G211" i="1"/>
  <c r="M211" i="1" s="1"/>
  <c r="G212" i="1"/>
  <c r="M212" i="1" s="1"/>
  <c r="G213" i="1"/>
  <c r="M213" i="1" s="1"/>
  <c r="G214" i="1"/>
  <c r="M214" i="1" s="1"/>
  <c r="G215" i="1"/>
  <c r="M215" i="1" s="1"/>
  <c r="G216" i="1"/>
  <c r="M216" i="1" s="1"/>
  <c r="G217" i="1"/>
  <c r="M217" i="1" s="1"/>
  <c r="G218" i="1"/>
  <c r="M218" i="1" s="1"/>
  <c r="G219" i="1"/>
  <c r="M219" i="1" s="1"/>
  <c r="G220" i="1"/>
  <c r="M220" i="1" s="1"/>
  <c r="G221" i="1"/>
  <c r="M221" i="1" s="1"/>
  <c r="G222" i="1"/>
  <c r="M222" i="1" s="1"/>
  <c r="G223" i="1"/>
  <c r="M223" i="1" s="1"/>
  <c r="G224" i="1"/>
  <c r="M224" i="1" s="1"/>
  <c r="G225" i="1"/>
  <c r="M225" i="1" s="1"/>
  <c r="G226" i="1"/>
  <c r="M226" i="1" s="1"/>
  <c r="G227" i="1"/>
  <c r="M227" i="1" s="1"/>
  <c r="G228" i="1"/>
  <c r="M228" i="1" s="1"/>
  <c r="G229" i="1"/>
  <c r="M229" i="1" s="1"/>
  <c r="H3" i="1"/>
  <c r="D4" i="1"/>
  <c r="D3" i="1"/>
  <c r="E5" i="1"/>
  <c r="N8" i="1" l="1"/>
  <c r="R8" i="1"/>
  <c r="S72" i="1"/>
  <c r="S8" i="1" s="1"/>
  <c r="O226" i="1"/>
  <c r="Q226" i="1" s="1"/>
  <c r="O222" i="1"/>
  <c r="Q222" i="1" s="1"/>
  <c r="O218" i="1"/>
  <c r="Q218" i="1" s="1"/>
  <c r="O214" i="1"/>
  <c r="Q214" i="1" s="1"/>
  <c r="O210" i="1"/>
  <c r="Q210" i="1" s="1"/>
  <c r="O206" i="1"/>
  <c r="Q206" i="1" s="1"/>
  <c r="O202" i="1"/>
  <c r="Q202" i="1" s="1"/>
  <c r="O198" i="1"/>
  <c r="Q198" i="1" s="1"/>
  <c r="O194" i="1"/>
  <c r="Q194" i="1" s="1"/>
  <c r="O190" i="1"/>
  <c r="Q190" i="1" s="1"/>
  <c r="O186" i="1"/>
  <c r="Q186" i="1" s="1"/>
  <c r="O182" i="1"/>
  <c r="Q182" i="1" s="1"/>
  <c r="O178" i="1"/>
  <c r="Q178" i="1" s="1"/>
  <c r="O174" i="1"/>
  <c r="Q174" i="1" s="1"/>
  <c r="O170" i="1"/>
  <c r="Q170" i="1" s="1"/>
  <c r="O166" i="1"/>
  <c r="Q166" i="1" s="1"/>
  <c r="O162" i="1"/>
  <c r="Q162" i="1" s="1"/>
  <c r="O158" i="1"/>
  <c r="Q158" i="1" s="1"/>
  <c r="O154" i="1"/>
  <c r="Q154" i="1" s="1"/>
  <c r="O150" i="1"/>
  <c r="Q150" i="1" s="1"/>
  <c r="O146" i="1"/>
  <c r="Q146" i="1" s="1"/>
  <c r="O142" i="1"/>
  <c r="Q142" i="1" s="1"/>
  <c r="O138" i="1"/>
  <c r="Q138" i="1" s="1"/>
  <c r="O134" i="1"/>
  <c r="Q134" i="1" s="1"/>
  <c r="O130" i="1"/>
  <c r="Q130" i="1" s="1"/>
  <c r="O126" i="1"/>
  <c r="Q126" i="1" s="1"/>
  <c r="O122" i="1"/>
  <c r="Q122" i="1" s="1"/>
  <c r="O118" i="1"/>
  <c r="Q118" i="1" s="1"/>
  <c r="O114" i="1"/>
  <c r="Q114" i="1" s="1"/>
  <c r="O110" i="1"/>
  <c r="Q110" i="1" s="1"/>
  <c r="O106" i="1"/>
  <c r="Q106" i="1" s="1"/>
  <c r="O102" i="1"/>
  <c r="Q102" i="1" s="1"/>
  <c r="O98" i="1"/>
  <c r="Q98" i="1" s="1"/>
  <c r="O94" i="1"/>
  <c r="Q94" i="1" s="1"/>
  <c r="O90" i="1"/>
  <c r="Q90" i="1" s="1"/>
  <c r="O86" i="1"/>
  <c r="Q86" i="1" s="1"/>
  <c r="O82" i="1"/>
  <c r="Q82" i="1" s="1"/>
  <c r="O78" i="1"/>
  <c r="Q78" i="1" s="1"/>
  <c r="O74" i="1"/>
  <c r="Q74" i="1" s="1"/>
  <c r="O70" i="1"/>
  <c r="Q70" i="1" s="1"/>
  <c r="O66" i="1"/>
  <c r="Q66" i="1" s="1"/>
  <c r="O62" i="1"/>
  <c r="Q62" i="1" s="1"/>
  <c r="O58" i="1"/>
  <c r="Q58" i="1" s="1"/>
  <c r="O54" i="1"/>
  <c r="Q54" i="1" s="1"/>
  <c r="O50" i="1"/>
  <c r="Q50" i="1" s="1"/>
  <c r="O46" i="1"/>
  <c r="Q46" i="1" s="1"/>
  <c r="O42" i="1"/>
  <c r="Q42" i="1" s="1"/>
  <c r="O38" i="1"/>
  <c r="Q38" i="1" s="1"/>
  <c r="O34" i="1"/>
  <c r="Q34" i="1" s="1"/>
  <c r="O30" i="1"/>
  <c r="Q30" i="1" s="1"/>
  <c r="O26" i="1"/>
  <c r="Q26" i="1" s="1"/>
  <c r="O22" i="1"/>
  <c r="Q22" i="1" s="1"/>
  <c r="O18" i="1"/>
  <c r="Q18" i="1" s="1"/>
  <c r="O14" i="1"/>
  <c r="Q14" i="1" s="1"/>
  <c r="O10" i="1"/>
  <c r="Q10" i="1" s="1"/>
  <c r="O229" i="1"/>
  <c r="Q229" i="1" s="1"/>
  <c r="O225" i="1"/>
  <c r="Q225" i="1" s="1"/>
  <c r="O221" i="1"/>
  <c r="Q221" i="1" s="1"/>
  <c r="O217" i="1"/>
  <c r="Q217" i="1" s="1"/>
  <c r="O213" i="1"/>
  <c r="Q213" i="1" s="1"/>
  <c r="O209" i="1"/>
  <c r="Q209" i="1" s="1"/>
  <c r="O205" i="1"/>
  <c r="Q205" i="1" s="1"/>
  <c r="O201" i="1"/>
  <c r="Q201" i="1" s="1"/>
  <c r="O197" i="1"/>
  <c r="Q197" i="1" s="1"/>
  <c r="O193" i="1"/>
  <c r="Q193" i="1" s="1"/>
  <c r="O189" i="1"/>
  <c r="Q189" i="1" s="1"/>
  <c r="O185" i="1"/>
  <c r="Q185" i="1" s="1"/>
  <c r="O181" i="1"/>
  <c r="Q181" i="1" s="1"/>
  <c r="O177" i="1"/>
  <c r="Q177" i="1" s="1"/>
  <c r="O173" i="1"/>
  <c r="Q173" i="1" s="1"/>
  <c r="O169" i="1"/>
  <c r="Q169" i="1" s="1"/>
  <c r="O165" i="1"/>
  <c r="Q165" i="1" s="1"/>
  <c r="O161" i="1"/>
  <c r="Q161" i="1" s="1"/>
  <c r="O157" i="1"/>
  <c r="Q157" i="1" s="1"/>
  <c r="O228" i="1"/>
  <c r="Q228" i="1" s="1"/>
  <c r="O224" i="1"/>
  <c r="Q224" i="1" s="1"/>
  <c r="O220" i="1"/>
  <c r="Q220" i="1" s="1"/>
  <c r="O216" i="1"/>
  <c r="Q216" i="1" s="1"/>
  <c r="O212" i="1"/>
  <c r="Q212" i="1" s="1"/>
  <c r="O208" i="1"/>
  <c r="Q208" i="1" s="1"/>
  <c r="O204" i="1"/>
  <c r="Q204" i="1" s="1"/>
  <c r="O200" i="1"/>
  <c r="Q200" i="1" s="1"/>
  <c r="O196" i="1"/>
  <c r="Q196" i="1" s="1"/>
  <c r="O192" i="1"/>
  <c r="Q192" i="1" s="1"/>
  <c r="O188" i="1"/>
  <c r="Q188" i="1" s="1"/>
  <c r="O184" i="1"/>
  <c r="Q184" i="1" s="1"/>
  <c r="O180" i="1"/>
  <c r="Q180" i="1" s="1"/>
  <c r="O176" i="1"/>
  <c r="Q176" i="1" s="1"/>
  <c r="O172" i="1"/>
  <c r="Q172" i="1" s="1"/>
  <c r="O168" i="1"/>
  <c r="Q168" i="1" s="1"/>
  <c r="O164" i="1"/>
  <c r="Q164" i="1" s="1"/>
  <c r="O160" i="1"/>
  <c r="Q160" i="1" s="1"/>
  <c r="O227" i="1"/>
  <c r="Q227" i="1" s="1"/>
  <c r="O223" i="1"/>
  <c r="Q223" i="1" s="1"/>
  <c r="O219" i="1"/>
  <c r="Q219" i="1" s="1"/>
  <c r="O215" i="1"/>
  <c r="Q215" i="1" s="1"/>
  <c r="O211" i="1"/>
  <c r="Q211" i="1" s="1"/>
  <c r="O207" i="1"/>
  <c r="Q207" i="1" s="1"/>
  <c r="O203" i="1"/>
  <c r="Q203" i="1" s="1"/>
  <c r="O199" i="1"/>
  <c r="Q199" i="1" s="1"/>
  <c r="O195" i="1"/>
  <c r="Q195" i="1" s="1"/>
  <c r="O191" i="1"/>
  <c r="Q191" i="1" s="1"/>
  <c r="O187" i="1"/>
  <c r="Q187" i="1" s="1"/>
  <c r="O183" i="1"/>
  <c r="Q183" i="1" s="1"/>
  <c r="O179" i="1"/>
  <c r="Q179" i="1" s="1"/>
  <c r="O175" i="1"/>
  <c r="Q175" i="1" s="1"/>
  <c r="O171" i="1"/>
  <c r="Q171" i="1" s="1"/>
  <c r="O167" i="1"/>
  <c r="Q167" i="1" s="1"/>
  <c r="O163" i="1"/>
  <c r="Q163" i="1" s="1"/>
  <c r="O159" i="1"/>
  <c r="Q159" i="1" s="1"/>
  <c r="O155" i="1"/>
  <c r="Q155" i="1" s="1"/>
  <c r="O151" i="1"/>
  <c r="Q151" i="1" s="1"/>
  <c r="O147" i="1"/>
  <c r="Q147" i="1" s="1"/>
  <c r="O143" i="1"/>
  <c r="Q143" i="1" s="1"/>
  <c r="O139" i="1"/>
  <c r="Q139" i="1" s="1"/>
  <c r="O135" i="1"/>
  <c r="Q135" i="1" s="1"/>
  <c r="O131" i="1"/>
  <c r="Q131" i="1" s="1"/>
  <c r="O127" i="1"/>
  <c r="Q127" i="1" s="1"/>
  <c r="O123" i="1"/>
  <c r="Q123" i="1" s="1"/>
  <c r="O119" i="1"/>
  <c r="Q119" i="1" s="1"/>
  <c r="O115" i="1"/>
  <c r="Q115" i="1" s="1"/>
  <c r="O111" i="1"/>
  <c r="Q111" i="1" s="1"/>
  <c r="O107" i="1"/>
  <c r="Q107" i="1" s="1"/>
  <c r="O103" i="1"/>
  <c r="Q103" i="1" s="1"/>
  <c r="O99" i="1"/>
  <c r="Q99" i="1" s="1"/>
  <c r="O95" i="1"/>
  <c r="Q95" i="1" s="1"/>
  <c r="O91" i="1"/>
  <c r="Q91" i="1" s="1"/>
  <c r="O87" i="1"/>
  <c r="Q87" i="1" s="1"/>
  <c r="O83" i="1"/>
  <c r="Q83" i="1" s="1"/>
  <c r="O79" i="1"/>
  <c r="Q79" i="1" s="1"/>
  <c r="O75" i="1"/>
  <c r="Q75" i="1" s="1"/>
  <c r="O71" i="1"/>
  <c r="Q71" i="1" s="1"/>
  <c r="O67" i="1"/>
  <c r="Q67" i="1" s="1"/>
  <c r="O63" i="1"/>
  <c r="Q63" i="1" s="1"/>
  <c r="O59" i="1"/>
  <c r="Q59" i="1" s="1"/>
  <c r="O55" i="1"/>
  <c r="Q55" i="1" s="1"/>
  <c r="O51" i="1"/>
  <c r="Q51" i="1" s="1"/>
  <c r="O47" i="1"/>
  <c r="Q47" i="1" s="1"/>
  <c r="O43" i="1"/>
  <c r="Q43" i="1" s="1"/>
  <c r="O39" i="1"/>
  <c r="Q39" i="1" s="1"/>
  <c r="O35" i="1"/>
  <c r="Q35" i="1" s="1"/>
  <c r="O31" i="1"/>
  <c r="Q31" i="1" s="1"/>
  <c r="O27" i="1"/>
  <c r="Q27" i="1" s="1"/>
  <c r="O23" i="1"/>
  <c r="Q23" i="1" s="1"/>
  <c r="O19" i="1"/>
  <c r="Q19" i="1" s="1"/>
  <c r="O15" i="1"/>
  <c r="Q15" i="1" s="1"/>
  <c r="O11" i="1"/>
  <c r="Q11" i="1" s="1"/>
  <c r="O153" i="1"/>
  <c r="Q153" i="1" s="1"/>
  <c r="O149" i="1"/>
  <c r="Q149" i="1" s="1"/>
  <c r="O145" i="1"/>
  <c r="Q145" i="1" s="1"/>
  <c r="O141" i="1"/>
  <c r="Q141" i="1" s="1"/>
  <c r="O137" i="1"/>
  <c r="Q137" i="1" s="1"/>
  <c r="O133" i="1"/>
  <c r="Q133" i="1" s="1"/>
  <c r="O129" i="1"/>
  <c r="Q129" i="1" s="1"/>
  <c r="O125" i="1"/>
  <c r="Q125" i="1" s="1"/>
  <c r="O121" i="1"/>
  <c r="Q121" i="1" s="1"/>
  <c r="O117" i="1"/>
  <c r="Q117" i="1" s="1"/>
  <c r="O113" i="1"/>
  <c r="Q113" i="1" s="1"/>
  <c r="O109" i="1"/>
  <c r="Q109" i="1" s="1"/>
  <c r="O105" i="1"/>
  <c r="Q105" i="1" s="1"/>
  <c r="O101" i="1"/>
  <c r="Q101" i="1" s="1"/>
  <c r="O97" i="1"/>
  <c r="Q97" i="1" s="1"/>
  <c r="O93" i="1"/>
  <c r="Q93" i="1" s="1"/>
  <c r="O89" i="1"/>
  <c r="Q89" i="1" s="1"/>
  <c r="O85" i="1"/>
  <c r="Q85" i="1" s="1"/>
  <c r="O81" i="1"/>
  <c r="Q81" i="1" s="1"/>
  <c r="O77" i="1"/>
  <c r="Q77" i="1" s="1"/>
  <c r="O73" i="1"/>
  <c r="Q73" i="1" s="1"/>
  <c r="O69" i="1"/>
  <c r="Q69" i="1" s="1"/>
  <c r="O65" i="1"/>
  <c r="Q65" i="1" s="1"/>
  <c r="O61" i="1"/>
  <c r="Q61" i="1" s="1"/>
  <c r="O57" i="1"/>
  <c r="Q57" i="1" s="1"/>
  <c r="O53" i="1"/>
  <c r="Q53" i="1" s="1"/>
  <c r="O49" i="1"/>
  <c r="Q49" i="1" s="1"/>
  <c r="O45" i="1"/>
  <c r="Q45" i="1" s="1"/>
  <c r="O41" i="1"/>
  <c r="Q41" i="1" s="1"/>
  <c r="O37" i="1"/>
  <c r="Q37" i="1" s="1"/>
  <c r="O33" i="1"/>
  <c r="Q33" i="1" s="1"/>
  <c r="O29" i="1"/>
  <c r="Q29" i="1" s="1"/>
  <c r="O25" i="1"/>
  <c r="Q25" i="1" s="1"/>
  <c r="O21" i="1"/>
  <c r="Q21" i="1" s="1"/>
  <c r="O17" i="1"/>
  <c r="Q17" i="1" s="1"/>
  <c r="O13" i="1"/>
  <c r="Q13" i="1" s="1"/>
  <c r="O156" i="1"/>
  <c r="Q156" i="1" s="1"/>
  <c r="O152" i="1"/>
  <c r="Q152" i="1" s="1"/>
  <c r="O148" i="1"/>
  <c r="Q148" i="1" s="1"/>
  <c r="O144" i="1"/>
  <c r="Q144" i="1" s="1"/>
  <c r="O140" i="1"/>
  <c r="Q140" i="1" s="1"/>
  <c r="O136" i="1"/>
  <c r="Q136" i="1" s="1"/>
  <c r="O132" i="1"/>
  <c r="Q132" i="1" s="1"/>
  <c r="O128" i="1"/>
  <c r="Q128" i="1" s="1"/>
  <c r="O124" i="1"/>
  <c r="Q124" i="1" s="1"/>
  <c r="O120" i="1"/>
  <c r="Q120" i="1" s="1"/>
  <c r="O116" i="1"/>
  <c r="Q116" i="1" s="1"/>
  <c r="O112" i="1"/>
  <c r="Q112" i="1" s="1"/>
  <c r="O108" i="1"/>
  <c r="Q108" i="1" s="1"/>
  <c r="O104" i="1"/>
  <c r="Q104" i="1" s="1"/>
  <c r="O100" i="1"/>
  <c r="Q100" i="1" s="1"/>
  <c r="O96" i="1"/>
  <c r="Q96" i="1" s="1"/>
  <c r="O92" i="1"/>
  <c r="Q92" i="1" s="1"/>
  <c r="O88" i="1"/>
  <c r="Q88" i="1" s="1"/>
  <c r="O84" i="1"/>
  <c r="Q84" i="1" s="1"/>
  <c r="O80" i="1"/>
  <c r="Q80" i="1" s="1"/>
  <c r="O76" i="1"/>
  <c r="Q76" i="1" s="1"/>
  <c r="O72" i="1"/>
  <c r="Q72" i="1" s="1"/>
  <c r="O68" i="1"/>
  <c r="Q68" i="1" s="1"/>
  <c r="O64" i="1"/>
  <c r="Q64" i="1" s="1"/>
  <c r="O60" i="1"/>
  <c r="Q60" i="1" s="1"/>
  <c r="O56" i="1"/>
  <c r="Q56" i="1" s="1"/>
  <c r="O52" i="1"/>
  <c r="Q52" i="1" s="1"/>
  <c r="O48" i="1"/>
  <c r="Q48" i="1" s="1"/>
  <c r="O44" i="1"/>
  <c r="Q44" i="1" s="1"/>
  <c r="O40" i="1"/>
  <c r="Q40" i="1" s="1"/>
  <c r="O36" i="1"/>
  <c r="Q36" i="1" s="1"/>
  <c r="O32" i="1"/>
  <c r="Q32" i="1" s="1"/>
  <c r="O28" i="1"/>
  <c r="Q28" i="1" s="1"/>
  <c r="O24" i="1"/>
  <c r="Q24" i="1" s="1"/>
  <c r="O20" i="1"/>
  <c r="Q20" i="1" s="1"/>
  <c r="O16" i="1"/>
  <c r="Q16" i="1" s="1"/>
  <c r="O12" i="1"/>
  <c r="Q12" i="1" s="1"/>
  <c r="F4" i="1"/>
  <c r="F3" i="1" s="1"/>
  <c r="D5" i="1"/>
  <c r="B7" i="1" s="1"/>
  <c r="C5" i="1"/>
  <c r="B6" i="1" s="1"/>
  <c r="E7" i="1" l="1"/>
  <c r="F2" i="1"/>
  <c r="E6" i="1" s="1"/>
</calcChain>
</file>

<file path=xl/sharedStrings.xml><?xml version="1.0" encoding="utf-8"?>
<sst xmlns="http://schemas.openxmlformats.org/spreadsheetml/2006/main" count="1133" uniqueCount="201">
  <si>
    <t>object</t>
  </si>
  <si>
    <t>comment</t>
  </si>
  <si>
    <t>date</t>
  </si>
  <si>
    <t>price</t>
  </si>
  <si>
    <t>categories</t>
  </si>
  <si>
    <t>account</t>
  </si>
  <si>
    <t>beneficiaries</t>
  </si>
  <si>
    <t>payType</t>
  </si>
  <si>
    <t xml:space="preserve"> Courses hebdomadaires </t>
  </si>
  <si>
    <t xml:space="preserve"> Alimentation </t>
  </si>
  <si>
    <t xml:space="preserve"> Courant Stephanie </t>
  </si>
  <si>
    <t xml:space="preserve"> arnaudboland@gmail.com,stephanie.thys@gmail.com </t>
  </si>
  <si>
    <t xml:space="preserve"> Maestro</t>
  </si>
  <si>
    <t xml:space="preserve"> Delhaize </t>
  </si>
  <si>
    <t xml:space="preserve"> Courant Commun </t>
  </si>
  <si>
    <t xml:space="preserve"> Cash</t>
  </si>
  <si>
    <t xml:space="preserve"> GÃ¢teau  </t>
  </si>
  <si>
    <t xml:space="preserve"> Creche </t>
  </si>
  <si>
    <t xml:space="preserve"> Maestro </t>
  </si>
  <si>
    <t xml:space="preserve"> Humidificateur  </t>
  </si>
  <si>
    <t xml:space="preserve"> Lucie </t>
  </si>
  <si>
    <t xml:space="preserve"> Visa </t>
  </si>
  <si>
    <t xml:space="preserve"> VÃªtement  </t>
  </si>
  <si>
    <t xml:space="preserve"> Kine post natal  </t>
  </si>
  <si>
    <t xml:space="preserve"> Grossesse </t>
  </si>
  <si>
    <t xml:space="preserve"> Cash </t>
  </si>
  <si>
    <t xml:space="preserve"> Pediatre </t>
  </si>
  <si>
    <t xml:space="preserve"> Roland </t>
  </si>
  <si>
    <t xml:space="preserve"> Petit dej </t>
  </si>
  <si>
    <t xml:space="preserve"> Courant Arnaud </t>
  </si>
  <si>
    <t xml:space="preserve"> Pain </t>
  </si>
  <si>
    <t xml:space="preserve"> Club </t>
  </si>
  <si>
    <t xml:space="preserve"> Accessoires </t>
  </si>
  <si>
    <t xml:space="preserve"> Chocolat Marcolini </t>
  </si>
  <si>
    <t xml:space="preserve"> Destop </t>
  </si>
  <si>
    <t xml:space="preserve"> Maison </t>
  </si>
  <si>
    <t xml:space="preserve"> Mare nostrum mer </t>
  </si>
  <si>
    <t xml:space="preserve"> Pharmacie Lucie </t>
  </si>
  <si>
    <t xml:space="preserve"> Soin </t>
  </si>
  <si>
    <t xml:space="preserve"> Spar mer </t>
  </si>
  <si>
    <t xml:space="preserve"> IndÃ©libile </t>
  </si>
  <si>
    <t xml:space="preserve"> Courses </t>
  </si>
  <si>
    <t xml:space="preserve"> Cadeau Annif Louise </t>
  </si>
  <si>
    <t xml:space="preserve"> Cadeau </t>
  </si>
  <si>
    <t xml:space="preserve"> Location tire lait </t>
  </si>
  <si>
    <t xml:space="preserve"> Grossesse,Lucie </t>
  </si>
  <si>
    <t xml:space="preserve"> Tire lait </t>
  </si>
  <si>
    <t xml:space="preserve"> Fonteyne  </t>
  </si>
  <si>
    <t xml:space="preserve"> Pampers </t>
  </si>
  <si>
    <t xml:space="preserve"> Pizza </t>
  </si>
  <si>
    <t xml:space="preserve"> Tartes de Francoise </t>
  </si>
  <si>
    <t xml:space="preserve"> Ostheo  </t>
  </si>
  <si>
    <t xml:space="preserve"> Pharmacie </t>
  </si>
  <si>
    <t xml:space="preserve"> Gouter </t>
  </si>
  <si>
    <t xml:space="preserve"> Fonteyne </t>
  </si>
  <si>
    <t xml:space="preserve"> Cadeau Annif Matthieu </t>
  </si>
  <si>
    <t xml:space="preserve"> Ostheo Lucie </t>
  </si>
  <si>
    <t xml:space="preserve"> Ikea  </t>
  </si>
  <si>
    <t xml:space="preserve"> Brico </t>
  </si>
  <si>
    <t xml:space="preserve"> Titres services </t>
  </si>
  <si>
    <t xml:space="preserve"> Entretien </t>
  </si>
  <si>
    <t xml:space="preserve"> Europ assistance </t>
  </si>
  <si>
    <t xml:space="preserve"> Abonnement </t>
  </si>
  <si>
    <t xml:space="preserve"> BOULES DE GEISHA </t>
  </si>
  <si>
    <t xml:space="preserve"> MasterCard </t>
  </si>
  <si>
    <t xml:space="preserve"> Frais accouchement DKV </t>
  </si>
  <si>
    <t xml:space="preserve"> Infacol et Gaviscon  </t>
  </si>
  <si>
    <t xml:space="preserve"> 100 timbres </t>
  </si>
  <si>
    <t xml:space="preserve"> Lait d'avoine </t>
  </si>
  <si>
    <t xml:space="preserve"> Muesli </t>
  </si>
  <si>
    <t xml:space="preserve"> Biere </t>
  </si>
  <si>
    <t xml:space="preserve"> arnaudboland@gmail.com </t>
  </si>
  <si>
    <t xml:space="preserve"> VÃªtements Lucie </t>
  </si>
  <si>
    <t xml:space="preserve"> Deli </t>
  </si>
  <si>
    <t xml:space="preserve"> Mouche bÃ©bÃ©  </t>
  </si>
  <si>
    <t xml:space="preserve"> Medicaments </t>
  </si>
  <si>
    <t xml:space="preserve"> Ã‰cho monitoring saint luc </t>
  </si>
  <si>
    <t xml:space="preserve"> Di </t>
  </si>
  <si>
    <t xml:space="preserve"> D cure </t>
  </si>
  <si>
    <t xml:space="preserve"> Thai cafe </t>
  </si>
  <si>
    <t xml:space="preserve"> Petits plaisirs sur la route du retour </t>
  </si>
  <si>
    <t xml:space="preserve"> Biscuiterie Forest Fouesnant </t>
  </si>
  <si>
    <t xml:space="preserve"> LeClerc Fouestant </t>
  </si>
  <si>
    <t xml:space="preserve"> Infacol + tisane allaitement </t>
  </si>
  <si>
    <t xml:space="preserve"> Cadeau parents Marianne  </t>
  </si>
  <si>
    <t xml:space="preserve"> Orchestra divers </t>
  </si>
  <si>
    <t xml:space="preserve"> VÃªtements Lucie bbbis </t>
  </si>
  <si>
    <t xml:space="preserve"> Jeux atelier de Gepetto  </t>
  </si>
  <si>
    <t xml:space="preserve"> Phrmacie tutte </t>
  </si>
  <si>
    <t xml:space="preserve"> Parking saint luc </t>
  </si>
  <si>
    <t xml:space="preserve"> Losec </t>
  </si>
  <si>
    <t xml:space="preserve"> Facture saint Luc  </t>
  </si>
  <si>
    <t xml:space="preserve"> Grossesse,Soin </t>
  </si>
  <si>
    <t xml:space="preserve"> OstÃ©opathe Lucie </t>
  </si>
  <si>
    <t xml:space="preserve"> Restaurant </t>
  </si>
  <si>
    <t xml:space="preserve"> Konakion + pilule d'allaitement  </t>
  </si>
  <si>
    <t xml:space="preserve"> Consult Gyneco </t>
  </si>
  <si>
    <t xml:space="preserve"> Glace t zwarte schaap </t>
  </si>
  <si>
    <t xml:space="preserve"> Moules Frites </t>
  </si>
  <si>
    <t xml:space="preserve"> MÃ©dicaments  </t>
  </si>
  <si>
    <t xml:space="preserve"> SantÃ©,Lucie </t>
  </si>
  <si>
    <t xml:space="preserve"> Ten Duine abdij </t>
  </si>
  <si>
    <t xml:space="preserve"> Loisirs </t>
  </si>
  <si>
    <t xml:space="preserve"> Verre en terrasse </t>
  </si>
  <si>
    <t xml:space="preserve"> Pistolets </t>
  </si>
  <si>
    <t xml:space="preserve"> Tartiflette </t>
  </si>
  <si>
    <t xml:space="preserve"> Lunch </t>
  </si>
  <si>
    <t xml:space="preserve"> MÃ©nage appartement  </t>
  </si>
  <si>
    <t xml:space="preserve"> MatÃ©riel nettoyage  </t>
  </si>
  <si>
    <t xml:space="preserve"> Poisson </t>
  </si>
  <si>
    <t xml:space="preserve"> Apero fromage </t>
  </si>
  <si>
    <t xml:space="preserve"> Visite mur de l atlantique </t>
  </si>
  <si>
    <t xml:space="preserve"> Souper </t>
  </si>
  <si>
    <t xml:space="preserve"> Machine Ã  laver </t>
  </si>
  <si>
    <t xml:space="preserve"> Entretien,VÃªtements </t>
  </si>
  <si>
    <t xml:space="preserve"> Medecin </t>
  </si>
  <si>
    <t xml:space="preserve"> SantÃ© </t>
  </si>
  <si>
    <t xml:space="preserve"> Couques </t>
  </si>
  <si>
    <t xml:space="preserve"> Fromage Westvleteren </t>
  </si>
  <si>
    <t xml:space="preserve"> Serviettes de nibard </t>
  </si>
  <si>
    <t xml:space="preserve"> Gauffre </t>
  </si>
  <si>
    <t xml:space="preserve"> Infacol  </t>
  </si>
  <si>
    <t xml:space="preserve"> Lucie,Soin </t>
  </si>
  <si>
    <t xml:space="preserve"> Quick </t>
  </si>
  <si>
    <t xml:space="preserve"> Glaces </t>
  </si>
  <si>
    <t xml:space="preserve"> Sushis </t>
  </si>
  <si>
    <t xml:space="preserve"> Produits d entretien </t>
  </si>
  <si>
    <t xml:space="preserve"> Entretien,Maison </t>
  </si>
  <si>
    <t xml:space="preserve"> Boucherie </t>
  </si>
  <si>
    <t xml:space="preserve"> Timbres </t>
  </si>
  <si>
    <t xml:space="preserve"> Papeterie </t>
  </si>
  <si>
    <t xml:space="preserve"> Jouet </t>
  </si>
  <si>
    <t xml:space="preserve"> Cadeau,Lucie </t>
  </si>
  <si>
    <t xml:space="preserve"> Sel Ã  la truffe x2 </t>
  </si>
  <si>
    <t xml:space="preserve"> Microsoft Office </t>
  </si>
  <si>
    <t xml:space="preserve"> Omeprazol </t>
  </si>
  <si>
    <t xml:space="preserve"> Gaviscon, infacol, lingettes </t>
  </si>
  <si>
    <t xml:space="preserve"> Remboursement mutuelle pÃ©diatre 25/07 </t>
  </si>
  <si>
    <t xml:space="preserve"> Dierendonck Mer </t>
  </si>
  <si>
    <t xml:space="preserve"> Boulangerie mer </t>
  </si>
  <si>
    <t xml:space="preserve"> HÃ©ma tetras, petit jeu etc </t>
  </si>
  <si>
    <t xml:space="preserve"> Tisane fenouil </t>
  </si>
  <si>
    <t xml:space="preserve"> Remboursement mutuelle ostÃ©opathe Lucie 20/07 </t>
  </si>
  <si>
    <t xml:space="preserve"> Nettoyage Ã  sc costume </t>
  </si>
  <si>
    <t xml:space="preserve"> Saint Luc  </t>
  </si>
  <si>
    <t xml:space="preserve"> Cotons, PQ, bandes  </t>
  </si>
  <si>
    <t xml:space="preserve"> Tisanes, liniment, huile de bain </t>
  </si>
  <si>
    <t xml:space="preserve"> PÃ©diatre  </t>
  </si>
  <si>
    <t xml:space="preserve"> Vinaigre de maison </t>
  </si>
  <si>
    <t xml:space="preserve"> Sac Velo Jo </t>
  </si>
  <si>
    <t xml:space="preserve"> Cadeau,Sport </t>
  </si>
  <si>
    <t xml:space="preserve"> Repas Ikea </t>
  </si>
  <si>
    <t xml:space="preserve"> Matelas de table Ã  langer </t>
  </si>
  <si>
    <t xml:space="preserve"> Gazon </t>
  </si>
  <si>
    <t xml:space="preserve"> Entretien,Jardin </t>
  </si>
  <si>
    <t xml:space="preserve"> La Barchetta </t>
  </si>
  <si>
    <t xml:space="preserve"> Cadeau pour Valentine pour remercier Sandrine des prÃªts  </t>
  </si>
  <si>
    <t xml:space="preserve"> Cadeau naissance Charline Hamoir - petite robe jacadi </t>
  </si>
  <si>
    <t xml:space="preserve"> Cadeau naissance Victor - pull bleu ciel jacadi  </t>
  </si>
  <si>
    <t xml:space="preserve"> Sortie de bain jacadi </t>
  </si>
  <si>
    <t xml:space="preserve"> Baignoire Shantala - vide dressing kids </t>
  </si>
  <si>
    <t xml:space="preserve"> Faire part de naissance - acompte </t>
  </si>
  <si>
    <t xml:space="preserve"> Eau juin 2015-juin2016 </t>
  </si>
  <si>
    <t xml:space="preserve"> Abonnement,Eau </t>
  </si>
  <si>
    <t xml:space="preserve"> Grossesse,SantÃ© </t>
  </si>
  <si>
    <t xml:space="preserve"> Remise Ã  niveau </t>
  </si>
  <si>
    <t xml:space="preserve"> Remboursement </t>
  </si>
  <si>
    <t xml:space="preserve"> stephanie.thys@gmail.com </t>
  </si>
  <si>
    <t xml:space="preserve"> Courses lunch midi </t>
  </si>
  <si>
    <t xml:space="preserve"> Shampoo </t>
  </si>
  <si>
    <t xml:space="preserve"> Arn,Soin </t>
  </si>
  <si>
    <t xml:space="preserve"> Livre paps </t>
  </si>
  <si>
    <t xml:space="preserve"> Cafe al dente </t>
  </si>
  <si>
    <t xml:space="preserve"> Double clÃ© de la maison </t>
  </si>
  <si>
    <t xml:space="preserve"> Couverture Red Castle sur vide dressing des petits  </t>
  </si>
  <si>
    <t xml:space="preserve"> Lucie,VÃªtements </t>
  </si>
  <si>
    <t xml:space="preserve"> Situation Initiale des Comptes </t>
  </si>
  <si>
    <t xml:space="preserve"> Meuble TV </t>
  </si>
  <si>
    <t>Arn</t>
  </si>
  <si>
    <t>Steph</t>
  </si>
  <si>
    <t>Arn+Steph</t>
  </si>
  <si>
    <t>Commun</t>
  </si>
  <si>
    <t>spent</t>
  </si>
  <si>
    <t>gain</t>
  </si>
  <si>
    <t>Gain Arn</t>
  </si>
  <si>
    <t>Gain Steph</t>
  </si>
  <si>
    <t>Cou Arn</t>
  </si>
  <si>
    <t>Cou Steph</t>
  </si>
  <si>
    <t>Delta Arn</t>
  </si>
  <si>
    <t>Delta Steph</t>
  </si>
  <si>
    <t>Beneficiaries</t>
  </si>
  <si>
    <t>Arn2</t>
  </si>
  <si>
    <t>Steph2</t>
  </si>
  <si>
    <t>Buyers</t>
  </si>
  <si>
    <t>Arn Spent</t>
  </si>
  <si>
    <t xml:space="preserve">Arn Gained </t>
  </si>
  <si>
    <t>Steph spent</t>
  </si>
  <si>
    <t>Steph gained</t>
  </si>
  <si>
    <t>Spent</t>
  </si>
  <si>
    <t>Gained</t>
  </si>
  <si>
    <t>Bilan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</si>
</sst>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16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S229" totalsRowShown="0">
  <autoFilter ref="A9:S229">
    <filterColumn colId="8">
      <customFilters>
        <customFilter operator="notEqual" val=" "/>
      </customFilters>
    </filterColumn>
  </autoFilter>
  <tableColumns count="19">
    <tableColumn id="1" name="object"/>
    <tableColumn id="2" name="comment"/>
    <tableColumn id="3" name="date" dataDxfId="9"/>
    <tableColumn id="4" name="price"/>
    <tableColumn id="5" name="categories"/>
    <tableColumn id="6" name="account"/>
    <tableColumn id="13" name="Arn" dataDxfId="8">
      <calculatedColumnFormula>IF(OR(Table1[[#This Row],[account]]=" Courant Arnaud ",Table1[[#This Row],[account]]=" Courant Commun "),1,0)</calculatedColumnFormula>
    </tableColumn>
    <tableColumn id="12" name="Steph" dataDxfId="7">
      <calculatedColumnFormula>IF(OR(Table1[[#This Row],[account]]=" Courant Stephanie ",Table1[[#This Row],[account]]=" Courant Commun "),1,0)</calculatedColumnFormula>
    </tableColumn>
    <tableColumn id="7" name="Arn2"/>
    <tableColumn id="8" name="Steph2"/>
    <tableColumn id="9" name="beneficiaries"/>
    <tableColumn id="10" name="payType"/>
    <tableColumn id="14" name="Arn Spent" dataDxfId="6">
      <calculatedColumnFormula>Table1[[#This Row],[Arn]]*Table1[[#This Row],[price]]/(Table1[[#This Row],[Arn]]+Table1[[#This Row],[Steph]])</calculatedColumnFormula>
    </tableColumn>
    <tableColumn id="15" name="Arn Gained " dataDxfId="5">
      <calculatedColumnFormula>Table1[[#This Row],[Arn2]]*Table1[[#This Row],[price]]/(Table1[[#This Row],[Arn2]]+Table1[[#This Row],[Steph2]])</calculatedColumnFormula>
    </tableColumn>
    <tableColumn id="16" name="Steph spent" dataDxfId="4">
      <calculatedColumnFormula>Table1[[#This Row],[Steph]]*Table1[[#This Row],[price]]/(Table1[[#This Row],[Arn]]+Table1[[#This Row],[Steph]])</calculatedColumnFormula>
    </tableColumn>
    <tableColumn id="17" name="Steph gained" dataDxfId="3">
      <calculatedColumnFormula>Table1[[#This Row],[Steph2]]*Table1[[#This Row],[price]]/(Table1[[#This Row],[Arn2]]+Table1[[#This Row],[Steph2]])</calculatedColumnFormula>
    </tableColumn>
    <tableColumn id="18" name="Spent" dataDxfId="2">
      <calculatedColumnFormula>Table1[[#This Row],[Arn Spent]]+Table1[[#This Row],[Steph spent]]</calculatedColumnFormula>
    </tableColumn>
    <tableColumn id="19" name="Gained" dataDxfId="1">
      <calculatedColumnFormula>Table1[[#This Row],[Arn Gained ]]+Table1[[#This Row],[Steph gained]]</calculatedColumnFormula>
    </tableColumn>
    <tableColumn id="20" name="Bilan" dataDxfId="0">
      <calculatedColumnFormula>Table1[[#This Row],[Spent]]-Table1[[#This Row],[Gained]]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tabSelected="1" topLeftCell="I1" zoomScale="90" zoomScaleNormal="90" workbookViewId="0">
      <selection activeCell="O6" sqref="O6"/>
    </sheetView>
  </sheetViews>
  <sheetFormatPr defaultRowHeight="15" x14ac:dyDescent="0.25"/>
  <cols>
    <col min="1" max="1" width="55.7109375" bestFit="1" customWidth="1"/>
    <col min="2" max="2" width="11.5703125" customWidth="1"/>
    <col min="3" max="3" width="11.7109375" customWidth="1"/>
    <col min="4" max="4" width="14.85546875" customWidth="1"/>
    <col min="5" max="5" width="18.5703125" customWidth="1"/>
    <col min="6" max="10" width="22.42578125" customWidth="1"/>
    <col min="11" max="11" width="59" customWidth="1"/>
    <col min="12" max="12" width="18.7109375" customWidth="1"/>
    <col min="13" max="13" width="10.7109375" customWidth="1"/>
    <col min="14" max="14" width="12.28515625" customWidth="1"/>
    <col min="15" max="15" width="11.5703125" customWidth="1"/>
    <col min="16" max="16" width="12" customWidth="1"/>
  </cols>
  <sheetData>
    <row r="1" spans="1:19" x14ac:dyDescent="0.25">
      <c r="B1" s="3"/>
      <c r="C1" s="2" t="s">
        <v>178</v>
      </c>
      <c r="D1" s="2" t="s">
        <v>179</v>
      </c>
      <c r="E1" s="3" t="s">
        <v>180</v>
      </c>
      <c r="F1" s="2" t="s">
        <v>182</v>
      </c>
      <c r="G1" s="5"/>
      <c r="H1" s="5"/>
    </row>
    <row r="2" spans="1:19" x14ac:dyDescent="0.25">
      <c r="B2" s="4" t="s">
        <v>186</v>
      </c>
      <c r="C2">
        <v>76.7</v>
      </c>
      <c r="D2">
        <v>437.19</v>
      </c>
      <c r="E2" s="4">
        <v>1998.02</v>
      </c>
      <c r="F2">
        <f>SUM(C2:E2)+F4/2</f>
        <v>3418.39</v>
      </c>
    </row>
    <row r="3" spans="1:19" x14ac:dyDescent="0.25">
      <c r="B3" s="4" t="s">
        <v>187</v>
      </c>
      <c r="C3">
        <v>429.59</v>
      </c>
      <c r="D3">
        <f>COUNTIF($D$10:$D$229,AND($F$10:$F$229="Courant Stephanie",$I$10:$I$229=0,$J$10:$J$229=1))</f>
        <v>0</v>
      </c>
      <c r="E3" s="4">
        <v>3080.15</v>
      </c>
      <c r="F3">
        <f>SUM(C3:E3)+F4/2</f>
        <v>4416.22</v>
      </c>
      <c r="H3">
        <f>IF(F10=" Courant Stephanie ",1,0)</f>
        <v>1</v>
      </c>
    </row>
    <row r="4" spans="1:19" x14ac:dyDescent="0.25">
      <c r="B4" s="3" t="s">
        <v>181</v>
      </c>
      <c r="C4" s="6">
        <v>0</v>
      </c>
      <c r="D4" s="2">
        <f>COUNTIF($D$10:$D$229,AND($F$10:$F$229="Courant Commun",$I$10:$I$229=0,$J$10:$J$229=1))</f>
        <v>0</v>
      </c>
      <c r="E4" s="3">
        <v>1812.96</v>
      </c>
      <c r="F4" s="2">
        <f t="shared" ref="F4" si="0">SUM(C4:E4)</f>
        <v>1812.96</v>
      </c>
      <c r="G4" s="5"/>
      <c r="H4" s="5"/>
    </row>
    <row r="5" spans="1:19" x14ac:dyDescent="0.25">
      <c r="B5" s="4" t="s">
        <v>183</v>
      </c>
      <c r="C5">
        <f>SUM(C2:C4)</f>
        <v>506.28999999999996</v>
      </c>
      <c r="D5">
        <f t="shared" ref="D5:E5" si="1">SUM(D2:D4)</f>
        <v>437.19</v>
      </c>
      <c r="E5">
        <f t="shared" si="1"/>
        <v>6891.13</v>
      </c>
    </row>
    <row r="6" spans="1:19" x14ac:dyDescent="0.25">
      <c r="A6" t="s">
        <v>184</v>
      </c>
      <c r="B6">
        <f>C5+E5/2</f>
        <v>3951.855</v>
      </c>
      <c r="D6" t="s">
        <v>188</v>
      </c>
      <c r="E6">
        <f>B6-F2</f>
        <v>533.46500000000015</v>
      </c>
      <c r="M6">
        <f>M8-N8</f>
        <v>-540.21500000000196</v>
      </c>
    </row>
    <row r="7" spans="1:19" x14ac:dyDescent="0.25">
      <c r="A7" t="s">
        <v>185</v>
      </c>
      <c r="B7">
        <f>D5+E5/2</f>
        <v>3882.7550000000001</v>
      </c>
      <c r="D7" t="s">
        <v>189</v>
      </c>
      <c r="E7">
        <f>B7-F3</f>
        <v>-533.46500000000015</v>
      </c>
    </row>
    <row r="8" spans="1:19" x14ac:dyDescent="0.25">
      <c r="G8" s="7" t="s">
        <v>193</v>
      </c>
      <c r="H8" s="7"/>
      <c r="I8" s="7" t="s">
        <v>190</v>
      </c>
      <c r="J8" s="7"/>
      <c r="M8">
        <f>SUM(Table1[Arn Spent])</f>
        <v>3418.389999999999</v>
      </c>
      <c r="N8">
        <f>SUM(Table1[[Arn Gained ]])</f>
        <v>3958.6050000000009</v>
      </c>
      <c r="O8">
        <f>SUM(Table1[Steph spent])</f>
        <v>4416.2200000000012</v>
      </c>
      <c r="P8">
        <f>SUM(Table1[Steph gained])</f>
        <v>3876.0050000000006</v>
      </c>
      <c r="Q8">
        <f>SUM(Table1[Spent])</f>
        <v>7834.6100000000015</v>
      </c>
      <c r="R8">
        <f>SUM(Table1[Gained])</f>
        <v>7834.6100000000015</v>
      </c>
      <c r="S8">
        <f>SUM(Table1[Bilan])</f>
        <v>0</v>
      </c>
    </row>
    <row r="9" spans="1:1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178</v>
      </c>
      <c r="H9" t="s">
        <v>179</v>
      </c>
      <c r="I9" t="s">
        <v>191</v>
      </c>
      <c r="J9" t="s">
        <v>192</v>
      </c>
      <c r="K9" t="s">
        <v>6</v>
      </c>
      <c r="L9" t="s">
        <v>7</v>
      </c>
      <c r="M9" t="s">
        <v>194</v>
      </c>
      <c r="N9" t="s">
        <v>195</v>
      </c>
      <c r="O9" t="s">
        <v>196</v>
      </c>
      <c r="P9" t="s">
        <v>197</v>
      </c>
      <c r="Q9" t="s">
        <v>198</v>
      </c>
      <c r="R9" t="s">
        <v>199</v>
      </c>
      <c r="S9" t="s">
        <v>200</v>
      </c>
    </row>
    <row r="10" spans="1:19" x14ac:dyDescent="0.25">
      <c r="A10" t="s">
        <v>8</v>
      </c>
      <c r="C10" s="1">
        <v>42731</v>
      </c>
      <c r="D10">
        <v>25.59</v>
      </c>
      <c r="E10" t="s">
        <v>9</v>
      </c>
      <c r="F10" t="s">
        <v>10</v>
      </c>
      <c r="G10">
        <f>IF(OR(Table1[[#This Row],[account]]=" Courant Arnaud ",Table1[[#This Row],[account]]=" Courant Commun "),1,0)</f>
        <v>0</v>
      </c>
      <c r="H10">
        <f>IF(OR(Table1[[#This Row],[account]]=" Courant Stephanie ",Table1[[#This Row],[account]]=" Courant Commun "),1,0)</f>
        <v>1</v>
      </c>
      <c r="I10">
        <v>1</v>
      </c>
      <c r="J10">
        <v>1</v>
      </c>
      <c r="K10" t="s">
        <v>11</v>
      </c>
      <c r="L10" t="s">
        <v>12</v>
      </c>
      <c r="M10">
        <f>Table1[[#This Row],[Arn]]*Table1[[#This Row],[price]]/(Table1[[#This Row],[Arn]]+Table1[[#This Row],[Steph]])</f>
        <v>0</v>
      </c>
      <c r="N10">
        <f>Table1[[#This Row],[Arn2]]*Table1[[#This Row],[price]]/(Table1[[#This Row],[Arn2]]+Table1[[#This Row],[Steph2]])</f>
        <v>12.795</v>
      </c>
      <c r="O10">
        <f>Table1[[#This Row],[Steph]]*Table1[[#This Row],[price]]/(Table1[[#This Row],[Arn]]+Table1[[#This Row],[Steph]])</f>
        <v>25.59</v>
      </c>
      <c r="P10">
        <f>Table1[[#This Row],[Steph2]]*Table1[[#This Row],[price]]/(Table1[[#This Row],[Arn2]]+Table1[[#This Row],[Steph2]])</f>
        <v>12.795</v>
      </c>
      <c r="Q10" s="8">
        <f>Table1[[#This Row],[Arn Spent]]+Table1[[#This Row],[Steph spent]]</f>
        <v>25.59</v>
      </c>
      <c r="R10" s="8">
        <f>Table1[[#This Row],[Arn Gained ]]+Table1[[#This Row],[Steph gained]]</f>
        <v>25.59</v>
      </c>
      <c r="S10" s="8">
        <f>Table1[[#This Row],[Spent]]-Table1[[#This Row],[Gained]]</f>
        <v>0</v>
      </c>
    </row>
    <row r="11" spans="1:19" x14ac:dyDescent="0.25">
      <c r="A11" t="s">
        <v>13</v>
      </c>
      <c r="C11" s="1">
        <v>42721</v>
      </c>
      <c r="D11">
        <v>77.61</v>
      </c>
      <c r="E11" t="s">
        <v>9</v>
      </c>
      <c r="F11" t="s">
        <v>14</v>
      </c>
      <c r="G11">
        <f>IF(OR(Table1[[#This Row],[account]]=" Courant Arnaud ",Table1[[#This Row],[account]]=" Courant Commun "),1,0)</f>
        <v>1</v>
      </c>
      <c r="H11">
        <f>IF(OR(Table1[[#This Row],[account]]=" Courant Stephanie ",Table1[[#This Row],[account]]=" Courant Commun "),1,0)</f>
        <v>1</v>
      </c>
      <c r="I11">
        <v>1</v>
      </c>
      <c r="J11">
        <v>1</v>
      </c>
      <c r="K11" t="s">
        <v>11</v>
      </c>
      <c r="L11" t="s">
        <v>15</v>
      </c>
      <c r="M11">
        <f>Table1[[#This Row],[Arn]]*Table1[[#This Row],[price]]/(Table1[[#This Row],[Arn]]+Table1[[#This Row],[Steph]])</f>
        <v>38.805</v>
      </c>
      <c r="N11">
        <f>Table1[[#This Row],[Arn2]]*Table1[[#This Row],[price]]/(Table1[[#This Row],[Arn2]]+Table1[[#This Row],[Steph2]])</f>
        <v>38.805</v>
      </c>
      <c r="O11">
        <f>Table1[[#This Row],[Steph]]*Table1[[#This Row],[price]]/(Table1[[#This Row],[Arn]]+Table1[[#This Row],[Steph]])</f>
        <v>38.805</v>
      </c>
      <c r="P11">
        <f>Table1[[#This Row],[Steph2]]*Table1[[#This Row],[price]]/(Table1[[#This Row],[Arn2]]+Table1[[#This Row],[Steph2]])</f>
        <v>38.805</v>
      </c>
      <c r="Q11" s="8">
        <f>Table1[[#This Row],[Arn Spent]]+Table1[[#This Row],[Steph spent]]</f>
        <v>77.61</v>
      </c>
      <c r="R11" s="8">
        <f>Table1[[#This Row],[Arn Gained ]]+Table1[[#This Row],[Steph gained]]</f>
        <v>77.61</v>
      </c>
      <c r="S11" s="8">
        <f>Table1[[#This Row],[Spent]]-Table1[[#This Row],[Gained]]</f>
        <v>0</v>
      </c>
    </row>
    <row r="12" spans="1:19" x14ac:dyDescent="0.25">
      <c r="A12" t="s">
        <v>16</v>
      </c>
      <c r="C12" s="1">
        <v>42720</v>
      </c>
      <c r="D12">
        <v>16</v>
      </c>
      <c r="E12" t="s">
        <v>17</v>
      </c>
      <c r="F12" t="s">
        <v>10</v>
      </c>
      <c r="G12">
        <f>IF(OR(Table1[[#This Row],[account]]=" Courant Arnaud ",Table1[[#This Row],[account]]=" Courant Commun "),1,0)</f>
        <v>0</v>
      </c>
      <c r="H12">
        <f>IF(OR(Table1[[#This Row],[account]]=" Courant Stephanie ",Table1[[#This Row],[account]]=" Courant Commun "),1,0)</f>
        <v>1</v>
      </c>
      <c r="I12">
        <v>1</v>
      </c>
      <c r="J12">
        <v>1</v>
      </c>
      <c r="K12" t="s">
        <v>11</v>
      </c>
      <c r="L12" t="s">
        <v>18</v>
      </c>
      <c r="M12">
        <f>Table1[[#This Row],[Arn]]*Table1[[#This Row],[price]]/(Table1[[#This Row],[Arn]]+Table1[[#This Row],[Steph]])</f>
        <v>0</v>
      </c>
      <c r="N12">
        <f>Table1[[#This Row],[Arn2]]*Table1[[#This Row],[price]]/(Table1[[#This Row],[Arn2]]+Table1[[#This Row],[Steph2]])</f>
        <v>8</v>
      </c>
      <c r="O12">
        <f>Table1[[#This Row],[Steph]]*Table1[[#This Row],[price]]/(Table1[[#This Row],[Arn]]+Table1[[#This Row],[Steph]])</f>
        <v>16</v>
      </c>
      <c r="P12">
        <f>Table1[[#This Row],[Steph2]]*Table1[[#This Row],[price]]/(Table1[[#This Row],[Arn2]]+Table1[[#This Row],[Steph2]])</f>
        <v>8</v>
      </c>
      <c r="Q12" s="8">
        <f>Table1[[#This Row],[Arn Spent]]+Table1[[#This Row],[Steph spent]]</f>
        <v>16</v>
      </c>
      <c r="R12" s="8">
        <f>Table1[[#This Row],[Arn Gained ]]+Table1[[#This Row],[Steph gained]]</f>
        <v>16</v>
      </c>
      <c r="S12" s="8">
        <f>Table1[[#This Row],[Spent]]-Table1[[#This Row],[Gained]]</f>
        <v>0</v>
      </c>
    </row>
    <row r="13" spans="1:19" x14ac:dyDescent="0.25">
      <c r="A13" t="s">
        <v>19</v>
      </c>
      <c r="C13" s="1">
        <v>42719</v>
      </c>
      <c r="D13">
        <v>58</v>
      </c>
      <c r="E13" t="s">
        <v>20</v>
      </c>
      <c r="F13" t="s">
        <v>10</v>
      </c>
      <c r="G13">
        <f>IF(OR(Table1[[#This Row],[account]]=" Courant Arnaud ",Table1[[#This Row],[account]]=" Courant Commun "),1,0)</f>
        <v>0</v>
      </c>
      <c r="H13">
        <f>IF(OR(Table1[[#This Row],[account]]=" Courant Stephanie ",Table1[[#This Row],[account]]=" Courant Commun "),1,0)</f>
        <v>1</v>
      </c>
      <c r="I13">
        <v>1</v>
      </c>
      <c r="J13">
        <v>1</v>
      </c>
      <c r="K13" t="s">
        <v>11</v>
      </c>
      <c r="L13" t="s">
        <v>21</v>
      </c>
      <c r="M13">
        <f>Table1[[#This Row],[Arn]]*Table1[[#This Row],[price]]/(Table1[[#This Row],[Arn]]+Table1[[#This Row],[Steph]])</f>
        <v>0</v>
      </c>
      <c r="N13">
        <f>Table1[[#This Row],[Arn2]]*Table1[[#This Row],[price]]/(Table1[[#This Row],[Arn2]]+Table1[[#This Row],[Steph2]])</f>
        <v>29</v>
      </c>
      <c r="O13">
        <f>Table1[[#This Row],[Steph]]*Table1[[#This Row],[price]]/(Table1[[#This Row],[Arn]]+Table1[[#This Row],[Steph]])</f>
        <v>58</v>
      </c>
      <c r="P13">
        <f>Table1[[#This Row],[Steph2]]*Table1[[#This Row],[price]]/(Table1[[#This Row],[Arn2]]+Table1[[#This Row],[Steph2]])</f>
        <v>29</v>
      </c>
      <c r="Q13" s="8">
        <f>Table1[[#This Row],[Arn Spent]]+Table1[[#This Row],[Steph spent]]</f>
        <v>58</v>
      </c>
      <c r="R13" s="8">
        <f>Table1[[#This Row],[Arn Gained ]]+Table1[[#This Row],[Steph gained]]</f>
        <v>58</v>
      </c>
      <c r="S13" s="8">
        <f>Table1[[#This Row],[Spent]]-Table1[[#This Row],[Gained]]</f>
        <v>0</v>
      </c>
    </row>
    <row r="14" spans="1:19" x14ac:dyDescent="0.25">
      <c r="A14" t="s">
        <v>22</v>
      </c>
      <c r="C14" s="1">
        <v>42693</v>
      </c>
      <c r="D14">
        <v>25</v>
      </c>
      <c r="E14" t="s">
        <v>20</v>
      </c>
      <c r="F14" t="s">
        <v>10</v>
      </c>
      <c r="G14">
        <f>IF(OR(Table1[[#This Row],[account]]=" Courant Arnaud ",Table1[[#This Row],[account]]=" Courant Commun "),1,0)</f>
        <v>0</v>
      </c>
      <c r="H14">
        <f>IF(OR(Table1[[#This Row],[account]]=" Courant Stephanie ",Table1[[#This Row],[account]]=" Courant Commun "),1,0)</f>
        <v>1</v>
      </c>
      <c r="I14">
        <v>1</v>
      </c>
      <c r="J14">
        <v>1</v>
      </c>
      <c r="K14" t="s">
        <v>11</v>
      </c>
      <c r="L14" t="s">
        <v>18</v>
      </c>
      <c r="M14">
        <f>Table1[[#This Row],[Arn]]*Table1[[#This Row],[price]]/(Table1[[#This Row],[Arn]]+Table1[[#This Row],[Steph]])</f>
        <v>0</v>
      </c>
      <c r="N14">
        <f>Table1[[#This Row],[Arn2]]*Table1[[#This Row],[price]]/(Table1[[#This Row],[Arn2]]+Table1[[#This Row],[Steph2]])</f>
        <v>12.5</v>
      </c>
      <c r="O14">
        <f>Table1[[#This Row],[Steph]]*Table1[[#This Row],[price]]/(Table1[[#This Row],[Arn]]+Table1[[#This Row],[Steph]])</f>
        <v>25</v>
      </c>
      <c r="P14">
        <f>Table1[[#This Row],[Steph2]]*Table1[[#This Row],[price]]/(Table1[[#This Row],[Arn2]]+Table1[[#This Row],[Steph2]])</f>
        <v>12.5</v>
      </c>
      <c r="Q14" s="8">
        <f>Table1[[#This Row],[Arn Spent]]+Table1[[#This Row],[Steph spent]]</f>
        <v>25</v>
      </c>
      <c r="R14" s="8">
        <f>Table1[[#This Row],[Arn Gained ]]+Table1[[#This Row],[Steph gained]]</f>
        <v>25</v>
      </c>
      <c r="S14" s="8">
        <f>Table1[[#This Row],[Spent]]-Table1[[#This Row],[Gained]]</f>
        <v>0</v>
      </c>
    </row>
    <row r="15" spans="1:19" x14ac:dyDescent="0.25">
      <c r="A15" t="s">
        <v>23</v>
      </c>
      <c r="C15" s="1">
        <v>42688</v>
      </c>
      <c r="D15">
        <v>97</v>
      </c>
      <c r="E15" t="s">
        <v>24</v>
      </c>
      <c r="F15" t="s">
        <v>10</v>
      </c>
      <c r="G15">
        <f>IF(OR(Table1[[#This Row],[account]]=" Courant Arnaud ",Table1[[#This Row],[account]]=" Courant Commun "),1,0)</f>
        <v>0</v>
      </c>
      <c r="H15">
        <f>IF(OR(Table1[[#This Row],[account]]=" Courant Stephanie ",Table1[[#This Row],[account]]=" Courant Commun "),1,0)</f>
        <v>1</v>
      </c>
      <c r="I15">
        <v>1</v>
      </c>
      <c r="J15">
        <v>1</v>
      </c>
      <c r="K15" t="s">
        <v>11</v>
      </c>
      <c r="L15" t="s">
        <v>25</v>
      </c>
      <c r="M15">
        <f>Table1[[#This Row],[Arn]]*Table1[[#This Row],[price]]/(Table1[[#This Row],[Arn]]+Table1[[#This Row],[Steph]])</f>
        <v>0</v>
      </c>
      <c r="N15">
        <f>Table1[[#This Row],[Arn2]]*Table1[[#This Row],[price]]/(Table1[[#This Row],[Arn2]]+Table1[[#This Row],[Steph2]])</f>
        <v>48.5</v>
      </c>
      <c r="O15">
        <f>Table1[[#This Row],[Steph]]*Table1[[#This Row],[price]]/(Table1[[#This Row],[Arn]]+Table1[[#This Row],[Steph]])</f>
        <v>97</v>
      </c>
      <c r="P15">
        <f>Table1[[#This Row],[Steph2]]*Table1[[#This Row],[price]]/(Table1[[#This Row],[Arn2]]+Table1[[#This Row],[Steph2]])</f>
        <v>48.5</v>
      </c>
      <c r="Q15" s="8">
        <f>Table1[[#This Row],[Arn Spent]]+Table1[[#This Row],[Steph spent]]</f>
        <v>97</v>
      </c>
      <c r="R15" s="8">
        <f>Table1[[#This Row],[Arn Gained ]]+Table1[[#This Row],[Steph gained]]</f>
        <v>97</v>
      </c>
      <c r="S15" s="8">
        <f>Table1[[#This Row],[Spent]]-Table1[[#This Row],[Gained]]</f>
        <v>0</v>
      </c>
    </row>
    <row r="16" spans="1:19" x14ac:dyDescent="0.25">
      <c r="A16" t="s">
        <v>26</v>
      </c>
      <c r="C16" s="1">
        <v>42688</v>
      </c>
      <c r="D16">
        <v>50</v>
      </c>
      <c r="E16" t="s">
        <v>20</v>
      </c>
      <c r="F16" t="s">
        <v>10</v>
      </c>
      <c r="G16">
        <f>IF(OR(Table1[[#This Row],[account]]=" Courant Arnaud ",Table1[[#This Row],[account]]=" Courant Commun "),1,0)</f>
        <v>0</v>
      </c>
      <c r="H16">
        <f>IF(OR(Table1[[#This Row],[account]]=" Courant Stephanie ",Table1[[#This Row],[account]]=" Courant Commun "),1,0)</f>
        <v>1</v>
      </c>
      <c r="I16">
        <v>1</v>
      </c>
      <c r="J16">
        <v>1</v>
      </c>
      <c r="K16" t="s">
        <v>11</v>
      </c>
      <c r="L16" t="s">
        <v>25</v>
      </c>
      <c r="M16">
        <f>Table1[[#This Row],[Arn]]*Table1[[#This Row],[price]]/(Table1[[#This Row],[Arn]]+Table1[[#This Row],[Steph]])</f>
        <v>0</v>
      </c>
      <c r="N16">
        <f>Table1[[#This Row],[Arn2]]*Table1[[#This Row],[price]]/(Table1[[#This Row],[Arn2]]+Table1[[#This Row],[Steph2]])</f>
        <v>25</v>
      </c>
      <c r="O16">
        <f>Table1[[#This Row],[Steph]]*Table1[[#This Row],[price]]/(Table1[[#This Row],[Arn]]+Table1[[#This Row],[Steph]])</f>
        <v>50</v>
      </c>
      <c r="P16">
        <f>Table1[[#This Row],[Steph2]]*Table1[[#This Row],[price]]/(Table1[[#This Row],[Arn2]]+Table1[[#This Row],[Steph2]])</f>
        <v>25</v>
      </c>
      <c r="Q16" s="8">
        <f>Table1[[#This Row],[Arn Spent]]+Table1[[#This Row],[Steph spent]]</f>
        <v>50</v>
      </c>
      <c r="R16" s="8">
        <f>Table1[[#This Row],[Arn Gained ]]+Table1[[#This Row],[Steph gained]]</f>
        <v>50</v>
      </c>
      <c r="S16" s="8">
        <f>Table1[[#This Row],[Spent]]-Table1[[#This Row],[Gained]]</f>
        <v>0</v>
      </c>
    </row>
    <row r="17" spans="1:19" x14ac:dyDescent="0.25">
      <c r="A17" t="s">
        <v>27</v>
      </c>
      <c r="C17" s="1">
        <v>42686</v>
      </c>
      <c r="D17">
        <v>11.22</v>
      </c>
      <c r="E17" t="s">
        <v>9</v>
      </c>
      <c r="F17" t="s">
        <v>10</v>
      </c>
      <c r="G17">
        <f>IF(OR(Table1[[#This Row],[account]]=" Courant Arnaud ",Table1[[#This Row],[account]]=" Courant Commun "),1,0)</f>
        <v>0</v>
      </c>
      <c r="H17">
        <f>IF(OR(Table1[[#This Row],[account]]=" Courant Stephanie ",Table1[[#This Row],[account]]=" Courant Commun "),1,0)</f>
        <v>1</v>
      </c>
      <c r="I17">
        <v>1</v>
      </c>
      <c r="J17">
        <v>1</v>
      </c>
      <c r="K17" t="s">
        <v>11</v>
      </c>
      <c r="L17" t="s">
        <v>18</v>
      </c>
      <c r="M17">
        <f>Table1[[#This Row],[Arn]]*Table1[[#This Row],[price]]/(Table1[[#This Row],[Arn]]+Table1[[#This Row],[Steph]])</f>
        <v>0</v>
      </c>
      <c r="N17">
        <f>Table1[[#This Row],[Arn2]]*Table1[[#This Row],[price]]/(Table1[[#This Row],[Arn2]]+Table1[[#This Row],[Steph2]])</f>
        <v>5.61</v>
      </c>
      <c r="O17">
        <f>Table1[[#This Row],[Steph]]*Table1[[#This Row],[price]]/(Table1[[#This Row],[Arn]]+Table1[[#This Row],[Steph]])</f>
        <v>11.22</v>
      </c>
      <c r="P17">
        <f>Table1[[#This Row],[Steph2]]*Table1[[#This Row],[price]]/(Table1[[#This Row],[Arn2]]+Table1[[#This Row],[Steph2]])</f>
        <v>5.61</v>
      </c>
      <c r="Q17" s="8">
        <f>Table1[[#This Row],[Arn Spent]]+Table1[[#This Row],[Steph spent]]</f>
        <v>11.22</v>
      </c>
      <c r="R17" s="8">
        <f>Table1[[#This Row],[Arn Gained ]]+Table1[[#This Row],[Steph gained]]</f>
        <v>11.22</v>
      </c>
      <c r="S17" s="8">
        <f>Table1[[#This Row],[Spent]]-Table1[[#This Row],[Gained]]</f>
        <v>0</v>
      </c>
    </row>
    <row r="18" spans="1:19" x14ac:dyDescent="0.25">
      <c r="A18" t="s">
        <v>28</v>
      </c>
      <c r="C18" s="1">
        <v>42686</v>
      </c>
      <c r="D18">
        <v>7</v>
      </c>
      <c r="E18" t="s">
        <v>9</v>
      </c>
      <c r="F18" t="s">
        <v>10</v>
      </c>
      <c r="G18">
        <f>IF(OR(Table1[[#This Row],[account]]=" Courant Arnaud ",Table1[[#This Row],[account]]=" Courant Commun "),1,0)</f>
        <v>0</v>
      </c>
      <c r="H18">
        <f>IF(OR(Table1[[#This Row],[account]]=" Courant Stephanie ",Table1[[#This Row],[account]]=" Courant Commun "),1,0)</f>
        <v>1</v>
      </c>
      <c r="I18">
        <v>1</v>
      </c>
      <c r="J18">
        <v>1</v>
      </c>
      <c r="K18" t="s">
        <v>11</v>
      </c>
      <c r="L18" t="s">
        <v>25</v>
      </c>
      <c r="M18">
        <f>Table1[[#This Row],[Arn]]*Table1[[#This Row],[price]]/(Table1[[#This Row],[Arn]]+Table1[[#This Row],[Steph]])</f>
        <v>0</v>
      </c>
      <c r="N18">
        <f>Table1[[#This Row],[Arn2]]*Table1[[#This Row],[price]]/(Table1[[#This Row],[Arn2]]+Table1[[#This Row],[Steph2]])</f>
        <v>3.5</v>
      </c>
      <c r="O18">
        <f>Table1[[#This Row],[Steph]]*Table1[[#This Row],[price]]/(Table1[[#This Row],[Arn]]+Table1[[#This Row],[Steph]])</f>
        <v>7</v>
      </c>
      <c r="P18">
        <f>Table1[[#This Row],[Steph2]]*Table1[[#This Row],[price]]/(Table1[[#This Row],[Arn2]]+Table1[[#This Row],[Steph2]])</f>
        <v>3.5</v>
      </c>
      <c r="Q18" s="8">
        <f>Table1[[#This Row],[Arn Spent]]+Table1[[#This Row],[Steph spent]]</f>
        <v>7</v>
      </c>
      <c r="R18" s="8">
        <f>Table1[[#This Row],[Arn Gained ]]+Table1[[#This Row],[Steph gained]]</f>
        <v>7</v>
      </c>
      <c r="S18" s="8">
        <f>Table1[[#This Row],[Spent]]-Table1[[#This Row],[Gained]]</f>
        <v>0</v>
      </c>
    </row>
    <row r="19" spans="1:19" x14ac:dyDescent="0.25">
      <c r="A19" t="s">
        <v>8</v>
      </c>
      <c r="C19" s="1">
        <v>42679</v>
      </c>
      <c r="D19">
        <v>15.3</v>
      </c>
      <c r="E19" t="s">
        <v>9</v>
      </c>
      <c r="F19" t="s">
        <v>29</v>
      </c>
      <c r="G19">
        <f>IF(OR(Table1[[#This Row],[account]]=" Courant Arnaud ",Table1[[#This Row],[account]]=" Courant Commun "),1,0)</f>
        <v>1</v>
      </c>
      <c r="H19">
        <f>IF(OR(Table1[[#This Row],[account]]=" Courant Stephanie ",Table1[[#This Row],[account]]=" Courant Commun "),1,0)</f>
        <v>0</v>
      </c>
      <c r="I19">
        <v>1</v>
      </c>
      <c r="J19">
        <v>1</v>
      </c>
      <c r="K19" t="s">
        <v>11</v>
      </c>
      <c r="L19" t="s">
        <v>18</v>
      </c>
      <c r="M19">
        <f>Table1[[#This Row],[Arn]]*Table1[[#This Row],[price]]/(Table1[[#This Row],[Arn]]+Table1[[#This Row],[Steph]])</f>
        <v>15.3</v>
      </c>
      <c r="N19">
        <f>Table1[[#This Row],[Arn2]]*Table1[[#This Row],[price]]/(Table1[[#This Row],[Arn2]]+Table1[[#This Row],[Steph2]])</f>
        <v>7.65</v>
      </c>
      <c r="O19">
        <f>Table1[[#This Row],[Steph]]*Table1[[#This Row],[price]]/(Table1[[#This Row],[Arn]]+Table1[[#This Row],[Steph]])</f>
        <v>0</v>
      </c>
      <c r="P19">
        <f>Table1[[#This Row],[Steph2]]*Table1[[#This Row],[price]]/(Table1[[#This Row],[Arn2]]+Table1[[#This Row],[Steph2]])</f>
        <v>7.65</v>
      </c>
      <c r="Q19" s="8">
        <f>Table1[[#This Row],[Arn Spent]]+Table1[[#This Row],[Steph spent]]</f>
        <v>15.3</v>
      </c>
      <c r="R19" s="8">
        <f>Table1[[#This Row],[Arn Gained ]]+Table1[[#This Row],[Steph gained]]</f>
        <v>15.3</v>
      </c>
      <c r="S19" s="8">
        <f>Table1[[#This Row],[Spent]]-Table1[[#This Row],[Gained]]</f>
        <v>0</v>
      </c>
    </row>
    <row r="20" spans="1:19" x14ac:dyDescent="0.25">
      <c r="A20" t="s">
        <v>30</v>
      </c>
      <c r="C20" s="1">
        <v>42679</v>
      </c>
      <c r="D20">
        <v>10.7</v>
      </c>
      <c r="E20" t="s">
        <v>9</v>
      </c>
      <c r="F20" t="s">
        <v>10</v>
      </c>
      <c r="G20">
        <f>IF(OR(Table1[[#This Row],[account]]=" Courant Arnaud ",Table1[[#This Row],[account]]=" Courant Commun "),1,0)</f>
        <v>0</v>
      </c>
      <c r="H20">
        <f>IF(OR(Table1[[#This Row],[account]]=" Courant Stephanie ",Table1[[#This Row],[account]]=" Courant Commun "),1,0)</f>
        <v>1</v>
      </c>
      <c r="I20">
        <v>1</v>
      </c>
      <c r="J20">
        <v>1</v>
      </c>
      <c r="K20" t="s">
        <v>11</v>
      </c>
      <c r="L20" t="s">
        <v>18</v>
      </c>
      <c r="M20">
        <f>Table1[[#This Row],[Arn]]*Table1[[#This Row],[price]]/(Table1[[#This Row],[Arn]]+Table1[[#This Row],[Steph]])</f>
        <v>0</v>
      </c>
      <c r="N20">
        <f>Table1[[#This Row],[Arn2]]*Table1[[#This Row],[price]]/(Table1[[#This Row],[Arn2]]+Table1[[#This Row],[Steph2]])</f>
        <v>5.35</v>
      </c>
      <c r="O20">
        <f>Table1[[#This Row],[Steph]]*Table1[[#This Row],[price]]/(Table1[[#This Row],[Arn]]+Table1[[#This Row],[Steph]])</f>
        <v>10.7</v>
      </c>
      <c r="P20">
        <f>Table1[[#This Row],[Steph2]]*Table1[[#This Row],[price]]/(Table1[[#This Row],[Arn2]]+Table1[[#This Row],[Steph2]])</f>
        <v>5.35</v>
      </c>
      <c r="Q20" s="8">
        <f>Table1[[#This Row],[Arn Spent]]+Table1[[#This Row],[Steph spent]]</f>
        <v>10.7</v>
      </c>
      <c r="R20" s="8">
        <f>Table1[[#This Row],[Arn Gained ]]+Table1[[#This Row],[Steph gained]]</f>
        <v>10.7</v>
      </c>
      <c r="S20" s="8">
        <f>Table1[[#This Row],[Spent]]-Table1[[#This Row],[Gained]]</f>
        <v>0</v>
      </c>
    </row>
    <row r="21" spans="1:19" x14ac:dyDescent="0.25">
      <c r="A21" t="s">
        <v>31</v>
      </c>
      <c r="C21" s="1">
        <v>42679</v>
      </c>
      <c r="D21">
        <v>9.6</v>
      </c>
      <c r="E21" t="s">
        <v>32</v>
      </c>
      <c r="F21" t="s">
        <v>10</v>
      </c>
      <c r="G21">
        <f>IF(OR(Table1[[#This Row],[account]]=" Courant Arnaud ",Table1[[#This Row],[account]]=" Courant Commun "),1,0)</f>
        <v>0</v>
      </c>
      <c r="H21">
        <f>IF(OR(Table1[[#This Row],[account]]=" Courant Stephanie ",Table1[[#This Row],[account]]=" Courant Commun "),1,0)</f>
        <v>1</v>
      </c>
      <c r="I21">
        <v>1</v>
      </c>
      <c r="J21">
        <v>1</v>
      </c>
      <c r="K21" t="s">
        <v>11</v>
      </c>
      <c r="L21" t="s">
        <v>18</v>
      </c>
      <c r="M21">
        <f>Table1[[#This Row],[Arn]]*Table1[[#This Row],[price]]/(Table1[[#This Row],[Arn]]+Table1[[#This Row],[Steph]])</f>
        <v>0</v>
      </c>
      <c r="N21">
        <f>Table1[[#This Row],[Arn2]]*Table1[[#This Row],[price]]/(Table1[[#This Row],[Arn2]]+Table1[[#This Row],[Steph2]])</f>
        <v>4.8</v>
      </c>
      <c r="O21">
        <f>Table1[[#This Row],[Steph]]*Table1[[#This Row],[price]]/(Table1[[#This Row],[Arn]]+Table1[[#This Row],[Steph]])</f>
        <v>9.6</v>
      </c>
      <c r="P21">
        <f>Table1[[#This Row],[Steph2]]*Table1[[#This Row],[price]]/(Table1[[#This Row],[Arn2]]+Table1[[#This Row],[Steph2]])</f>
        <v>4.8</v>
      </c>
      <c r="Q21" s="8">
        <f>Table1[[#This Row],[Arn Spent]]+Table1[[#This Row],[Steph spent]]</f>
        <v>9.6</v>
      </c>
      <c r="R21" s="8">
        <f>Table1[[#This Row],[Arn Gained ]]+Table1[[#This Row],[Steph gained]]</f>
        <v>9.6</v>
      </c>
      <c r="S21" s="8">
        <f>Table1[[#This Row],[Spent]]-Table1[[#This Row],[Gained]]</f>
        <v>0</v>
      </c>
    </row>
    <row r="22" spans="1:19" x14ac:dyDescent="0.25">
      <c r="A22" t="s">
        <v>33</v>
      </c>
      <c r="C22" s="1">
        <v>42679</v>
      </c>
      <c r="D22">
        <v>7</v>
      </c>
      <c r="E22" t="s">
        <v>9</v>
      </c>
      <c r="F22" t="s">
        <v>10</v>
      </c>
      <c r="G22">
        <f>IF(OR(Table1[[#This Row],[account]]=" Courant Arnaud ",Table1[[#This Row],[account]]=" Courant Commun "),1,0)</f>
        <v>0</v>
      </c>
      <c r="H22">
        <f>IF(OR(Table1[[#This Row],[account]]=" Courant Stephanie ",Table1[[#This Row],[account]]=" Courant Commun "),1,0)</f>
        <v>1</v>
      </c>
      <c r="I22">
        <v>1</v>
      </c>
      <c r="J22">
        <v>1</v>
      </c>
      <c r="K22" t="s">
        <v>11</v>
      </c>
      <c r="L22" t="s">
        <v>18</v>
      </c>
      <c r="M22">
        <f>Table1[[#This Row],[Arn]]*Table1[[#This Row],[price]]/(Table1[[#This Row],[Arn]]+Table1[[#This Row],[Steph]])</f>
        <v>0</v>
      </c>
      <c r="N22">
        <f>Table1[[#This Row],[Arn2]]*Table1[[#This Row],[price]]/(Table1[[#This Row],[Arn2]]+Table1[[#This Row],[Steph2]])</f>
        <v>3.5</v>
      </c>
      <c r="O22">
        <f>Table1[[#This Row],[Steph]]*Table1[[#This Row],[price]]/(Table1[[#This Row],[Arn]]+Table1[[#This Row],[Steph]])</f>
        <v>7</v>
      </c>
      <c r="P22">
        <f>Table1[[#This Row],[Steph2]]*Table1[[#This Row],[price]]/(Table1[[#This Row],[Arn2]]+Table1[[#This Row],[Steph2]])</f>
        <v>3.5</v>
      </c>
      <c r="Q22" s="8">
        <f>Table1[[#This Row],[Arn Spent]]+Table1[[#This Row],[Steph spent]]</f>
        <v>7</v>
      </c>
      <c r="R22" s="8">
        <f>Table1[[#This Row],[Arn Gained ]]+Table1[[#This Row],[Steph gained]]</f>
        <v>7</v>
      </c>
      <c r="S22" s="8">
        <f>Table1[[#This Row],[Spent]]-Table1[[#This Row],[Gained]]</f>
        <v>0</v>
      </c>
    </row>
    <row r="23" spans="1:19" x14ac:dyDescent="0.25">
      <c r="A23" t="s">
        <v>34</v>
      </c>
      <c r="C23" s="1">
        <v>42679</v>
      </c>
      <c r="D23">
        <v>13.99</v>
      </c>
      <c r="E23" t="s">
        <v>35</v>
      </c>
      <c r="F23" t="s">
        <v>29</v>
      </c>
      <c r="G23">
        <f>IF(OR(Table1[[#This Row],[account]]=" Courant Arnaud ",Table1[[#This Row],[account]]=" Courant Commun "),1,0)</f>
        <v>1</v>
      </c>
      <c r="H23">
        <f>IF(OR(Table1[[#This Row],[account]]=" Courant Stephanie ",Table1[[#This Row],[account]]=" Courant Commun "),1,0)</f>
        <v>0</v>
      </c>
      <c r="I23">
        <v>1</v>
      </c>
      <c r="J23">
        <v>1</v>
      </c>
      <c r="K23" t="s">
        <v>11</v>
      </c>
      <c r="L23" t="s">
        <v>18</v>
      </c>
      <c r="M23">
        <f>Table1[[#This Row],[Arn]]*Table1[[#This Row],[price]]/(Table1[[#This Row],[Arn]]+Table1[[#This Row],[Steph]])</f>
        <v>13.99</v>
      </c>
      <c r="N23">
        <f>Table1[[#This Row],[Arn2]]*Table1[[#This Row],[price]]/(Table1[[#This Row],[Arn2]]+Table1[[#This Row],[Steph2]])</f>
        <v>6.9950000000000001</v>
      </c>
      <c r="O23">
        <f>Table1[[#This Row],[Steph]]*Table1[[#This Row],[price]]/(Table1[[#This Row],[Arn]]+Table1[[#This Row],[Steph]])</f>
        <v>0</v>
      </c>
      <c r="P23">
        <f>Table1[[#This Row],[Steph2]]*Table1[[#This Row],[price]]/(Table1[[#This Row],[Arn2]]+Table1[[#This Row],[Steph2]])</f>
        <v>6.9950000000000001</v>
      </c>
      <c r="Q23" s="8">
        <f>Table1[[#This Row],[Arn Spent]]+Table1[[#This Row],[Steph spent]]</f>
        <v>13.99</v>
      </c>
      <c r="R23" s="8">
        <f>Table1[[#This Row],[Arn Gained ]]+Table1[[#This Row],[Steph gained]]</f>
        <v>13.99</v>
      </c>
      <c r="S23" s="8">
        <f>Table1[[#This Row],[Spent]]-Table1[[#This Row],[Gained]]</f>
        <v>0</v>
      </c>
    </row>
    <row r="24" spans="1:19" x14ac:dyDescent="0.25">
      <c r="A24" t="s">
        <v>8</v>
      </c>
      <c r="C24" s="1">
        <v>42678</v>
      </c>
      <c r="D24">
        <v>82.36</v>
      </c>
      <c r="E24" t="s">
        <v>9</v>
      </c>
      <c r="F24" t="s">
        <v>29</v>
      </c>
      <c r="G24">
        <f>IF(OR(Table1[[#This Row],[account]]=" Courant Arnaud ",Table1[[#This Row],[account]]=" Courant Commun "),1,0)</f>
        <v>1</v>
      </c>
      <c r="H24">
        <f>IF(OR(Table1[[#This Row],[account]]=" Courant Stephanie ",Table1[[#This Row],[account]]=" Courant Commun "),1,0)</f>
        <v>0</v>
      </c>
      <c r="I24">
        <v>1</v>
      </c>
      <c r="J24">
        <v>1</v>
      </c>
      <c r="K24" t="s">
        <v>11</v>
      </c>
      <c r="L24" t="s">
        <v>18</v>
      </c>
      <c r="M24">
        <f>Table1[[#This Row],[Arn]]*Table1[[#This Row],[price]]/(Table1[[#This Row],[Arn]]+Table1[[#This Row],[Steph]])</f>
        <v>82.36</v>
      </c>
      <c r="N24">
        <f>Table1[[#This Row],[Arn2]]*Table1[[#This Row],[price]]/(Table1[[#This Row],[Arn2]]+Table1[[#This Row],[Steph2]])</f>
        <v>41.18</v>
      </c>
      <c r="O24">
        <f>Table1[[#This Row],[Steph]]*Table1[[#This Row],[price]]/(Table1[[#This Row],[Arn]]+Table1[[#This Row],[Steph]])</f>
        <v>0</v>
      </c>
      <c r="P24">
        <f>Table1[[#This Row],[Steph2]]*Table1[[#This Row],[price]]/(Table1[[#This Row],[Arn2]]+Table1[[#This Row],[Steph2]])</f>
        <v>41.18</v>
      </c>
      <c r="Q24" s="8">
        <f>Table1[[#This Row],[Arn Spent]]+Table1[[#This Row],[Steph spent]]</f>
        <v>82.36</v>
      </c>
      <c r="R24" s="8">
        <f>Table1[[#This Row],[Arn Gained ]]+Table1[[#This Row],[Steph gained]]</f>
        <v>82.36</v>
      </c>
      <c r="S24" s="8">
        <f>Table1[[#This Row],[Spent]]-Table1[[#This Row],[Gained]]</f>
        <v>0</v>
      </c>
    </row>
    <row r="25" spans="1:19" x14ac:dyDescent="0.25">
      <c r="A25" t="s">
        <v>8</v>
      </c>
      <c r="C25" s="1">
        <v>42673</v>
      </c>
      <c r="D25">
        <v>17.649999999999999</v>
      </c>
      <c r="E25" t="s">
        <v>9</v>
      </c>
      <c r="F25" t="s">
        <v>10</v>
      </c>
      <c r="G25">
        <f>IF(OR(Table1[[#This Row],[account]]=" Courant Arnaud ",Table1[[#This Row],[account]]=" Courant Commun "),1,0)</f>
        <v>0</v>
      </c>
      <c r="H25">
        <f>IF(OR(Table1[[#This Row],[account]]=" Courant Stephanie ",Table1[[#This Row],[account]]=" Courant Commun "),1,0)</f>
        <v>1</v>
      </c>
      <c r="I25">
        <v>1</v>
      </c>
      <c r="J25">
        <v>1</v>
      </c>
      <c r="K25" t="s">
        <v>11</v>
      </c>
      <c r="L25" t="s">
        <v>18</v>
      </c>
      <c r="M25">
        <f>Table1[[#This Row],[Arn]]*Table1[[#This Row],[price]]/(Table1[[#This Row],[Arn]]+Table1[[#This Row],[Steph]])</f>
        <v>0</v>
      </c>
      <c r="N25">
        <f>Table1[[#This Row],[Arn2]]*Table1[[#This Row],[price]]/(Table1[[#This Row],[Arn2]]+Table1[[#This Row],[Steph2]])</f>
        <v>8.8249999999999993</v>
      </c>
      <c r="O25">
        <f>Table1[[#This Row],[Steph]]*Table1[[#This Row],[price]]/(Table1[[#This Row],[Arn]]+Table1[[#This Row],[Steph]])</f>
        <v>17.649999999999999</v>
      </c>
      <c r="P25">
        <f>Table1[[#This Row],[Steph2]]*Table1[[#This Row],[price]]/(Table1[[#This Row],[Arn2]]+Table1[[#This Row],[Steph2]])</f>
        <v>8.8249999999999993</v>
      </c>
      <c r="Q25" s="8">
        <f>Table1[[#This Row],[Arn Spent]]+Table1[[#This Row],[Steph spent]]</f>
        <v>17.649999999999999</v>
      </c>
      <c r="R25" s="8">
        <f>Table1[[#This Row],[Arn Gained ]]+Table1[[#This Row],[Steph gained]]</f>
        <v>17.649999999999999</v>
      </c>
      <c r="S25" s="8">
        <f>Table1[[#This Row],[Spent]]-Table1[[#This Row],[Gained]]</f>
        <v>0</v>
      </c>
    </row>
    <row r="26" spans="1:19" x14ac:dyDescent="0.25">
      <c r="A26" t="s">
        <v>36</v>
      </c>
      <c r="C26" s="1">
        <v>42672</v>
      </c>
      <c r="D26">
        <v>12.06</v>
      </c>
      <c r="E26" t="s">
        <v>9</v>
      </c>
      <c r="F26" t="s">
        <v>10</v>
      </c>
      <c r="G26">
        <f>IF(OR(Table1[[#This Row],[account]]=" Courant Arnaud ",Table1[[#This Row],[account]]=" Courant Commun "),1,0)</f>
        <v>0</v>
      </c>
      <c r="H26">
        <f>IF(OR(Table1[[#This Row],[account]]=" Courant Stephanie ",Table1[[#This Row],[account]]=" Courant Commun "),1,0)</f>
        <v>1</v>
      </c>
      <c r="I26">
        <v>1</v>
      </c>
      <c r="J26">
        <v>1</v>
      </c>
      <c r="K26" t="s">
        <v>11</v>
      </c>
      <c r="L26" t="s">
        <v>18</v>
      </c>
      <c r="M26">
        <f>Table1[[#This Row],[Arn]]*Table1[[#This Row],[price]]/(Table1[[#This Row],[Arn]]+Table1[[#This Row],[Steph]])</f>
        <v>0</v>
      </c>
      <c r="N26">
        <f>Table1[[#This Row],[Arn2]]*Table1[[#This Row],[price]]/(Table1[[#This Row],[Arn2]]+Table1[[#This Row],[Steph2]])</f>
        <v>6.03</v>
      </c>
      <c r="O26">
        <f>Table1[[#This Row],[Steph]]*Table1[[#This Row],[price]]/(Table1[[#This Row],[Arn]]+Table1[[#This Row],[Steph]])</f>
        <v>12.06</v>
      </c>
      <c r="P26">
        <f>Table1[[#This Row],[Steph2]]*Table1[[#This Row],[price]]/(Table1[[#This Row],[Arn2]]+Table1[[#This Row],[Steph2]])</f>
        <v>6.03</v>
      </c>
      <c r="Q26" s="8">
        <f>Table1[[#This Row],[Arn Spent]]+Table1[[#This Row],[Steph spent]]</f>
        <v>12.06</v>
      </c>
      <c r="R26" s="8">
        <f>Table1[[#This Row],[Arn Gained ]]+Table1[[#This Row],[Steph gained]]</f>
        <v>12.06</v>
      </c>
      <c r="S26" s="8">
        <f>Table1[[#This Row],[Spent]]-Table1[[#This Row],[Gained]]</f>
        <v>0</v>
      </c>
    </row>
    <row r="27" spans="1:19" x14ac:dyDescent="0.25">
      <c r="A27" t="s">
        <v>37</v>
      </c>
      <c r="C27" s="1">
        <v>42672</v>
      </c>
      <c r="D27">
        <v>16.559999999999999</v>
      </c>
      <c r="E27" t="s">
        <v>38</v>
      </c>
      <c r="F27" t="s">
        <v>10</v>
      </c>
      <c r="G27">
        <f>IF(OR(Table1[[#This Row],[account]]=" Courant Arnaud ",Table1[[#This Row],[account]]=" Courant Commun "),1,0)</f>
        <v>0</v>
      </c>
      <c r="H27">
        <f>IF(OR(Table1[[#This Row],[account]]=" Courant Stephanie ",Table1[[#This Row],[account]]=" Courant Commun "),1,0)</f>
        <v>1</v>
      </c>
      <c r="I27">
        <v>1</v>
      </c>
      <c r="J27">
        <v>1</v>
      </c>
      <c r="K27" t="s">
        <v>11</v>
      </c>
      <c r="L27" t="s">
        <v>18</v>
      </c>
      <c r="M27">
        <f>Table1[[#This Row],[Arn]]*Table1[[#This Row],[price]]/(Table1[[#This Row],[Arn]]+Table1[[#This Row],[Steph]])</f>
        <v>0</v>
      </c>
      <c r="N27">
        <f>Table1[[#This Row],[Arn2]]*Table1[[#This Row],[price]]/(Table1[[#This Row],[Arn2]]+Table1[[#This Row],[Steph2]])</f>
        <v>8.2799999999999994</v>
      </c>
      <c r="O27">
        <f>Table1[[#This Row],[Steph]]*Table1[[#This Row],[price]]/(Table1[[#This Row],[Arn]]+Table1[[#This Row],[Steph]])</f>
        <v>16.559999999999999</v>
      </c>
      <c r="P27">
        <f>Table1[[#This Row],[Steph2]]*Table1[[#This Row],[price]]/(Table1[[#This Row],[Arn2]]+Table1[[#This Row],[Steph2]])</f>
        <v>8.2799999999999994</v>
      </c>
      <c r="Q27" s="8">
        <f>Table1[[#This Row],[Arn Spent]]+Table1[[#This Row],[Steph spent]]</f>
        <v>16.559999999999999</v>
      </c>
      <c r="R27" s="8">
        <f>Table1[[#This Row],[Arn Gained ]]+Table1[[#This Row],[Steph gained]]</f>
        <v>16.559999999999999</v>
      </c>
      <c r="S27" s="8">
        <f>Table1[[#This Row],[Spent]]-Table1[[#This Row],[Gained]]</f>
        <v>0</v>
      </c>
    </row>
    <row r="28" spans="1:19" x14ac:dyDescent="0.25">
      <c r="A28" t="s">
        <v>23</v>
      </c>
      <c r="C28" s="1">
        <v>42672</v>
      </c>
      <c r="D28">
        <v>52</v>
      </c>
      <c r="E28" t="s">
        <v>24</v>
      </c>
      <c r="F28" t="s">
        <v>10</v>
      </c>
      <c r="G28">
        <f>IF(OR(Table1[[#This Row],[account]]=" Courant Arnaud ",Table1[[#This Row],[account]]=" Courant Commun "),1,0)</f>
        <v>0</v>
      </c>
      <c r="H28">
        <f>IF(OR(Table1[[#This Row],[account]]=" Courant Stephanie ",Table1[[#This Row],[account]]=" Courant Commun "),1,0)</f>
        <v>1</v>
      </c>
      <c r="I28">
        <v>1</v>
      </c>
      <c r="J28">
        <v>1</v>
      </c>
      <c r="K28" t="s">
        <v>11</v>
      </c>
      <c r="L28" t="s">
        <v>25</v>
      </c>
      <c r="M28">
        <f>Table1[[#This Row],[Arn]]*Table1[[#This Row],[price]]/(Table1[[#This Row],[Arn]]+Table1[[#This Row],[Steph]])</f>
        <v>0</v>
      </c>
      <c r="N28">
        <f>Table1[[#This Row],[Arn2]]*Table1[[#This Row],[price]]/(Table1[[#This Row],[Arn2]]+Table1[[#This Row],[Steph2]])</f>
        <v>26</v>
      </c>
      <c r="O28">
        <f>Table1[[#This Row],[Steph]]*Table1[[#This Row],[price]]/(Table1[[#This Row],[Arn]]+Table1[[#This Row],[Steph]])</f>
        <v>52</v>
      </c>
      <c r="P28">
        <f>Table1[[#This Row],[Steph2]]*Table1[[#This Row],[price]]/(Table1[[#This Row],[Arn2]]+Table1[[#This Row],[Steph2]])</f>
        <v>26</v>
      </c>
      <c r="Q28" s="8">
        <f>Table1[[#This Row],[Arn Spent]]+Table1[[#This Row],[Steph spent]]</f>
        <v>52</v>
      </c>
      <c r="R28" s="8">
        <f>Table1[[#This Row],[Arn Gained ]]+Table1[[#This Row],[Steph gained]]</f>
        <v>52</v>
      </c>
      <c r="S28" s="8">
        <f>Table1[[#This Row],[Spent]]-Table1[[#This Row],[Gained]]</f>
        <v>0</v>
      </c>
    </row>
    <row r="29" spans="1:19" x14ac:dyDescent="0.25">
      <c r="A29" t="s">
        <v>39</v>
      </c>
      <c r="C29" s="1">
        <v>42672</v>
      </c>
      <c r="D29">
        <v>28.49</v>
      </c>
      <c r="E29" t="s">
        <v>9</v>
      </c>
      <c r="F29" t="s">
        <v>10</v>
      </c>
      <c r="G29">
        <f>IF(OR(Table1[[#This Row],[account]]=" Courant Arnaud ",Table1[[#This Row],[account]]=" Courant Commun "),1,0)</f>
        <v>0</v>
      </c>
      <c r="H29">
        <f>IF(OR(Table1[[#This Row],[account]]=" Courant Stephanie ",Table1[[#This Row],[account]]=" Courant Commun "),1,0)</f>
        <v>1</v>
      </c>
      <c r="I29">
        <v>1</v>
      </c>
      <c r="J29">
        <v>1</v>
      </c>
      <c r="K29" t="s">
        <v>11</v>
      </c>
      <c r="L29" t="s">
        <v>18</v>
      </c>
      <c r="M29">
        <f>Table1[[#This Row],[Arn]]*Table1[[#This Row],[price]]/(Table1[[#This Row],[Arn]]+Table1[[#This Row],[Steph]])</f>
        <v>0</v>
      </c>
      <c r="N29">
        <f>Table1[[#This Row],[Arn2]]*Table1[[#This Row],[price]]/(Table1[[#This Row],[Arn2]]+Table1[[#This Row],[Steph2]])</f>
        <v>14.244999999999999</v>
      </c>
      <c r="O29">
        <f>Table1[[#This Row],[Steph]]*Table1[[#This Row],[price]]/(Table1[[#This Row],[Arn]]+Table1[[#This Row],[Steph]])</f>
        <v>28.49</v>
      </c>
      <c r="P29">
        <f>Table1[[#This Row],[Steph2]]*Table1[[#This Row],[price]]/(Table1[[#This Row],[Arn2]]+Table1[[#This Row],[Steph2]])</f>
        <v>14.244999999999999</v>
      </c>
      <c r="Q29" s="8">
        <f>Table1[[#This Row],[Arn Spent]]+Table1[[#This Row],[Steph spent]]</f>
        <v>28.49</v>
      </c>
      <c r="R29" s="8">
        <f>Table1[[#This Row],[Arn Gained ]]+Table1[[#This Row],[Steph gained]]</f>
        <v>28.49</v>
      </c>
      <c r="S29" s="8">
        <f>Table1[[#This Row],[Spent]]-Table1[[#This Row],[Gained]]</f>
        <v>0</v>
      </c>
    </row>
    <row r="30" spans="1:19" x14ac:dyDescent="0.25">
      <c r="A30" t="s">
        <v>8</v>
      </c>
      <c r="C30" s="1">
        <v>42669</v>
      </c>
      <c r="D30">
        <v>15.32</v>
      </c>
      <c r="E30" t="s">
        <v>9</v>
      </c>
      <c r="F30" t="s">
        <v>10</v>
      </c>
      <c r="G30">
        <f>IF(OR(Table1[[#This Row],[account]]=" Courant Arnaud ",Table1[[#This Row],[account]]=" Courant Commun "),1,0)</f>
        <v>0</v>
      </c>
      <c r="H30">
        <f>IF(OR(Table1[[#This Row],[account]]=" Courant Stephanie ",Table1[[#This Row],[account]]=" Courant Commun "),1,0)</f>
        <v>1</v>
      </c>
      <c r="I30">
        <v>1</v>
      </c>
      <c r="J30">
        <v>1</v>
      </c>
      <c r="K30" t="s">
        <v>11</v>
      </c>
      <c r="L30" t="s">
        <v>18</v>
      </c>
      <c r="M30">
        <f>Table1[[#This Row],[Arn]]*Table1[[#This Row],[price]]/(Table1[[#This Row],[Arn]]+Table1[[#This Row],[Steph]])</f>
        <v>0</v>
      </c>
      <c r="N30">
        <f>Table1[[#This Row],[Arn2]]*Table1[[#This Row],[price]]/(Table1[[#This Row],[Arn2]]+Table1[[#This Row],[Steph2]])</f>
        <v>7.66</v>
      </c>
      <c r="O30">
        <f>Table1[[#This Row],[Steph]]*Table1[[#This Row],[price]]/(Table1[[#This Row],[Arn]]+Table1[[#This Row],[Steph]])</f>
        <v>15.32</v>
      </c>
      <c r="P30">
        <f>Table1[[#This Row],[Steph2]]*Table1[[#This Row],[price]]/(Table1[[#This Row],[Arn2]]+Table1[[#This Row],[Steph2]])</f>
        <v>7.66</v>
      </c>
      <c r="Q30" s="8">
        <f>Table1[[#This Row],[Arn Spent]]+Table1[[#This Row],[Steph spent]]</f>
        <v>15.32</v>
      </c>
      <c r="R30" s="8">
        <f>Table1[[#This Row],[Arn Gained ]]+Table1[[#This Row],[Steph gained]]</f>
        <v>15.32</v>
      </c>
      <c r="S30" s="8">
        <f>Table1[[#This Row],[Spent]]-Table1[[#This Row],[Gained]]</f>
        <v>0</v>
      </c>
    </row>
    <row r="31" spans="1:19" x14ac:dyDescent="0.25">
      <c r="A31" t="s">
        <v>37</v>
      </c>
      <c r="C31" s="1">
        <v>42668</v>
      </c>
      <c r="D31">
        <v>46.87</v>
      </c>
      <c r="E31" t="s">
        <v>20</v>
      </c>
      <c r="F31" t="s">
        <v>10</v>
      </c>
      <c r="G31">
        <f>IF(OR(Table1[[#This Row],[account]]=" Courant Arnaud ",Table1[[#This Row],[account]]=" Courant Commun "),1,0)</f>
        <v>0</v>
      </c>
      <c r="H31">
        <f>IF(OR(Table1[[#This Row],[account]]=" Courant Stephanie ",Table1[[#This Row],[account]]=" Courant Commun "),1,0)</f>
        <v>1</v>
      </c>
      <c r="I31">
        <v>1</v>
      </c>
      <c r="J31">
        <v>1</v>
      </c>
      <c r="K31" t="s">
        <v>11</v>
      </c>
      <c r="L31" t="s">
        <v>18</v>
      </c>
      <c r="M31">
        <f>Table1[[#This Row],[Arn]]*Table1[[#This Row],[price]]/(Table1[[#This Row],[Arn]]+Table1[[#This Row],[Steph]])</f>
        <v>0</v>
      </c>
      <c r="N31">
        <f>Table1[[#This Row],[Arn2]]*Table1[[#This Row],[price]]/(Table1[[#This Row],[Arn2]]+Table1[[#This Row],[Steph2]])</f>
        <v>23.434999999999999</v>
      </c>
      <c r="O31">
        <f>Table1[[#This Row],[Steph]]*Table1[[#This Row],[price]]/(Table1[[#This Row],[Arn]]+Table1[[#This Row],[Steph]])</f>
        <v>46.87</v>
      </c>
      <c r="P31">
        <f>Table1[[#This Row],[Steph2]]*Table1[[#This Row],[price]]/(Table1[[#This Row],[Arn2]]+Table1[[#This Row],[Steph2]])</f>
        <v>23.434999999999999</v>
      </c>
      <c r="Q31" s="8">
        <f>Table1[[#This Row],[Arn Spent]]+Table1[[#This Row],[Steph spent]]</f>
        <v>46.87</v>
      </c>
      <c r="R31" s="8">
        <f>Table1[[#This Row],[Arn Gained ]]+Table1[[#This Row],[Steph gained]]</f>
        <v>46.87</v>
      </c>
      <c r="S31" s="8">
        <f>Table1[[#This Row],[Spent]]-Table1[[#This Row],[Gained]]</f>
        <v>0</v>
      </c>
    </row>
    <row r="32" spans="1:19" x14ac:dyDescent="0.25">
      <c r="A32" t="s">
        <v>40</v>
      </c>
      <c r="C32" s="1">
        <v>42667</v>
      </c>
      <c r="D32">
        <v>4.25</v>
      </c>
      <c r="E32" t="s">
        <v>32</v>
      </c>
      <c r="F32" t="s">
        <v>10</v>
      </c>
      <c r="G32">
        <f>IF(OR(Table1[[#This Row],[account]]=" Courant Arnaud ",Table1[[#This Row],[account]]=" Courant Commun "),1,0)</f>
        <v>0</v>
      </c>
      <c r="H32">
        <f>IF(OR(Table1[[#This Row],[account]]=" Courant Stephanie ",Table1[[#This Row],[account]]=" Courant Commun "),1,0)</f>
        <v>1</v>
      </c>
      <c r="I32">
        <v>1</v>
      </c>
      <c r="J32">
        <v>1</v>
      </c>
      <c r="K32" t="s">
        <v>11</v>
      </c>
      <c r="L32" t="s">
        <v>18</v>
      </c>
      <c r="M32">
        <f>Table1[[#This Row],[Arn]]*Table1[[#This Row],[price]]/(Table1[[#This Row],[Arn]]+Table1[[#This Row],[Steph]])</f>
        <v>0</v>
      </c>
      <c r="N32">
        <f>Table1[[#This Row],[Arn2]]*Table1[[#This Row],[price]]/(Table1[[#This Row],[Arn2]]+Table1[[#This Row],[Steph2]])</f>
        <v>2.125</v>
      </c>
      <c r="O32">
        <f>Table1[[#This Row],[Steph]]*Table1[[#This Row],[price]]/(Table1[[#This Row],[Arn]]+Table1[[#This Row],[Steph]])</f>
        <v>4.25</v>
      </c>
      <c r="P32">
        <f>Table1[[#This Row],[Steph2]]*Table1[[#This Row],[price]]/(Table1[[#This Row],[Arn2]]+Table1[[#This Row],[Steph2]])</f>
        <v>2.125</v>
      </c>
      <c r="Q32" s="8">
        <f>Table1[[#This Row],[Arn Spent]]+Table1[[#This Row],[Steph spent]]</f>
        <v>4.25</v>
      </c>
      <c r="R32" s="8">
        <f>Table1[[#This Row],[Arn Gained ]]+Table1[[#This Row],[Steph gained]]</f>
        <v>4.25</v>
      </c>
      <c r="S32" s="8">
        <f>Table1[[#This Row],[Spent]]-Table1[[#This Row],[Gained]]</f>
        <v>0</v>
      </c>
    </row>
    <row r="33" spans="1:19" x14ac:dyDescent="0.25">
      <c r="A33" t="s">
        <v>41</v>
      </c>
      <c r="C33" s="1">
        <v>42667</v>
      </c>
      <c r="D33">
        <v>8.4</v>
      </c>
      <c r="E33" t="s">
        <v>9</v>
      </c>
      <c r="F33" t="s">
        <v>10</v>
      </c>
      <c r="G33">
        <f>IF(OR(Table1[[#This Row],[account]]=" Courant Arnaud ",Table1[[#This Row],[account]]=" Courant Commun "),1,0)</f>
        <v>0</v>
      </c>
      <c r="H33">
        <f>IF(OR(Table1[[#This Row],[account]]=" Courant Stephanie ",Table1[[#This Row],[account]]=" Courant Commun "),1,0)</f>
        <v>1</v>
      </c>
      <c r="I33">
        <v>1</v>
      </c>
      <c r="J33">
        <v>1</v>
      </c>
      <c r="K33" t="s">
        <v>11</v>
      </c>
      <c r="L33" t="s">
        <v>18</v>
      </c>
      <c r="M33">
        <f>Table1[[#This Row],[Arn]]*Table1[[#This Row],[price]]/(Table1[[#This Row],[Arn]]+Table1[[#This Row],[Steph]])</f>
        <v>0</v>
      </c>
      <c r="N33">
        <f>Table1[[#This Row],[Arn2]]*Table1[[#This Row],[price]]/(Table1[[#This Row],[Arn2]]+Table1[[#This Row],[Steph2]])</f>
        <v>4.2</v>
      </c>
      <c r="O33">
        <f>Table1[[#This Row],[Steph]]*Table1[[#This Row],[price]]/(Table1[[#This Row],[Arn]]+Table1[[#This Row],[Steph]])</f>
        <v>8.4</v>
      </c>
      <c r="P33">
        <f>Table1[[#This Row],[Steph2]]*Table1[[#This Row],[price]]/(Table1[[#This Row],[Arn2]]+Table1[[#This Row],[Steph2]])</f>
        <v>4.2</v>
      </c>
      <c r="Q33" s="8">
        <f>Table1[[#This Row],[Arn Spent]]+Table1[[#This Row],[Steph spent]]</f>
        <v>8.4</v>
      </c>
      <c r="R33" s="8">
        <f>Table1[[#This Row],[Arn Gained ]]+Table1[[#This Row],[Steph gained]]</f>
        <v>8.4</v>
      </c>
      <c r="S33" s="8">
        <f>Table1[[#This Row],[Spent]]-Table1[[#This Row],[Gained]]</f>
        <v>0</v>
      </c>
    </row>
    <row r="34" spans="1:19" x14ac:dyDescent="0.25">
      <c r="A34" t="s">
        <v>42</v>
      </c>
      <c r="C34" s="1">
        <v>42665</v>
      </c>
      <c r="D34">
        <v>16.899999999999999</v>
      </c>
      <c r="E34" t="s">
        <v>43</v>
      </c>
      <c r="F34" t="s">
        <v>10</v>
      </c>
      <c r="G34">
        <f>IF(OR(Table1[[#This Row],[account]]=" Courant Arnaud ",Table1[[#This Row],[account]]=" Courant Commun "),1,0)</f>
        <v>0</v>
      </c>
      <c r="H34">
        <f>IF(OR(Table1[[#This Row],[account]]=" Courant Stephanie ",Table1[[#This Row],[account]]=" Courant Commun "),1,0)</f>
        <v>1</v>
      </c>
      <c r="I34">
        <v>1</v>
      </c>
      <c r="J34">
        <v>1</v>
      </c>
      <c r="K34" t="s">
        <v>11</v>
      </c>
      <c r="L34" t="s">
        <v>18</v>
      </c>
      <c r="M34">
        <f>Table1[[#This Row],[Arn]]*Table1[[#This Row],[price]]/(Table1[[#This Row],[Arn]]+Table1[[#This Row],[Steph]])</f>
        <v>0</v>
      </c>
      <c r="N34">
        <f>Table1[[#This Row],[Arn2]]*Table1[[#This Row],[price]]/(Table1[[#This Row],[Arn2]]+Table1[[#This Row],[Steph2]])</f>
        <v>8.4499999999999993</v>
      </c>
      <c r="O34">
        <f>Table1[[#This Row],[Steph]]*Table1[[#This Row],[price]]/(Table1[[#This Row],[Arn]]+Table1[[#This Row],[Steph]])</f>
        <v>16.899999999999999</v>
      </c>
      <c r="P34">
        <f>Table1[[#This Row],[Steph2]]*Table1[[#This Row],[price]]/(Table1[[#This Row],[Arn2]]+Table1[[#This Row],[Steph2]])</f>
        <v>8.4499999999999993</v>
      </c>
      <c r="Q34" s="8">
        <f>Table1[[#This Row],[Arn Spent]]+Table1[[#This Row],[Steph spent]]</f>
        <v>16.899999999999999</v>
      </c>
      <c r="R34" s="8">
        <f>Table1[[#This Row],[Arn Gained ]]+Table1[[#This Row],[Steph gained]]</f>
        <v>16.899999999999999</v>
      </c>
      <c r="S34" s="8">
        <f>Table1[[#This Row],[Spent]]-Table1[[#This Row],[Gained]]</f>
        <v>0</v>
      </c>
    </row>
    <row r="35" spans="1:19" x14ac:dyDescent="0.25">
      <c r="A35" t="s">
        <v>44</v>
      </c>
      <c r="C35" s="1">
        <v>42663</v>
      </c>
      <c r="D35">
        <v>29.7</v>
      </c>
      <c r="E35" t="s">
        <v>45</v>
      </c>
      <c r="F35" t="s">
        <v>10</v>
      </c>
      <c r="G35">
        <f>IF(OR(Table1[[#This Row],[account]]=" Courant Arnaud ",Table1[[#This Row],[account]]=" Courant Commun "),1,0)</f>
        <v>0</v>
      </c>
      <c r="H35">
        <f>IF(OR(Table1[[#This Row],[account]]=" Courant Stephanie ",Table1[[#This Row],[account]]=" Courant Commun "),1,0)</f>
        <v>1</v>
      </c>
      <c r="I35">
        <v>1</v>
      </c>
      <c r="J35">
        <v>1</v>
      </c>
      <c r="K35" t="s">
        <v>11</v>
      </c>
      <c r="L35" t="s">
        <v>25</v>
      </c>
      <c r="M35">
        <f>Table1[[#This Row],[Arn]]*Table1[[#This Row],[price]]/(Table1[[#This Row],[Arn]]+Table1[[#This Row],[Steph]])</f>
        <v>0</v>
      </c>
      <c r="N35">
        <f>Table1[[#This Row],[Arn2]]*Table1[[#This Row],[price]]/(Table1[[#This Row],[Arn2]]+Table1[[#This Row],[Steph2]])</f>
        <v>14.85</v>
      </c>
      <c r="O35">
        <f>Table1[[#This Row],[Steph]]*Table1[[#This Row],[price]]/(Table1[[#This Row],[Arn]]+Table1[[#This Row],[Steph]])</f>
        <v>29.7</v>
      </c>
      <c r="P35">
        <f>Table1[[#This Row],[Steph2]]*Table1[[#This Row],[price]]/(Table1[[#This Row],[Arn2]]+Table1[[#This Row],[Steph2]])</f>
        <v>14.85</v>
      </c>
      <c r="Q35" s="8">
        <f>Table1[[#This Row],[Arn Spent]]+Table1[[#This Row],[Steph spent]]</f>
        <v>29.7</v>
      </c>
      <c r="R35" s="8">
        <f>Table1[[#This Row],[Arn Gained ]]+Table1[[#This Row],[Steph gained]]</f>
        <v>29.7</v>
      </c>
      <c r="S35" s="8">
        <f>Table1[[#This Row],[Spent]]-Table1[[#This Row],[Gained]]</f>
        <v>0</v>
      </c>
    </row>
    <row r="36" spans="1:19" x14ac:dyDescent="0.25">
      <c r="A36" t="s">
        <v>46</v>
      </c>
      <c r="C36" s="1">
        <v>42654</v>
      </c>
      <c r="D36">
        <v>27.5</v>
      </c>
      <c r="E36" t="s">
        <v>20</v>
      </c>
      <c r="F36" t="s">
        <v>10</v>
      </c>
      <c r="G36">
        <f>IF(OR(Table1[[#This Row],[account]]=" Courant Arnaud ",Table1[[#This Row],[account]]=" Courant Commun "),1,0)</f>
        <v>0</v>
      </c>
      <c r="H36">
        <f>IF(OR(Table1[[#This Row],[account]]=" Courant Stephanie ",Table1[[#This Row],[account]]=" Courant Commun "),1,0)</f>
        <v>1</v>
      </c>
      <c r="I36">
        <v>1</v>
      </c>
      <c r="J36">
        <v>1</v>
      </c>
      <c r="K36" t="s">
        <v>11</v>
      </c>
      <c r="L36" t="s">
        <v>18</v>
      </c>
      <c r="M36">
        <f>Table1[[#This Row],[Arn]]*Table1[[#This Row],[price]]/(Table1[[#This Row],[Arn]]+Table1[[#This Row],[Steph]])</f>
        <v>0</v>
      </c>
      <c r="N36">
        <f>Table1[[#This Row],[Arn2]]*Table1[[#This Row],[price]]/(Table1[[#This Row],[Arn2]]+Table1[[#This Row],[Steph2]])</f>
        <v>13.75</v>
      </c>
      <c r="O36">
        <f>Table1[[#This Row],[Steph]]*Table1[[#This Row],[price]]/(Table1[[#This Row],[Arn]]+Table1[[#This Row],[Steph]])</f>
        <v>27.5</v>
      </c>
      <c r="P36">
        <f>Table1[[#This Row],[Steph2]]*Table1[[#This Row],[price]]/(Table1[[#This Row],[Arn2]]+Table1[[#This Row],[Steph2]])</f>
        <v>13.75</v>
      </c>
      <c r="Q36" s="8">
        <f>Table1[[#This Row],[Arn Spent]]+Table1[[#This Row],[Steph spent]]</f>
        <v>27.5</v>
      </c>
      <c r="R36" s="8">
        <f>Table1[[#This Row],[Arn Gained ]]+Table1[[#This Row],[Steph gained]]</f>
        <v>27.5</v>
      </c>
      <c r="S36" s="8">
        <f>Table1[[#This Row],[Spent]]-Table1[[#This Row],[Gained]]</f>
        <v>0</v>
      </c>
    </row>
    <row r="37" spans="1:19" x14ac:dyDescent="0.25">
      <c r="A37" t="s">
        <v>47</v>
      </c>
      <c r="C37" s="1">
        <v>42653</v>
      </c>
      <c r="D37">
        <v>58</v>
      </c>
      <c r="E37" t="s">
        <v>9</v>
      </c>
      <c r="F37" t="s">
        <v>14</v>
      </c>
      <c r="G37">
        <f>IF(OR(Table1[[#This Row],[account]]=" Courant Arnaud ",Table1[[#This Row],[account]]=" Courant Commun "),1,0)</f>
        <v>1</v>
      </c>
      <c r="H37">
        <f>IF(OR(Table1[[#This Row],[account]]=" Courant Stephanie ",Table1[[#This Row],[account]]=" Courant Commun "),1,0)</f>
        <v>1</v>
      </c>
      <c r="I37">
        <v>1</v>
      </c>
      <c r="J37">
        <v>1</v>
      </c>
      <c r="K37" t="s">
        <v>11</v>
      </c>
      <c r="L37" t="s">
        <v>18</v>
      </c>
      <c r="M37">
        <f>Table1[[#This Row],[Arn]]*Table1[[#This Row],[price]]/(Table1[[#This Row],[Arn]]+Table1[[#This Row],[Steph]])</f>
        <v>29</v>
      </c>
      <c r="N37">
        <f>Table1[[#This Row],[Arn2]]*Table1[[#This Row],[price]]/(Table1[[#This Row],[Arn2]]+Table1[[#This Row],[Steph2]])</f>
        <v>29</v>
      </c>
      <c r="O37">
        <f>Table1[[#This Row],[Steph]]*Table1[[#This Row],[price]]/(Table1[[#This Row],[Arn]]+Table1[[#This Row],[Steph]])</f>
        <v>29</v>
      </c>
      <c r="P37">
        <f>Table1[[#This Row],[Steph2]]*Table1[[#This Row],[price]]/(Table1[[#This Row],[Arn2]]+Table1[[#This Row],[Steph2]])</f>
        <v>29</v>
      </c>
      <c r="Q37" s="8">
        <f>Table1[[#This Row],[Arn Spent]]+Table1[[#This Row],[Steph spent]]</f>
        <v>58</v>
      </c>
      <c r="R37" s="8">
        <f>Table1[[#This Row],[Arn Gained ]]+Table1[[#This Row],[Steph gained]]</f>
        <v>58</v>
      </c>
      <c r="S37" s="8">
        <f>Table1[[#This Row],[Spent]]-Table1[[#This Row],[Gained]]</f>
        <v>0</v>
      </c>
    </row>
    <row r="38" spans="1:19" x14ac:dyDescent="0.25">
      <c r="A38" t="s">
        <v>26</v>
      </c>
      <c r="C38" s="1">
        <v>42653</v>
      </c>
      <c r="D38">
        <v>50</v>
      </c>
      <c r="E38" t="s">
        <v>20</v>
      </c>
      <c r="F38" t="s">
        <v>10</v>
      </c>
      <c r="G38">
        <f>IF(OR(Table1[[#This Row],[account]]=" Courant Arnaud ",Table1[[#This Row],[account]]=" Courant Commun "),1,0)</f>
        <v>0</v>
      </c>
      <c r="H38">
        <f>IF(OR(Table1[[#This Row],[account]]=" Courant Stephanie ",Table1[[#This Row],[account]]=" Courant Commun "),1,0)</f>
        <v>1</v>
      </c>
      <c r="I38">
        <v>1</v>
      </c>
      <c r="J38">
        <v>1</v>
      </c>
      <c r="K38" t="s">
        <v>11</v>
      </c>
      <c r="L38" t="s">
        <v>25</v>
      </c>
      <c r="M38">
        <f>Table1[[#This Row],[Arn]]*Table1[[#This Row],[price]]/(Table1[[#This Row],[Arn]]+Table1[[#This Row],[Steph]])</f>
        <v>0</v>
      </c>
      <c r="N38">
        <f>Table1[[#This Row],[Arn2]]*Table1[[#This Row],[price]]/(Table1[[#This Row],[Arn2]]+Table1[[#This Row],[Steph2]])</f>
        <v>25</v>
      </c>
      <c r="O38">
        <f>Table1[[#This Row],[Steph]]*Table1[[#This Row],[price]]/(Table1[[#This Row],[Arn]]+Table1[[#This Row],[Steph]])</f>
        <v>50</v>
      </c>
      <c r="P38">
        <f>Table1[[#This Row],[Steph2]]*Table1[[#This Row],[price]]/(Table1[[#This Row],[Arn2]]+Table1[[#This Row],[Steph2]])</f>
        <v>25</v>
      </c>
      <c r="Q38" s="8">
        <f>Table1[[#This Row],[Arn Spent]]+Table1[[#This Row],[Steph spent]]</f>
        <v>50</v>
      </c>
      <c r="R38" s="8">
        <f>Table1[[#This Row],[Arn Gained ]]+Table1[[#This Row],[Steph gained]]</f>
        <v>50</v>
      </c>
      <c r="S38" s="8">
        <f>Table1[[#This Row],[Spent]]-Table1[[#This Row],[Gained]]</f>
        <v>0</v>
      </c>
    </row>
    <row r="39" spans="1:19" x14ac:dyDescent="0.25">
      <c r="A39" t="s">
        <v>23</v>
      </c>
      <c r="C39" s="1">
        <v>42653</v>
      </c>
      <c r="D39">
        <v>52</v>
      </c>
      <c r="E39" t="s">
        <v>24</v>
      </c>
      <c r="F39" t="s">
        <v>10</v>
      </c>
      <c r="G39">
        <f>IF(OR(Table1[[#This Row],[account]]=" Courant Arnaud ",Table1[[#This Row],[account]]=" Courant Commun "),1,0)</f>
        <v>0</v>
      </c>
      <c r="H39">
        <f>IF(OR(Table1[[#This Row],[account]]=" Courant Stephanie ",Table1[[#This Row],[account]]=" Courant Commun "),1,0)</f>
        <v>1</v>
      </c>
      <c r="I39">
        <v>1</v>
      </c>
      <c r="J39">
        <v>1</v>
      </c>
      <c r="K39" t="s">
        <v>11</v>
      </c>
      <c r="L39" t="s">
        <v>25</v>
      </c>
      <c r="M39">
        <f>Table1[[#This Row],[Arn]]*Table1[[#This Row],[price]]/(Table1[[#This Row],[Arn]]+Table1[[#This Row],[Steph]])</f>
        <v>0</v>
      </c>
      <c r="N39">
        <f>Table1[[#This Row],[Arn2]]*Table1[[#This Row],[price]]/(Table1[[#This Row],[Arn2]]+Table1[[#This Row],[Steph2]])</f>
        <v>26</v>
      </c>
      <c r="O39">
        <f>Table1[[#This Row],[Steph]]*Table1[[#This Row],[price]]/(Table1[[#This Row],[Arn]]+Table1[[#This Row],[Steph]])</f>
        <v>52</v>
      </c>
      <c r="P39">
        <f>Table1[[#This Row],[Steph2]]*Table1[[#This Row],[price]]/(Table1[[#This Row],[Arn2]]+Table1[[#This Row],[Steph2]])</f>
        <v>26</v>
      </c>
      <c r="Q39" s="8">
        <f>Table1[[#This Row],[Arn Spent]]+Table1[[#This Row],[Steph spent]]</f>
        <v>52</v>
      </c>
      <c r="R39" s="8">
        <f>Table1[[#This Row],[Arn Gained ]]+Table1[[#This Row],[Steph gained]]</f>
        <v>52</v>
      </c>
      <c r="S39" s="8">
        <f>Table1[[#This Row],[Spent]]-Table1[[#This Row],[Gained]]</f>
        <v>0</v>
      </c>
    </row>
    <row r="40" spans="1:19" x14ac:dyDescent="0.25">
      <c r="A40" t="s">
        <v>23</v>
      </c>
      <c r="C40" s="1">
        <v>42649</v>
      </c>
      <c r="D40">
        <v>20</v>
      </c>
      <c r="E40" t="s">
        <v>24</v>
      </c>
      <c r="F40" t="s">
        <v>29</v>
      </c>
      <c r="G40">
        <f>IF(OR(Table1[[#This Row],[account]]=" Courant Arnaud ",Table1[[#This Row],[account]]=" Courant Commun "),1,0)</f>
        <v>1</v>
      </c>
      <c r="H40">
        <f>IF(OR(Table1[[#This Row],[account]]=" Courant Stephanie ",Table1[[#This Row],[account]]=" Courant Commun "),1,0)</f>
        <v>0</v>
      </c>
      <c r="I40">
        <v>1</v>
      </c>
      <c r="J40">
        <v>1</v>
      </c>
      <c r="K40" t="s">
        <v>11</v>
      </c>
      <c r="L40" t="s">
        <v>18</v>
      </c>
      <c r="M40">
        <f>Table1[[#This Row],[Arn]]*Table1[[#This Row],[price]]/(Table1[[#This Row],[Arn]]+Table1[[#This Row],[Steph]])</f>
        <v>20</v>
      </c>
      <c r="N40">
        <f>Table1[[#This Row],[Arn2]]*Table1[[#This Row],[price]]/(Table1[[#This Row],[Arn2]]+Table1[[#This Row],[Steph2]])</f>
        <v>10</v>
      </c>
      <c r="O40">
        <f>Table1[[#This Row],[Steph]]*Table1[[#This Row],[price]]/(Table1[[#This Row],[Arn]]+Table1[[#This Row],[Steph]])</f>
        <v>0</v>
      </c>
      <c r="P40">
        <f>Table1[[#This Row],[Steph2]]*Table1[[#This Row],[price]]/(Table1[[#This Row],[Arn2]]+Table1[[#This Row],[Steph2]])</f>
        <v>10</v>
      </c>
      <c r="Q40" s="8">
        <f>Table1[[#This Row],[Arn Spent]]+Table1[[#This Row],[Steph spent]]</f>
        <v>20</v>
      </c>
      <c r="R40" s="8">
        <f>Table1[[#This Row],[Arn Gained ]]+Table1[[#This Row],[Steph gained]]</f>
        <v>20</v>
      </c>
      <c r="S40" s="8">
        <f>Table1[[#This Row],[Spent]]-Table1[[#This Row],[Gained]]</f>
        <v>0</v>
      </c>
    </row>
    <row r="41" spans="1:19" x14ac:dyDescent="0.25">
      <c r="A41" t="s">
        <v>23</v>
      </c>
      <c r="C41" s="1">
        <v>42649</v>
      </c>
      <c r="D41">
        <v>6</v>
      </c>
      <c r="E41" t="s">
        <v>24</v>
      </c>
      <c r="F41" t="s">
        <v>10</v>
      </c>
      <c r="G41">
        <f>IF(OR(Table1[[#This Row],[account]]=" Courant Arnaud ",Table1[[#This Row],[account]]=" Courant Commun "),1,0)</f>
        <v>0</v>
      </c>
      <c r="H41">
        <f>IF(OR(Table1[[#This Row],[account]]=" Courant Stephanie ",Table1[[#This Row],[account]]=" Courant Commun "),1,0)</f>
        <v>1</v>
      </c>
      <c r="I41">
        <v>1</v>
      </c>
      <c r="J41">
        <v>1</v>
      </c>
      <c r="K41" t="s">
        <v>11</v>
      </c>
      <c r="L41" t="s">
        <v>25</v>
      </c>
      <c r="M41">
        <f>Table1[[#This Row],[Arn]]*Table1[[#This Row],[price]]/(Table1[[#This Row],[Arn]]+Table1[[#This Row],[Steph]])</f>
        <v>0</v>
      </c>
      <c r="N41">
        <f>Table1[[#This Row],[Arn2]]*Table1[[#This Row],[price]]/(Table1[[#This Row],[Arn2]]+Table1[[#This Row],[Steph2]])</f>
        <v>3</v>
      </c>
      <c r="O41">
        <f>Table1[[#This Row],[Steph]]*Table1[[#This Row],[price]]/(Table1[[#This Row],[Arn]]+Table1[[#This Row],[Steph]])</f>
        <v>6</v>
      </c>
      <c r="P41">
        <f>Table1[[#This Row],[Steph2]]*Table1[[#This Row],[price]]/(Table1[[#This Row],[Arn2]]+Table1[[#This Row],[Steph2]])</f>
        <v>3</v>
      </c>
      <c r="Q41" s="8">
        <f>Table1[[#This Row],[Arn Spent]]+Table1[[#This Row],[Steph spent]]</f>
        <v>6</v>
      </c>
      <c r="R41" s="8">
        <f>Table1[[#This Row],[Arn Gained ]]+Table1[[#This Row],[Steph gained]]</f>
        <v>6</v>
      </c>
      <c r="S41" s="8">
        <f>Table1[[#This Row],[Spent]]-Table1[[#This Row],[Gained]]</f>
        <v>0</v>
      </c>
    </row>
    <row r="42" spans="1:19" x14ac:dyDescent="0.25">
      <c r="A42" t="s">
        <v>8</v>
      </c>
      <c r="C42" s="1">
        <v>42649</v>
      </c>
      <c r="D42">
        <v>92</v>
      </c>
      <c r="E42" t="s">
        <v>9</v>
      </c>
      <c r="F42" t="s">
        <v>14</v>
      </c>
      <c r="G42">
        <f>IF(OR(Table1[[#This Row],[account]]=" Courant Arnaud ",Table1[[#This Row],[account]]=" Courant Commun "),1,0)</f>
        <v>1</v>
      </c>
      <c r="H42">
        <f>IF(OR(Table1[[#This Row],[account]]=" Courant Stephanie ",Table1[[#This Row],[account]]=" Courant Commun "),1,0)</f>
        <v>1</v>
      </c>
      <c r="I42">
        <v>1</v>
      </c>
      <c r="J42">
        <v>1</v>
      </c>
      <c r="K42" t="s">
        <v>11</v>
      </c>
      <c r="L42" t="s">
        <v>18</v>
      </c>
      <c r="M42">
        <f>Table1[[#This Row],[Arn]]*Table1[[#This Row],[price]]/(Table1[[#This Row],[Arn]]+Table1[[#This Row],[Steph]])</f>
        <v>46</v>
      </c>
      <c r="N42">
        <f>Table1[[#This Row],[Arn2]]*Table1[[#This Row],[price]]/(Table1[[#This Row],[Arn2]]+Table1[[#This Row],[Steph2]])</f>
        <v>46</v>
      </c>
      <c r="O42">
        <f>Table1[[#This Row],[Steph]]*Table1[[#This Row],[price]]/(Table1[[#This Row],[Arn]]+Table1[[#This Row],[Steph]])</f>
        <v>46</v>
      </c>
      <c r="P42">
        <f>Table1[[#This Row],[Steph2]]*Table1[[#This Row],[price]]/(Table1[[#This Row],[Arn2]]+Table1[[#This Row],[Steph2]])</f>
        <v>46</v>
      </c>
      <c r="Q42" s="8">
        <f>Table1[[#This Row],[Arn Spent]]+Table1[[#This Row],[Steph spent]]</f>
        <v>92</v>
      </c>
      <c r="R42" s="8">
        <f>Table1[[#This Row],[Arn Gained ]]+Table1[[#This Row],[Steph gained]]</f>
        <v>92</v>
      </c>
      <c r="S42" s="8">
        <f>Table1[[#This Row],[Spent]]-Table1[[#This Row],[Gained]]</f>
        <v>0</v>
      </c>
    </row>
    <row r="43" spans="1:19" x14ac:dyDescent="0.25">
      <c r="A43" t="s">
        <v>48</v>
      </c>
      <c r="C43" s="1">
        <v>42648</v>
      </c>
      <c r="D43">
        <v>56.5</v>
      </c>
      <c r="E43" t="s">
        <v>20</v>
      </c>
      <c r="F43" t="s">
        <v>10</v>
      </c>
      <c r="G43">
        <f>IF(OR(Table1[[#This Row],[account]]=" Courant Arnaud ",Table1[[#This Row],[account]]=" Courant Commun "),1,0)</f>
        <v>0</v>
      </c>
      <c r="H43">
        <f>IF(OR(Table1[[#This Row],[account]]=" Courant Stephanie ",Table1[[#This Row],[account]]=" Courant Commun "),1,0)</f>
        <v>1</v>
      </c>
      <c r="I43">
        <v>1</v>
      </c>
      <c r="J43">
        <v>1</v>
      </c>
      <c r="K43" t="s">
        <v>11</v>
      </c>
      <c r="L43" t="s">
        <v>18</v>
      </c>
      <c r="M43">
        <f>Table1[[#This Row],[Arn]]*Table1[[#This Row],[price]]/(Table1[[#This Row],[Arn]]+Table1[[#This Row],[Steph]])</f>
        <v>0</v>
      </c>
      <c r="N43">
        <f>Table1[[#This Row],[Arn2]]*Table1[[#This Row],[price]]/(Table1[[#This Row],[Arn2]]+Table1[[#This Row],[Steph2]])</f>
        <v>28.25</v>
      </c>
      <c r="O43">
        <f>Table1[[#This Row],[Steph]]*Table1[[#This Row],[price]]/(Table1[[#This Row],[Arn]]+Table1[[#This Row],[Steph]])</f>
        <v>56.5</v>
      </c>
      <c r="P43">
        <f>Table1[[#This Row],[Steph2]]*Table1[[#This Row],[price]]/(Table1[[#This Row],[Arn2]]+Table1[[#This Row],[Steph2]])</f>
        <v>28.25</v>
      </c>
      <c r="Q43" s="8">
        <f>Table1[[#This Row],[Arn Spent]]+Table1[[#This Row],[Steph spent]]</f>
        <v>56.5</v>
      </c>
      <c r="R43" s="8">
        <f>Table1[[#This Row],[Arn Gained ]]+Table1[[#This Row],[Steph gained]]</f>
        <v>56.5</v>
      </c>
      <c r="S43" s="8">
        <f>Table1[[#This Row],[Spent]]-Table1[[#This Row],[Gained]]</f>
        <v>0</v>
      </c>
    </row>
    <row r="44" spans="1:19" x14ac:dyDescent="0.25">
      <c r="A44" t="s">
        <v>49</v>
      </c>
      <c r="C44" s="1">
        <v>42647</v>
      </c>
      <c r="D44">
        <v>5.5</v>
      </c>
      <c r="E44" t="s">
        <v>9</v>
      </c>
      <c r="F44" t="s">
        <v>29</v>
      </c>
      <c r="G44">
        <f>IF(OR(Table1[[#This Row],[account]]=" Courant Arnaud ",Table1[[#This Row],[account]]=" Courant Commun "),1,0)</f>
        <v>1</v>
      </c>
      <c r="H44">
        <f>IF(OR(Table1[[#This Row],[account]]=" Courant Stephanie ",Table1[[#This Row],[account]]=" Courant Commun "),1,0)</f>
        <v>0</v>
      </c>
      <c r="I44">
        <v>1</v>
      </c>
      <c r="J44">
        <v>1</v>
      </c>
      <c r="K44" t="s">
        <v>11</v>
      </c>
      <c r="L44" t="s">
        <v>18</v>
      </c>
      <c r="M44">
        <f>Table1[[#This Row],[Arn]]*Table1[[#This Row],[price]]/(Table1[[#This Row],[Arn]]+Table1[[#This Row],[Steph]])</f>
        <v>5.5</v>
      </c>
      <c r="N44">
        <f>Table1[[#This Row],[Arn2]]*Table1[[#This Row],[price]]/(Table1[[#This Row],[Arn2]]+Table1[[#This Row],[Steph2]])</f>
        <v>2.75</v>
      </c>
      <c r="O44">
        <f>Table1[[#This Row],[Steph]]*Table1[[#This Row],[price]]/(Table1[[#This Row],[Arn]]+Table1[[#This Row],[Steph]])</f>
        <v>0</v>
      </c>
      <c r="P44">
        <f>Table1[[#This Row],[Steph2]]*Table1[[#This Row],[price]]/(Table1[[#This Row],[Arn2]]+Table1[[#This Row],[Steph2]])</f>
        <v>2.75</v>
      </c>
      <c r="Q44" s="8">
        <f>Table1[[#This Row],[Arn Spent]]+Table1[[#This Row],[Steph spent]]</f>
        <v>5.5</v>
      </c>
      <c r="R44" s="8">
        <f>Table1[[#This Row],[Arn Gained ]]+Table1[[#This Row],[Steph gained]]</f>
        <v>5.5</v>
      </c>
      <c r="S44" s="8">
        <f>Table1[[#This Row],[Spent]]-Table1[[#This Row],[Gained]]</f>
        <v>0</v>
      </c>
    </row>
    <row r="45" spans="1:19" x14ac:dyDescent="0.25">
      <c r="A45" t="s">
        <v>50</v>
      </c>
      <c r="C45" s="1">
        <v>42647</v>
      </c>
      <c r="D45">
        <v>21.5</v>
      </c>
      <c r="E45" t="s">
        <v>9</v>
      </c>
      <c r="F45" t="s">
        <v>10</v>
      </c>
      <c r="G45">
        <f>IF(OR(Table1[[#This Row],[account]]=" Courant Arnaud ",Table1[[#This Row],[account]]=" Courant Commun "),1,0)</f>
        <v>0</v>
      </c>
      <c r="H45">
        <f>IF(OR(Table1[[#This Row],[account]]=" Courant Stephanie ",Table1[[#This Row],[account]]=" Courant Commun "),1,0)</f>
        <v>1</v>
      </c>
      <c r="I45">
        <v>1</v>
      </c>
      <c r="J45">
        <v>1</v>
      </c>
      <c r="K45" t="s">
        <v>11</v>
      </c>
      <c r="L45" t="s">
        <v>18</v>
      </c>
      <c r="M45">
        <f>Table1[[#This Row],[Arn]]*Table1[[#This Row],[price]]/(Table1[[#This Row],[Arn]]+Table1[[#This Row],[Steph]])</f>
        <v>0</v>
      </c>
      <c r="N45">
        <f>Table1[[#This Row],[Arn2]]*Table1[[#This Row],[price]]/(Table1[[#This Row],[Arn2]]+Table1[[#This Row],[Steph2]])</f>
        <v>10.75</v>
      </c>
      <c r="O45">
        <f>Table1[[#This Row],[Steph]]*Table1[[#This Row],[price]]/(Table1[[#This Row],[Arn]]+Table1[[#This Row],[Steph]])</f>
        <v>21.5</v>
      </c>
      <c r="P45">
        <f>Table1[[#This Row],[Steph2]]*Table1[[#This Row],[price]]/(Table1[[#This Row],[Arn2]]+Table1[[#This Row],[Steph2]])</f>
        <v>10.75</v>
      </c>
      <c r="Q45" s="8">
        <f>Table1[[#This Row],[Arn Spent]]+Table1[[#This Row],[Steph spent]]</f>
        <v>21.5</v>
      </c>
      <c r="R45" s="8">
        <f>Table1[[#This Row],[Arn Gained ]]+Table1[[#This Row],[Steph gained]]</f>
        <v>21.5</v>
      </c>
      <c r="S45" s="8">
        <f>Table1[[#This Row],[Spent]]-Table1[[#This Row],[Gained]]</f>
        <v>0</v>
      </c>
    </row>
    <row r="46" spans="1:19" x14ac:dyDescent="0.25">
      <c r="A46" t="s">
        <v>51</v>
      </c>
      <c r="C46" s="1">
        <v>42646</v>
      </c>
      <c r="D46">
        <v>55</v>
      </c>
      <c r="E46" t="s">
        <v>24</v>
      </c>
      <c r="F46" t="s">
        <v>10</v>
      </c>
      <c r="G46">
        <f>IF(OR(Table1[[#This Row],[account]]=" Courant Arnaud ",Table1[[#This Row],[account]]=" Courant Commun "),1,0)</f>
        <v>0</v>
      </c>
      <c r="H46">
        <f>IF(OR(Table1[[#This Row],[account]]=" Courant Stephanie ",Table1[[#This Row],[account]]=" Courant Commun "),1,0)</f>
        <v>1</v>
      </c>
      <c r="I46">
        <v>1</v>
      </c>
      <c r="J46">
        <v>1</v>
      </c>
      <c r="K46" t="s">
        <v>11</v>
      </c>
      <c r="L46" t="s">
        <v>25</v>
      </c>
      <c r="M46">
        <f>Table1[[#This Row],[Arn]]*Table1[[#This Row],[price]]/(Table1[[#This Row],[Arn]]+Table1[[#This Row],[Steph]])</f>
        <v>0</v>
      </c>
      <c r="N46">
        <f>Table1[[#This Row],[Arn2]]*Table1[[#This Row],[price]]/(Table1[[#This Row],[Arn2]]+Table1[[#This Row],[Steph2]])</f>
        <v>27.5</v>
      </c>
      <c r="O46">
        <f>Table1[[#This Row],[Steph]]*Table1[[#This Row],[price]]/(Table1[[#This Row],[Arn]]+Table1[[#This Row],[Steph]])</f>
        <v>55</v>
      </c>
      <c r="P46">
        <f>Table1[[#This Row],[Steph2]]*Table1[[#This Row],[price]]/(Table1[[#This Row],[Arn2]]+Table1[[#This Row],[Steph2]])</f>
        <v>27.5</v>
      </c>
      <c r="Q46" s="8">
        <f>Table1[[#This Row],[Arn Spent]]+Table1[[#This Row],[Steph spent]]</f>
        <v>55</v>
      </c>
      <c r="R46" s="8">
        <f>Table1[[#This Row],[Arn Gained ]]+Table1[[#This Row],[Steph gained]]</f>
        <v>55</v>
      </c>
      <c r="S46" s="8">
        <f>Table1[[#This Row],[Spent]]-Table1[[#This Row],[Gained]]</f>
        <v>0</v>
      </c>
    </row>
    <row r="47" spans="1:19" x14ac:dyDescent="0.25">
      <c r="A47" t="s">
        <v>52</v>
      </c>
      <c r="C47" s="1">
        <v>42646</v>
      </c>
      <c r="D47">
        <v>13.86</v>
      </c>
      <c r="E47" t="s">
        <v>24</v>
      </c>
      <c r="F47" t="s">
        <v>10</v>
      </c>
      <c r="G47">
        <f>IF(OR(Table1[[#This Row],[account]]=" Courant Arnaud ",Table1[[#This Row],[account]]=" Courant Commun "),1,0)</f>
        <v>0</v>
      </c>
      <c r="H47">
        <f>IF(OR(Table1[[#This Row],[account]]=" Courant Stephanie ",Table1[[#This Row],[account]]=" Courant Commun "),1,0)</f>
        <v>1</v>
      </c>
      <c r="I47">
        <v>1</v>
      </c>
      <c r="J47">
        <v>1</v>
      </c>
      <c r="K47" t="s">
        <v>11</v>
      </c>
      <c r="L47" t="s">
        <v>18</v>
      </c>
      <c r="M47">
        <f>Table1[[#This Row],[Arn]]*Table1[[#This Row],[price]]/(Table1[[#This Row],[Arn]]+Table1[[#This Row],[Steph]])</f>
        <v>0</v>
      </c>
      <c r="N47">
        <f>Table1[[#This Row],[Arn2]]*Table1[[#This Row],[price]]/(Table1[[#This Row],[Arn2]]+Table1[[#This Row],[Steph2]])</f>
        <v>6.93</v>
      </c>
      <c r="O47">
        <f>Table1[[#This Row],[Steph]]*Table1[[#This Row],[price]]/(Table1[[#This Row],[Arn]]+Table1[[#This Row],[Steph]])</f>
        <v>13.86</v>
      </c>
      <c r="P47">
        <f>Table1[[#This Row],[Steph2]]*Table1[[#This Row],[price]]/(Table1[[#This Row],[Arn2]]+Table1[[#This Row],[Steph2]])</f>
        <v>6.93</v>
      </c>
      <c r="Q47" s="8">
        <f>Table1[[#This Row],[Arn Spent]]+Table1[[#This Row],[Steph spent]]</f>
        <v>13.86</v>
      </c>
      <c r="R47" s="8">
        <f>Table1[[#This Row],[Arn Gained ]]+Table1[[#This Row],[Steph gained]]</f>
        <v>13.86</v>
      </c>
      <c r="S47" s="8">
        <f>Table1[[#This Row],[Spent]]-Table1[[#This Row],[Gained]]</f>
        <v>0</v>
      </c>
    </row>
    <row r="48" spans="1:19" x14ac:dyDescent="0.25">
      <c r="A48" t="s">
        <v>53</v>
      </c>
      <c r="C48" s="1">
        <v>42644</v>
      </c>
      <c r="D48">
        <v>11.4</v>
      </c>
      <c r="E48" t="s">
        <v>9</v>
      </c>
      <c r="F48" t="s">
        <v>10</v>
      </c>
      <c r="G48">
        <f>IF(OR(Table1[[#This Row],[account]]=" Courant Arnaud ",Table1[[#This Row],[account]]=" Courant Commun "),1,0)</f>
        <v>0</v>
      </c>
      <c r="H48">
        <f>IF(OR(Table1[[#This Row],[account]]=" Courant Stephanie ",Table1[[#This Row],[account]]=" Courant Commun "),1,0)</f>
        <v>1</v>
      </c>
      <c r="I48">
        <v>1</v>
      </c>
      <c r="J48">
        <v>1</v>
      </c>
      <c r="K48" t="s">
        <v>11</v>
      </c>
      <c r="L48" t="s">
        <v>18</v>
      </c>
      <c r="M48">
        <f>Table1[[#This Row],[Arn]]*Table1[[#This Row],[price]]/(Table1[[#This Row],[Arn]]+Table1[[#This Row],[Steph]])</f>
        <v>0</v>
      </c>
      <c r="N48">
        <f>Table1[[#This Row],[Arn2]]*Table1[[#This Row],[price]]/(Table1[[#This Row],[Arn2]]+Table1[[#This Row],[Steph2]])</f>
        <v>5.7</v>
      </c>
      <c r="O48">
        <f>Table1[[#This Row],[Steph]]*Table1[[#This Row],[price]]/(Table1[[#This Row],[Arn]]+Table1[[#This Row],[Steph]])</f>
        <v>11.4</v>
      </c>
      <c r="P48">
        <f>Table1[[#This Row],[Steph2]]*Table1[[#This Row],[price]]/(Table1[[#This Row],[Arn2]]+Table1[[#This Row],[Steph2]])</f>
        <v>5.7</v>
      </c>
      <c r="Q48" s="8">
        <f>Table1[[#This Row],[Arn Spent]]+Table1[[#This Row],[Steph spent]]</f>
        <v>11.4</v>
      </c>
      <c r="R48" s="8">
        <f>Table1[[#This Row],[Arn Gained ]]+Table1[[#This Row],[Steph gained]]</f>
        <v>11.4</v>
      </c>
      <c r="S48" s="8">
        <f>Table1[[#This Row],[Spent]]-Table1[[#This Row],[Gained]]</f>
        <v>0</v>
      </c>
    </row>
    <row r="49" spans="1:19" x14ac:dyDescent="0.25">
      <c r="A49" t="s">
        <v>54</v>
      </c>
      <c r="C49" s="1">
        <v>42644</v>
      </c>
      <c r="D49">
        <v>69</v>
      </c>
      <c r="E49" t="s">
        <v>9</v>
      </c>
      <c r="F49" t="s">
        <v>10</v>
      </c>
      <c r="G49">
        <f>IF(OR(Table1[[#This Row],[account]]=" Courant Arnaud ",Table1[[#This Row],[account]]=" Courant Commun "),1,0)</f>
        <v>0</v>
      </c>
      <c r="H49">
        <f>IF(OR(Table1[[#This Row],[account]]=" Courant Stephanie ",Table1[[#This Row],[account]]=" Courant Commun "),1,0)</f>
        <v>1</v>
      </c>
      <c r="I49">
        <v>1</v>
      </c>
      <c r="J49">
        <v>1</v>
      </c>
      <c r="K49" t="s">
        <v>11</v>
      </c>
      <c r="L49" t="s">
        <v>18</v>
      </c>
      <c r="M49">
        <f>Table1[[#This Row],[Arn]]*Table1[[#This Row],[price]]/(Table1[[#This Row],[Arn]]+Table1[[#This Row],[Steph]])</f>
        <v>0</v>
      </c>
      <c r="N49">
        <f>Table1[[#This Row],[Arn2]]*Table1[[#This Row],[price]]/(Table1[[#This Row],[Arn2]]+Table1[[#This Row],[Steph2]])</f>
        <v>34.5</v>
      </c>
      <c r="O49">
        <f>Table1[[#This Row],[Steph]]*Table1[[#This Row],[price]]/(Table1[[#This Row],[Arn]]+Table1[[#This Row],[Steph]])</f>
        <v>69</v>
      </c>
      <c r="P49">
        <f>Table1[[#This Row],[Steph2]]*Table1[[#This Row],[price]]/(Table1[[#This Row],[Arn2]]+Table1[[#This Row],[Steph2]])</f>
        <v>34.5</v>
      </c>
      <c r="Q49" s="8">
        <f>Table1[[#This Row],[Arn Spent]]+Table1[[#This Row],[Steph spent]]</f>
        <v>69</v>
      </c>
      <c r="R49" s="8">
        <f>Table1[[#This Row],[Arn Gained ]]+Table1[[#This Row],[Steph gained]]</f>
        <v>69</v>
      </c>
      <c r="S49" s="8">
        <f>Table1[[#This Row],[Spent]]-Table1[[#This Row],[Gained]]</f>
        <v>0</v>
      </c>
    </row>
    <row r="50" spans="1:19" x14ac:dyDescent="0.25">
      <c r="A50" t="s">
        <v>55</v>
      </c>
      <c r="C50" s="1">
        <v>42643</v>
      </c>
      <c r="D50">
        <v>26.95</v>
      </c>
      <c r="E50" t="s">
        <v>43</v>
      </c>
      <c r="F50" t="s">
        <v>10</v>
      </c>
      <c r="G50">
        <f>IF(OR(Table1[[#This Row],[account]]=" Courant Arnaud ",Table1[[#This Row],[account]]=" Courant Commun "),1,0)</f>
        <v>0</v>
      </c>
      <c r="H50">
        <f>IF(OR(Table1[[#This Row],[account]]=" Courant Stephanie ",Table1[[#This Row],[account]]=" Courant Commun "),1,0)</f>
        <v>1</v>
      </c>
      <c r="I50">
        <v>1</v>
      </c>
      <c r="J50">
        <v>1</v>
      </c>
      <c r="K50" t="s">
        <v>11</v>
      </c>
      <c r="L50" t="s">
        <v>18</v>
      </c>
      <c r="M50">
        <f>Table1[[#This Row],[Arn]]*Table1[[#This Row],[price]]/(Table1[[#This Row],[Arn]]+Table1[[#This Row],[Steph]])</f>
        <v>0</v>
      </c>
      <c r="N50">
        <f>Table1[[#This Row],[Arn2]]*Table1[[#This Row],[price]]/(Table1[[#This Row],[Arn2]]+Table1[[#This Row],[Steph2]])</f>
        <v>13.475</v>
      </c>
      <c r="O50">
        <f>Table1[[#This Row],[Steph]]*Table1[[#This Row],[price]]/(Table1[[#This Row],[Arn]]+Table1[[#This Row],[Steph]])</f>
        <v>26.95</v>
      </c>
      <c r="P50">
        <f>Table1[[#This Row],[Steph2]]*Table1[[#This Row],[price]]/(Table1[[#This Row],[Arn2]]+Table1[[#This Row],[Steph2]])</f>
        <v>13.475</v>
      </c>
      <c r="Q50" s="8">
        <f>Table1[[#This Row],[Arn Spent]]+Table1[[#This Row],[Steph spent]]</f>
        <v>26.95</v>
      </c>
      <c r="R50" s="8">
        <f>Table1[[#This Row],[Arn Gained ]]+Table1[[#This Row],[Steph gained]]</f>
        <v>26.95</v>
      </c>
      <c r="S50" s="8">
        <f>Table1[[#This Row],[Spent]]-Table1[[#This Row],[Gained]]</f>
        <v>0</v>
      </c>
    </row>
    <row r="51" spans="1:19" x14ac:dyDescent="0.25">
      <c r="A51" t="s">
        <v>56</v>
      </c>
      <c r="C51" s="1">
        <v>42641</v>
      </c>
      <c r="D51">
        <v>55</v>
      </c>
      <c r="E51" t="s">
        <v>20</v>
      </c>
      <c r="F51" t="s">
        <v>10</v>
      </c>
      <c r="G51">
        <f>IF(OR(Table1[[#This Row],[account]]=" Courant Arnaud ",Table1[[#This Row],[account]]=" Courant Commun "),1,0)</f>
        <v>0</v>
      </c>
      <c r="H51">
        <f>IF(OR(Table1[[#This Row],[account]]=" Courant Stephanie ",Table1[[#This Row],[account]]=" Courant Commun "),1,0)</f>
        <v>1</v>
      </c>
      <c r="I51">
        <v>1</v>
      </c>
      <c r="J51">
        <v>1</v>
      </c>
      <c r="K51" t="s">
        <v>11</v>
      </c>
      <c r="L51" t="s">
        <v>25</v>
      </c>
      <c r="M51">
        <f>Table1[[#This Row],[Arn]]*Table1[[#This Row],[price]]/(Table1[[#This Row],[Arn]]+Table1[[#This Row],[Steph]])</f>
        <v>0</v>
      </c>
      <c r="N51">
        <f>Table1[[#This Row],[Arn2]]*Table1[[#This Row],[price]]/(Table1[[#This Row],[Arn2]]+Table1[[#This Row],[Steph2]])</f>
        <v>27.5</v>
      </c>
      <c r="O51">
        <f>Table1[[#This Row],[Steph]]*Table1[[#This Row],[price]]/(Table1[[#This Row],[Arn]]+Table1[[#This Row],[Steph]])</f>
        <v>55</v>
      </c>
      <c r="P51">
        <f>Table1[[#This Row],[Steph2]]*Table1[[#This Row],[price]]/(Table1[[#This Row],[Arn2]]+Table1[[#This Row],[Steph2]])</f>
        <v>27.5</v>
      </c>
      <c r="Q51" s="8">
        <f>Table1[[#This Row],[Arn Spent]]+Table1[[#This Row],[Steph spent]]</f>
        <v>55</v>
      </c>
      <c r="R51" s="8">
        <f>Table1[[#This Row],[Arn Gained ]]+Table1[[#This Row],[Steph gained]]</f>
        <v>55</v>
      </c>
      <c r="S51" s="8">
        <f>Table1[[#This Row],[Spent]]-Table1[[#This Row],[Gained]]</f>
        <v>0</v>
      </c>
    </row>
    <row r="52" spans="1:19" x14ac:dyDescent="0.25">
      <c r="A52" t="s">
        <v>57</v>
      </c>
      <c r="C52" s="1">
        <v>42639</v>
      </c>
      <c r="D52">
        <v>11.52</v>
      </c>
      <c r="E52" t="s">
        <v>35</v>
      </c>
      <c r="F52" t="s">
        <v>10</v>
      </c>
      <c r="G52">
        <f>IF(OR(Table1[[#This Row],[account]]=" Courant Arnaud ",Table1[[#This Row],[account]]=" Courant Commun "),1,0)</f>
        <v>0</v>
      </c>
      <c r="H52">
        <f>IF(OR(Table1[[#This Row],[account]]=" Courant Stephanie ",Table1[[#This Row],[account]]=" Courant Commun "),1,0)</f>
        <v>1</v>
      </c>
      <c r="I52">
        <v>1</v>
      </c>
      <c r="J52">
        <v>1</v>
      </c>
      <c r="K52" t="s">
        <v>11</v>
      </c>
      <c r="L52" t="s">
        <v>18</v>
      </c>
      <c r="M52">
        <f>Table1[[#This Row],[Arn]]*Table1[[#This Row],[price]]/(Table1[[#This Row],[Arn]]+Table1[[#This Row],[Steph]])</f>
        <v>0</v>
      </c>
      <c r="N52">
        <f>Table1[[#This Row],[Arn2]]*Table1[[#This Row],[price]]/(Table1[[#This Row],[Arn2]]+Table1[[#This Row],[Steph2]])</f>
        <v>5.76</v>
      </c>
      <c r="O52">
        <f>Table1[[#This Row],[Steph]]*Table1[[#This Row],[price]]/(Table1[[#This Row],[Arn]]+Table1[[#This Row],[Steph]])</f>
        <v>11.52</v>
      </c>
      <c r="P52">
        <f>Table1[[#This Row],[Steph2]]*Table1[[#This Row],[price]]/(Table1[[#This Row],[Arn2]]+Table1[[#This Row],[Steph2]])</f>
        <v>5.76</v>
      </c>
      <c r="Q52" s="8">
        <f>Table1[[#This Row],[Arn Spent]]+Table1[[#This Row],[Steph spent]]</f>
        <v>11.52</v>
      </c>
      <c r="R52" s="8">
        <f>Table1[[#This Row],[Arn Gained ]]+Table1[[#This Row],[Steph gained]]</f>
        <v>11.52</v>
      </c>
      <c r="S52" s="8">
        <f>Table1[[#This Row],[Spent]]-Table1[[#This Row],[Gained]]</f>
        <v>0</v>
      </c>
    </row>
    <row r="53" spans="1:19" x14ac:dyDescent="0.25">
      <c r="A53" t="s">
        <v>54</v>
      </c>
      <c r="C53" s="1">
        <v>42638</v>
      </c>
      <c r="D53">
        <v>40.35</v>
      </c>
      <c r="E53" t="s">
        <v>9</v>
      </c>
      <c r="F53" t="s">
        <v>14</v>
      </c>
      <c r="G53">
        <f>IF(OR(Table1[[#This Row],[account]]=" Courant Arnaud ",Table1[[#This Row],[account]]=" Courant Commun "),1,0)</f>
        <v>1</v>
      </c>
      <c r="H53">
        <f>IF(OR(Table1[[#This Row],[account]]=" Courant Stephanie ",Table1[[#This Row],[account]]=" Courant Commun "),1,0)</f>
        <v>1</v>
      </c>
      <c r="I53">
        <v>1</v>
      </c>
      <c r="J53">
        <v>1</v>
      </c>
      <c r="K53" t="s">
        <v>11</v>
      </c>
      <c r="L53" t="s">
        <v>18</v>
      </c>
      <c r="M53">
        <f>Table1[[#This Row],[Arn]]*Table1[[#This Row],[price]]/(Table1[[#This Row],[Arn]]+Table1[[#This Row],[Steph]])</f>
        <v>20.175000000000001</v>
      </c>
      <c r="N53">
        <f>Table1[[#This Row],[Arn2]]*Table1[[#This Row],[price]]/(Table1[[#This Row],[Arn2]]+Table1[[#This Row],[Steph2]])</f>
        <v>20.175000000000001</v>
      </c>
      <c r="O53">
        <f>Table1[[#This Row],[Steph]]*Table1[[#This Row],[price]]/(Table1[[#This Row],[Arn]]+Table1[[#This Row],[Steph]])</f>
        <v>20.175000000000001</v>
      </c>
      <c r="P53">
        <f>Table1[[#This Row],[Steph2]]*Table1[[#This Row],[price]]/(Table1[[#This Row],[Arn2]]+Table1[[#This Row],[Steph2]])</f>
        <v>20.175000000000001</v>
      </c>
      <c r="Q53" s="8">
        <f>Table1[[#This Row],[Arn Spent]]+Table1[[#This Row],[Steph spent]]</f>
        <v>40.35</v>
      </c>
      <c r="R53" s="8">
        <f>Table1[[#This Row],[Arn Gained ]]+Table1[[#This Row],[Steph gained]]</f>
        <v>40.35</v>
      </c>
      <c r="S53" s="8">
        <f>Table1[[#This Row],[Spent]]-Table1[[#This Row],[Gained]]</f>
        <v>0</v>
      </c>
    </row>
    <row r="54" spans="1:19" x14ac:dyDescent="0.25">
      <c r="A54" t="s">
        <v>41</v>
      </c>
      <c r="C54" s="1">
        <v>42638</v>
      </c>
      <c r="D54">
        <v>15.12</v>
      </c>
      <c r="E54" t="s">
        <v>9</v>
      </c>
      <c r="F54" t="s">
        <v>10</v>
      </c>
      <c r="G54">
        <f>IF(OR(Table1[[#This Row],[account]]=" Courant Arnaud ",Table1[[#This Row],[account]]=" Courant Commun "),1,0)</f>
        <v>0</v>
      </c>
      <c r="H54">
        <f>IF(OR(Table1[[#This Row],[account]]=" Courant Stephanie ",Table1[[#This Row],[account]]=" Courant Commun "),1,0)</f>
        <v>1</v>
      </c>
      <c r="I54">
        <v>1</v>
      </c>
      <c r="J54">
        <v>1</v>
      </c>
      <c r="K54" t="s">
        <v>11</v>
      </c>
      <c r="L54" t="s">
        <v>18</v>
      </c>
      <c r="M54">
        <f>Table1[[#This Row],[Arn]]*Table1[[#This Row],[price]]/(Table1[[#This Row],[Arn]]+Table1[[#This Row],[Steph]])</f>
        <v>0</v>
      </c>
      <c r="N54">
        <f>Table1[[#This Row],[Arn2]]*Table1[[#This Row],[price]]/(Table1[[#This Row],[Arn2]]+Table1[[#This Row],[Steph2]])</f>
        <v>7.56</v>
      </c>
      <c r="O54">
        <f>Table1[[#This Row],[Steph]]*Table1[[#This Row],[price]]/(Table1[[#This Row],[Arn]]+Table1[[#This Row],[Steph]])</f>
        <v>15.12</v>
      </c>
      <c r="P54">
        <f>Table1[[#This Row],[Steph2]]*Table1[[#This Row],[price]]/(Table1[[#This Row],[Arn2]]+Table1[[#This Row],[Steph2]])</f>
        <v>7.56</v>
      </c>
      <c r="Q54" s="8">
        <f>Table1[[#This Row],[Arn Spent]]+Table1[[#This Row],[Steph spent]]</f>
        <v>15.12</v>
      </c>
      <c r="R54" s="8">
        <f>Table1[[#This Row],[Arn Gained ]]+Table1[[#This Row],[Steph gained]]</f>
        <v>15.12</v>
      </c>
      <c r="S54" s="8">
        <f>Table1[[#This Row],[Spent]]-Table1[[#This Row],[Gained]]</f>
        <v>0</v>
      </c>
    </row>
    <row r="55" spans="1:19" x14ac:dyDescent="0.25">
      <c r="A55" t="s">
        <v>54</v>
      </c>
      <c r="C55" s="1">
        <v>42638</v>
      </c>
      <c r="D55">
        <v>22.63</v>
      </c>
      <c r="E55" t="s">
        <v>9</v>
      </c>
      <c r="F55" t="s">
        <v>10</v>
      </c>
      <c r="G55">
        <f>IF(OR(Table1[[#This Row],[account]]=" Courant Arnaud ",Table1[[#This Row],[account]]=" Courant Commun "),1,0)</f>
        <v>0</v>
      </c>
      <c r="H55">
        <f>IF(OR(Table1[[#This Row],[account]]=" Courant Stephanie ",Table1[[#This Row],[account]]=" Courant Commun "),1,0)</f>
        <v>1</v>
      </c>
      <c r="I55">
        <v>1</v>
      </c>
      <c r="J55">
        <v>1</v>
      </c>
      <c r="K55" t="s">
        <v>11</v>
      </c>
      <c r="L55" t="s">
        <v>18</v>
      </c>
      <c r="M55">
        <f>Table1[[#This Row],[Arn]]*Table1[[#This Row],[price]]/(Table1[[#This Row],[Arn]]+Table1[[#This Row],[Steph]])</f>
        <v>0</v>
      </c>
      <c r="N55">
        <f>Table1[[#This Row],[Arn2]]*Table1[[#This Row],[price]]/(Table1[[#This Row],[Arn2]]+Table1[[#This Row],[Steph2]])</f>
        <v>11.315</v>
      </c>
      <c r="O55">
        <f>Table1[[#This Row],[Steph]]*Table1[[#This Row],[price]]/(Table1[[#This Row],[Arn]]+Table1[[#This Row],[Steph]])</f>
        <v>22.63</v>
      </c>
      <c r="P55">
        <f>Table1[[#This Row],[Steph2]]*Table1[[#This Row],[price]]/(Table1[[#This Row],[Arn2]]+Table1[[#This Row],[Steph2]])</f>
        <v>11.315</v>
      </c>
      <c r="Q55" s="8">
        <f>Table1[[#This Row],[Arn Spent]]+Table1[[#This Row],[Steph spent]]</f>
        <v>22.63</v>
      </c>
      <c r="R55" s="8">
        <f>Table1[[#This Row],[Arn Gained ]]+Table1[[#This Row],[Steph gained]]</f>
        <v>22.63</v>
      </c>
      <c r="S55" s="8">
        <f>Table1[[#This Row],[Spent]]-Table1[[#This Row],[Gained]]</f>
        <v>0</v>
      </c>
    </row>
    <row r="56" spans="1:19" x14ac:dyDescent="0.25">
      <c r="A56" t="s">
        <v>8</v>
      </c>
      <c r="C56" s="1">
        <v>42637</v>
      </c>
      <c r="D56">
        <v>40.97</v>
      </c>
      <c r="E56" t="s">
        <v>9</v>
      </c>
      <c r="F56" t="s">
        <v>29</v>
      </c>
      <c r="G56">
        <f>IF(OR(Table1[[#This Row],[account]]=" Courant Arnaud ",Table1[[#This Row],[account]]=" Courant Commun "),1,0)</f>
        <v>1</v>
      </c>
      <c r="H56">
        <f>IF(OR(Table1[[#This Row],[account]]=" Courant Stephanie ",Table1[[#This Row],[account]]=" Courant Commun "),1,0)</f>
        <v>0</v>
      </c>
      <c r="I56">
        <v>1</v>
      </c>
      <c r="J56">
        <v>1</v>
      </c>
      <c r="K56" t="s">
        <v>11</v>
      </c>
      <c r="L56" t="s">
        <v>18</v>
      </c>
      <c r="M56">
        <f>Table1[[#This Row],[Arn]]*Table1[[#This Row],[price]]/(Table1[[#This Row],[Arn]]+Table1[[#This Row],[Steph]])</f>
        <v>40.97</v>
      </c>
      <c r="N56">
        <f>Table1[[#This Row],[Arn2]]*Table1[[#This Row],[price]]/(Table1[[#This Row],[Arn2]]+Table1[[#This Row],[Steph2]])</f>
        <v>20.484999999999999</v>
      </c>
      <c r="O56">
        <f>Table1[[#This Row],[Steph]]*Table1[[#This Row],[price]]/(Table1[[#This Row],[Arn]]+Table1[[#This Row],[Steph]])</f>
        <v>0</v>
      </c>
      <c r="P56">
        <f>Table1[[#This Row],[Steph2]]*Table1[[#This Row],[price]]/(Table1[[#This Row],[Arn2]]+Table1[[#This Row],[Steph2]])</f>
        <v>20.484999999999999</v>
      </c>
      <c r="Q56" s="8">
        <f>Table1[[#This Row],[Arn Spent]]+Table1[[#This Row],[Steph spent]]</f>
        <v>40.97</v>
      </c>
      <c r="R56" s="8">
        <f>Table1[[#This Row],[Arn Gained ]]+Table1[[#This Row],[Steph gained]]</f>
        <v>40.97</v>
      </c>
      <c r="S56" s="8">
        <f>Table1[[#This Row],[Spent]]-Table1[[#This Row],[Gained]]</f>
        <v>0</v>
      </c>
    </row>
    <row r="57" spans="1:19" x14ac:dyDescent="0.25">
      <c r="A57" t="s">
        <v>58</v>
      </c>
      <c r="C57" s="1">
        <v>42637</v>
      </c>
      <c r="D57">
        <v>59.21</v>
      </c>
      <c r="E57" t="s">
        <v>35</v>
      </c>
      <c r="F57" t="s">
        <v>29</v>
      </c>
      <c r="G57">
        <f>IF(OR(Table1[[#This Row],[account]]=" Courant Arnaud ",Table1[[#This Row],[account]]=" Courant Commun "),1,0)</f>
        <v>1</v>
      </c>
      <c r="H57">
        <f>IF(OR(Table1[[#This Row],[account]]=" Courant Stephanie ",Table1[[#This Row],[account]]=" Courant Commun "),1,0)</f>
        <v>0</v>
      </c>
      <c r="I57">
        <v>1</v>
      </c>
      <c r="J57">
        <v>1</v>
      </c>
      <c r="K57" t="s">
        <v>11</v>
      </c>
      <c r="L57" t="s">
        <v>18</v>
      </c>
      <c r="M57">
        <f>Table1[[#This Row],[Arn]]*Table1[[#This Row],[price]]/(Table1[[#This Row],[Arn]]+Table1[[#This Row],[Steph]])</f>
        <v>59.21</v>
      </c>
      <c r="N57">
        <f>Table1[[#This Row],[Arn2]]*Table1[[#This Row],[price]]/(Table1[[#This Row],[Arn2]]+Table1[[#This Row],[Steph2]])</f>
        <v>29.605</v>
      </c>
      <c r="O57">
        <f>Table1[[#This Row],[Steph]]*Table1[[#This Row],[price]]/(Table1[[#This Row],[Arn]]+Table1[[#This Row],[Steph]])</f>
        <v>0</v>
      </c>
      <c r="P57">
        <f>Table1[[#This Row],[Steph2]]*Table1[[#This Row],[price]]/(Table1[[#This Row],[Arn2]]+Table1[[#This Row],[Steph2]])</f>
        <v>29.605</v>
      </c>
      <c r="Q57" s="8">
        <f>Table1[[#This Row],[Arn Spent]]+Table1[[#This Row],[Steph spent]]</f>
        <v>59.21</v>
      </c>
      <c r="R57" s="8">
        <f>Table1[[#This Row],[Arn Gained ]]+Table1[[#This Row],[Steph gained]]</f>
        <v>59.21</v>
      </c>
      <c r="S57" s="8">
        <f>Table1[[#This Row],[Spent]]-Table1[[#This Row],[Gained]]</f>
        <v>0</v>
      </c>
    </row>
    <row r="58" spans="1:19" x14ac:dyDescent="0.25">
      <c r="A58" t="s">
        <v>57</v>
      </c>
      <c r="C58" s="1">
        <v>42635</v>
      </c>
      <c r="D58">
        <v>46.66</v>
      </c>
      <c r="E58" t="s">
        <v>35</v>
      </c>
      <c r="F58" t="s">
        <v>10</v>
      </c>
      <c r="G58">
        <f>IF(OR(Table1[[#This Row],[account]]=" Courant Arnaud ",Table1[[#This Row],[account]]=" Courant Commun "),1,0)</f>
        <v>0</v>
      </c>
      <c r="H58">
        <f>IF(OR(Table1[[#This Row],[account]]=" Courant Stephanie ",Table1[[#This Row],[account]]=" Courant Commun "),1,0)</f>
        <v>1</v>
      </c>
      <c r="I58">
        <v>1</v>
      </c>
      <c r="J58">
        <v>1</v>
      </c>
      <c r="K58" t="s">
        <v>11</v>
      </c>
      <c r="L58" t="s">
        <v>18</v>
      </c>
      <c r="M58">
        <f>Table1[[#This Row],[Arn]]*Table1[[#This Row],[price]]/(Table1[[#This Row],[Arn]]+Table1[[#This Row],[Steph]])</f>
        <v>0</v>
      </c>
      <c r="N58">
        <f>Table1[[#This Row],[Arn2]]*Table1[[#This Row],[price]]/(Table1[[#This Row],[Arn2]]+Table1[[#This Row],[Steph2]])</f>
        <v>23.33</v>
      </c>
      <c r="O58">
        <f>Table1[[#This Row],[Steph]]*Table1[[#This Row],[price]]/(Table1[[#This Row],[Arn]]+Table1[[#This Row],[Steph]])</f>
        <v>46.66</v>
      </c>
      <c r="P58">
        <f>Table1[[#This Row],[Steph2]]*Table1[[#This Row],[price]]/(Table1[[#This Row],[Arn2]]+Table1[[#This Row],[Steph2]])</f>
        <v>23.33</v>
      </c>
      <c r="Q58" s="8">
        <f>Table1[[#This Row],[Arn Spent]]+Table1[[#This Row],[Steph spent]]</f>
        <v>46.66</v>
      </c>
      <c r="R58" s="8">
        <f>Table1[[#This Row],[Arn Gained ]]+Table1[[#This Row],[Steph gained]]</f>
        <v>46.66</v>
      </c>
      <c r="S58" s="8">
        <f>Table1[[#This Row],[Spent]]-Table1[[#This Row],[Gained]]</f>
        <v>0</v>
      </c>
    </row>
    <row r="59" spans="1:19" x14ac:dyDescent="0.25">
      <c r="A59" t="s">
        <v>41</v>
      </c>
      <c r="C59" s="1">
        <v>42632</v>
      </c>
      <c r="D59">
        <v>26.57</v>
      </c>
      <c r="E59" t="s">
        <v>9</v>
      </c>
      <c r="F59" t="s">
        <v>10</v>
      </c>
      <c r="G59">
        <f>IF(OR(Table1[[#This Row],[account]]=" Courant Arnaud ",Table1[[#This Row],[account]]=" Courant Commun "),1,0)</f>
        <v>0</v>
      </c>
      <c r="H59">
        <f>IF(OR(Table1[[#This Row],[account]]=" Courant Stephanie ",Table1[[#This Row],[account]]=" Courant Commun "),1,0)</f>
        <v>1</v>
      </c>
      <c r="I59">
        <v>1</v>
      </c>
      <c r="J59">
        <v>1</v>
      </c>
      <c r="K59" t="s">
        <v>11</v>
      </c>
      <c r="L59" t="s">
        <v>18</v>
      </c>
      <c r="M59">
        <f>Table1[[#This Row],[Arn]]*Table1[[#This Row],[price]]/(Table1[[#This Row],[Arn]]+Table1[[#This Row],[Steph]])</f>
        <v>0</v>
      </c>
      <c r="N59">
        <f>Table1[[#This Row],[Arn2]]*Table1[[#This Row],[price]]/(Table1[[#This Row],[Arn2]]+Table1[[#This Row],[Steph2]])</f>
        <v>13.285</v>
      </c>
      <c r="O59">
        <f>Table1[[#This Row],[Steph]]*Table1[[#This Row],[price]]/(Table1[[#This Row],[Arn]]+Table1[[#This Row],[Steph]])</f>
        <v>26.57</v>
      </c>
      <c r="P59">
        <f>Table1[[#This Row],[Steph2]]*Table1[[#This Row],[price]]/(Table1[[#This Row],[Arn2]]+Table1[[#This Row],[Steph2]])</f>
        <v>13.285</v>
      </c>
      <c r="Q59" s="8">
        <f>Table1[[#This Row],[Arn Spent]]+Table1[[#This Row],[Steph spent]]</f>
        <v>26.57</v>
      </c>
      <c r="R59" s="8">
        <f>Table1[[#This Row],[Arn Gained ]]+Table1[[#This Row],[Steph gained]]</f>
        <v>26.57</v>
      </c>
      <c r="S59" s="8">
        <f>Table1[[#This Row],[Spent]]-Table1[[#This Row],[Gained]]</f>
        <v>0</v>
      </c>
    </row>
    <row r="60" spans="1:19" x14ac:dyDescent="0.25">
      <c r="A60" t="s">
        <v>59</v>
      </c>
      <c r="C60" s="1">
        <v>42631</v>
      </c>
      <c r="D60">
        <v>360</v>
      </c>
      <c r="E60" t="s">
        <v>60</v>
      </c>
      <c r="F60" t="s">
        <v>14</v>
      </c>
      <c r="G60">
        <f>IF(OR(Table1[[#This Row],[account]]=" Courant Arnaud ",Table1[[#This Row],[account]]=" Courant Commun "),1,0)</f>
        <v>1</v>
      </c>
      <c r="H60">
        <f>IF(OR(Table1[[#This Row],[account]]=" Courant Stephanie ",Table1[[#This Row],[account]]=" Courant Commun "),1,0)</f>
        <v>1</v>
      </c>
      <c r="I60">
        <v>1</v>
      </c>
      <c r="J60">
        <v>1</v>
      </c>
      <c r="K60" t="s">
        <v>11</v>
      </c>
      <c r="L60" t="s">
        <v>18</v>
      </c>
      <c r="M60">
        <f>Table1[[#This Row],[Arn]]*Table1[[#This Row],[price]]/(Table1[[#This Row],[Arn]]+Table1[[#This Row],[Steph]])</f>
        <v>180</v>
      </c>
      <c r="N60">
        <f>Table1[[#This Row],[Arn2]]*Table1[[#This Row],[price]]/(Table1[[#This Row],[Arn2]]+Table1[[#This Row],[Steph2]])</f>
        <v>180</v>
      </c>
      <c r="O60">
        <f>Table1[[#This Row],[Steph]]*Table1[[#This Row],[price]]/(Table1[[#This Row],[Arn]]+Table1[[#This Row],[Steph]])</f>
        <v>180</v>
      </c>
      <c r="P60">
        <f>Table1[[#This Row],[Steph2]]*Table1[[#This Row],[price]]/(Table1[[#This Row],[Arn2]]+Table1[[#This Row],[Steph2]])</f>
        <v>180</v>
      </c>
      <c r="Q60" s="8">
        <f>Table1[[#This Row],[Arn Spent]]+Table1[[#This Row],[Steph spent]]</f>
        <v>360</v>
      </c>
      <c r="R60" s="8">
        <f>Table1[[#This Row],[Arn Gained ]]+Table1[[#This Row],[Steph gained]]</f>
        <v>360</v>
      </c>
      <c r="S60" s="8">
        <f>Table1[[#This Row],[Spent]]-Table1[[#This Row],[Gained]]</f>
        <v>0</v>
      </c>
    </row>
    <row r="61" spans="1:19" x14ac:dyDescent="0.25">
      <c r="A61" t="s">
        <v>47</v>
      </c>
      <c r="C61" s="1">
        <v>42631</v>
      </c>
      <c r="D61">
        <v>85.28</v>
      </c>
      <c r="E61" t="s">
        <v>9</v>
      </c>
      <c r="F61" t="s">
        <v>29</v>
      </c>
      <c r="G61">
        <f>IF(OR(Table1[[#This Row],[account]]=" Courant Arnaud ",Table1[[#This Row],[account]]=" Courant Commun "),1,0)</f>
        <v>1</v>
      </c>
      <c r="H61">
        <f>IF(OR(Table1[[#This Row],[account]]=" Courant Stephanie ",Table1[[#This Row],[account]]=" Courant Commun "),1,0)</f>
        <v>0</v>
      </c>
      <c r="I61">
        <v>1</v>
      </c>
      <c r="J61">
        <v>1</v>
      </c>
      <c r="K61" t="s">
        <v>11</v>
      </c>
      <c r="L61" t="s">
        <v>18</v>
      </c>
      <c r="M61">
        <f>Table1[[#This Row],[Arn]]*Table1[[#This Row],[price]]/(Table1[[#This Row],[Arn]]+Table1[[#This Row],[Steph]])</f>
        <v>85.28</v>
      </c>
      <c r="N61">
        <f>Table1[[#This Row],[Arn2]]*Table1[[#This Row],[price]]/(Table1[[#This Row],[Arn2]]+Table1[[#This Row],[Steph2]])</f>
        <v>42.64</v>
      </c>
      <c r="O61">
        <f>Table1[[#This Row],[Steph]]*Table1[[#This Row],[price]]/(Table1[[#This Row],[Arn]]+Table1[[#This Row],[Steph]])</f>
        <v>0</v>
      </c>
      <c r="P61">
        <f>Table1[[#This Row],[Steph2]]*Table1[[#This Row],[price]]/(Table1[[#This Row],[Arn2]]+Table1[[#This Row],[Steph2]])</f>
        <v>42.64</v>
      </c>
      <c r="Q61" s="8">
        <f>Table1[[#This Row],[Arn Spent]]+Table1[[#This Row],[Steph spent]]</f>
        <v>85.28</v>
      </c>
      <c r="R61" s="8">
        <f>Table1[[#This Row],[Arn Gained ]]+Table1[[#This Row],[Steph gained]]</f>
        <v>85.28</v>
      </c>
      <c r="S61" s="8">
        <f>Table1[[#This Row],[Spent]]-Table1[[#This Row],[Gained]]</f>
        <v>0</v>
      </c>
    </row>
    <row r="62" spans="1:19" x14ac:dyDescent="0.25">
      <c r="A62" t="s">
        <v>52</v>
      </c>
      <c r="C62" s="1">
        <v>42630</v>
      </c>
      <c r="D62">
        <v>27.95</v>
      </c>
      <c r="E62" t="s">
        <v>38</v>
      </c>
      <c r="F62" t="s">
        <v>10</v>
      </c>
      <c r="G62">
        <f>IF(OR(Table1[[#This Row],[account]]=" Courant Arnaud ",Table1[[#This Row],[account]]=" Courant Commun "),1,0)</f>
        <v>0</v>
      </c>
      <c r="H62">
        <f>IF(OR(Table1[[#This Row],[account]]=" Courant Stephanie ",Table1[[#This Row],[account]]=" Courant Commun "),1,0)</f>
        <v>1</v>
      </c>
      <c r="I62">
        <v>1</v>
      </c>
      <c r="J62">
        <v>1</v>
      </c>
      <c r="K62" t="s">
        <v>11</v>
      </c>
      <c r="L62" t="s">
        <v>18</v>
      </c>
      <c r="M62">
        <f>Table1[[#This Row],[Arn]]*Table1[[#This Row],[price]]/(Table1[[#This Row],[Arn]]+Table1[[#This Row],[Steph]])</f>
        <v>0</v>
      </c>
      <c r="N62">
        <f>Table1[[#This Row],[Arn2]]*Table1[[#This Row],[price]]/(Table1[[#This Row],[Arn2]]+Table1[[#This Row],[Steph2]])</f>
        <v>13.975</v>
      </c>
      <c r="O62">
        <f>Table1[[#This Row],[Steph]]*Table1[[#This Row],[price]]/(Table1[[#This Row],[Arn]]+Table1[[#This Row],[Steph]])</f>
        <v>27.95</v>
      </c>
      <c r="P62">
        <f>Table1[[#This Row],[Steph2]]*Table1[[#This Row],[price]]/(Table1[[#This Row],[Arn2]]+Table1[[#This Row],[Steph2]])</f>
        <v>13.975</v>
      </c>
      <c r="Q62" s="8">
        <f>Table1[[#This Row],[Arn Spent]]+Table1[[#This Row],[Steph spent]]</f>
        <v>27.95</v>
      </c>
      <c r="R62" s="8">
        <f>Table1[[#This Row],[Arn Gained ]]+Table1[[#This Row],[Steph gained]]</f>
        <v>27.95</v>
      </c>
      <c r="S62" s="8">
        <f>Table1[[#This Row],[Spent]]-Table1[[#This Row],[Gained]]</f>
        <v>0</v>
      </c>
    </row>
    <row r="63" spans="1:19" x14ac:dyDescent="0.25">
      <c r="A63" t="s">
        <v>61</v>
      </c>
      <c r="C63" s="1">
        <v>42630</v>
      </c>
      <c r="D63">
        <v>150</v>
      </c>
      <c r="E63" t="s">
        <v>62</v>
      </c>
      <c r="F63" t="s">
        <v>14</v>
      </c>
      <c r="G63">
        <f>IF(OR(Table1[[#This Row],[account]]=" Courant Arnaud ",Table1[[#This Row],[account]]=" Courant Commun "),1,0)</f>
        <v>1</v>
      </c>
      <c r="H63">
        <f>IF(OR(Table1[[#This Row],[account]]=" Courant Stephanie ",Table1[[#This Row],[account]]=" Courant Commun "),1,0)</f>
        <v>1</v>
      </c>
      <c r="I63">
        <v>1</v>
      </c>
      <c r="J63">
        <v>1</v>
      </c>
      <c r="K63" t="s">
        <v>11</v>
      </c>
      <c r="L63" t="s">
        <v>18</v>
      </c>
      <c r="M63">
        <f>Table1[[#This Row],[Arn]]*Table1[[#This Row],[price]]/(Table1[[#This Row],[Arn]]+Table1[[#This Row],[Steph]])</f>
        <v>75</v>
      </c>
      <c r="N63">
        <f>Table1[[#This Row],[Arn2]]*Table1[[#This Row],[price]]/(Table1[[#This Row],[Arn2]]+Table1[[#This Row],[Steph2]])</f>
        <v>75</v>
      </c>
      <c r="O63">
        <f>Table1[[#This Row],[Steph]]*Table1[[#This Row],[price]]/(Table1[[#This Row],[Arn]]+Table1[[#This Row],[Steph]])</f>
        <v>75</v>
      </c>
      <c r="P63">
        <f>Table1[[#This Row],[Steph2]]*Table1[[#This Row],[price]]/(Table1[[#This Row],[Arn2]]+Table1[[#This Row],[Steph2]])</f>
        <v>75</v>
      </c>
      <c r="Q63" s="8">
        <f>Table1[[#This Row],[Arn Spent]]+Table1[[#This Row],[Steph spent]]</f>
        <v>150</v>
      </c>
      <c r="R63" s="8">
        <f>Table1[[#This Row],[Arn Gained ]]+Table1[[#This Row],[Steph gained]]</f>
        <v>150</v>
      </c>
      <c r="S63" s="8">
        <f>Table1[[#This Row],[Spent]]-Table1[[#This Row],[Gained]]</f>
        <v>0</v>
      </c>
    </row>
    <row r="64" spans="1:19" x14ac:dyDescent="0.25">
      <c r="A64" t="s">
        <v>8</v>
      </c>
      <c r="C64" s="1">
        <v>42630</v>
      </c>
      <c r="D64">
        <v>40.43</v>
      </c>
      <c r="E64" t="s">
        <v>9</v>
      </c>
      <c r="F64" t="s">
        <v>29</v>
      </c>
      <c r="G64">
        <f>IF(OR(Table1[[#This Row],[account]]=" Courant Arnaud ",Table1[[#This Row],[account]]=" Courant Commun "),1,0)</f>
        <v>1</v>
      </c>
      <c r="H64">
        <f>IF(OR(Table1[[#This Row],[account]]=" Courant Stephanie ",Table1[[#This Row],[account]]=" Courant Commun "),1,0)</f>
        <v>0</v>
      </c>
      <c r="I64">
        <v>1</v>
      </c>
      <c r="J64">
        <v>1</v>
      </c>
      <c r="K64" t="s">
        <v>11</v>
      </c>
      <c r="L64" t="s">
        <v>12</v>
      </c>
      <c r="M64">
        <f>Table1[[#This Row],[Arn]]*Table1[[#This Row],[price]]/(Table1[[#This Row],[Arn]]+Table1[[#This Row],[Steph]])</f>
        <v>40.43</v>
      </c>
      <c r="N64">
        <f>Table1[[#This Row],[Arn2]]*Table1[[#This Row],[price]]/(Table1[[#This Row],[Arn2]]+Table1[[#This Row],[Steph2]])</f>
        <v>20.215</v>
      </c>
      <c r="O64">
        <f>Table1[[#This Row],[Steph]]*Table1[[#This Row],[price]]/(Table1[[#This Row],[Arn]]+Table1[[#This Row],[Steph]])</f>
        <v>0</v>
      </c>
      <c r="P64">
        <f>Table1[[#This Row],[Steph2]]*Table1[[#This Row],[price]]/(Table1[[#This Row],[Arn2]]+Table1[[#This Row],[Steph2]])</f>
        <v>20.215</v>
      </c>
      <c r="Q64" s="8">
        <f>Table1[[#This Row],[Arn Spent]]+Table1[[#This Row],[Steph spent]]</f>
        <v>40.43</v>
      </c>
      <c r="R64" s="8">
        <f>Table1[[#This Row],[Arn Gained ]]+Table1[[#This Row],[Steph gained]]</f>
        <v>40.43</v>
      </c>
      <c r="S64" s="8">
        <f>Table1[[#This Row],[Spent]]-Table1[[#This Row],[Gained]]</f>
        <v>0</v>
      </c>
    </row>
    <row r="65" spans="1:19" x14ac:dyDescent="0.25">
      <c r="A65" t="s">
        <v>63</v>
      </c>
      <c r="C65" s="1">
        <v>42629</v>
      </c>
      <c r="D65">
        <v>57.4</v>
      </c>
      <c r="E65" t="s">
        <v>24</v>
      </c>
      <c r="F65" t="s">
        <v>10</v>
      </c>
      <c r="G65">
        <f>IF(OR(Table1[[#This Row],[account]]=" Courant Arnaud ",Table1[[#This Row],[account]]=" Courant Commun "),1,0)</f>
        <v>0</v>
      </c>
      <c r="H65">
        <f>IF(OR(Table1[[#This Row],[account]]=" Courant Stephanie ",Table1[[#This Row],[account]]=" Courant Commun "),1,0)</f>
        <v>1</v>
      </c>
      <c r="I65">
        <v>1</v>
      </c>
      <c r="J65">
        <v>1</v>
      </c>
      <c r="K65" t="s">
        <v>11</v>
      </c>
      <c r="L65" t="s">
        <v>64</v>
      </c>
      <c r="M65">
        <f>Table1[[#This Row],[Arn]]*Table1[[#This Row],[price]]/(Table1[[#This Row],[Arn]]+Table1[[#This Row],[Steph]])</f>
        <v>0</v>
      </c>
      <c r="N65">
        <f>Table1[[#This Row],[Arn2]]*Table1[[#This Row],[price]]/(Table1[[#This Row],[Arn2]]+Table1[[#This Row],[Steph2]])</f>
        <v>28.7</v>
      </c>
      <c r="O65">
        <f>Table1[[#This Row],[Steph]]*Table1[[#This Row],[price]]/(Table1[[#This Row],[Arn]]+Table1[[#This Row],[Steph]])</f>
        <v>57.4</v>
      </c>
      <c r="P65">
        <f>Table1[[#This Row],[Steph2]]*Table1[[#This Row],[price]]/(Table1[[#This Row],[Arn2]]+Table1[[#This Row],[Steph2]])</f>
        <v>28.7</v>
      </c>
      <c r="Q65" s="8">
        <f>Table1[[#This Row],[Arn Spent]]+Table1[[#This Row],[Steph spent]]</f>
        <v>57.4</v>
      </c>
      <c r="R65" s="8">
        <f>Table1[[#This Row],[Arn Gained ]]+Table1[[#This Row],[Steph gained]]</f>
        <v>57.4</v>
      </c>
      <c r="S65" s="8">
        <f>Table1[[#This Row],[Spent]]-Table1[[#This Row],[Gained]]</f>
        <v>0</v>
      </c>
    </row>
    <row r="66" spans="1:19" x14ac:dyDescent="0.25">
      <c r="A66" t="s">
        <v>65</v>
      </c>
      <c r="C66" s="1">
        <v>42629</v>
      </c>
      <c r="D66">
        <v>15.7</v>
      </c>
      <c r="E66" t="s">
        <v>24</v>
      </c>
      <c r="F66" t="s">
        <v>10</v>
      </c>
      <c r="G66">
        <f>IF(OR(Table1[[#This Row],[account]]=" Courant Arnaud ",Table1[[#This Row],[account]]=" Courant Commun "),1,0)</f>
        <v>0</v>
      </c>
      <c r="H66">
        <f>IF(OR(Table1[[#This Row],[account]]=" Courant Stephanie ",Table1[[#This Row],[account]]=" Courant Commun "),1,0)</f>
        <v>1</v>
      </c>
      <c r="I66">
        <v>1</v>
      </c>
      <c r="J66">
        <v>1</v>
      </c>
      <c r="K66" t="s">
        <v>11</v>
      </c>
      <c r="L66" t="s">
        <v>18</v>
      </c>
      <c r="M66">
        <f>Table1[[#This Row],[Arn]]*Table1[[#This Row],[price]]/(Table1[[#This Row],[Arn]]+Table1[[#This Row],[Steph]])</f>
        <v>0</v>
      </c>
      <c r="N66">
        <f>Table1[[#This Row],[Arn2]]*Table1[[#This Row],[price]]/(Table1[[#This Row],[Arn2]]+Table1[[#This Row],[Steph2]])</f>
        <v>7.85</v>
      </c>
      <c r="O66">
        <f>Table1[[#This Row],[Steph]]*Table1[[#This Row],[price]]/(Table1[[#This Row],[Arn]]+Table1[[#This Row],[Steph]])</f>
        <v>15.7</v>
      </c>
      <c r="P66">
        <f>Table1[[#This Row],[Steph2]]*Table1[[#This Row],[price]]/(Table1[[#This Row],[Arn2]]+Table1[[#This Row],[Steph2]])</f>
        <v>7.85</v>
      </c>
      <c r="Q66" s="8">
        <f>Table1[[#This Row],[Arn Spent]]+Table1[[#This Row],[Steph spent]]</f>
        <v>15.7</v>
      </c>
      <c r="R66" s="8">
        <f>Table1[[#This Row],[Arn Gained ]]+Table1[[#This Row],[Steph gained]]</f>
        <v>15.7</v>
      </c>
      <c r="S66" s="8">
        <f>Table1[[#This Row],[Spent]]-Table1[[#This Row],[Gained]]</f>
        <v>0</v>
      </c>
    </row>
    <row r="67" spans="1:19" x14ac:dyDescent="0.25">
      <c r="A67" t="s">
        <v>66</v>
      </c>
      <c r="C67" s="1">
        <v>42628</v>
      </c>
      <c r="D67">
        <v>14.96</v>
      </c>
      <c r="E67" t="s">
        <v>20</v>
      </c>
      <c r="F67" t="s">
        <v>10</v>
      </c>
      <c r="G67">
        <f>IF(OR(Table1[[#This Row],[account]]=" Courant Arnaud ",Table1[[#This Row],[account]]=" Courant Commun "),1,0)</f>
        <v>0</v>
      </c>
      <c r="H67">
        <f>IF(OR(Table1[[#This Row],[account]]=" Courant Stephanie ",Table1[[#This Row],[account]]=" Courant Commun "),1,0)</f>
        <v>1</v>
      </c>
      <c r="I67">
        <v>1</v>
      </c>
      <c r="J67">
        <v>1</v>
      </c>
      <c r="K67" t="s">
        <v>11</v>
      </c>
      <c r="L67" t="s">
        <v>18</v>
      </c>
      <c r="M67">
        <f>Table1[[#This Row],[Arn]]*Table1[[#This Row],[price]]/(Table1[[#This Row],[Arn]]+Table1[[#This Row],[Steph]])</f>
        <v>0</v>
      </c>
      <c r="N67">
        <f>Table1[[#This Row],[Arn2]]*Table1[[#This Row],[price]]/(Table1[[#This Row],[Arn2]]+Table1[[#This Row],[Steph2]])</f>
        <v>7.48</v>
      </c>
      <c r="O67">
        <f>Table1[[#This Row],[Steph]]*Table1[[#This Row],[price]]/(Table1[[#This Row],[Arn]]+Table1[[#This Row],[Steph]])</f>
        <v>14.96</v>
      </c>
      <c r="P67">
        <f>Table1[[#This Row],[Steph2]]*Table1[[#This Row],[price]]/(Table1[[#This Row],[Arn2]]+Table1[[#This Row],[Steph2]])</f>
        <v>7.48</v>
      </c>
      <c r="Q67" s="8">
        <f>Table1[[#This Row],[Arn Spent]]+Table1[[#This Row],[Steph spent]]</f>
        <v>14.96</v>
      </c>
      <c r="R67" s="8">
        <f>Table1[[#This Row],[Arn Gained ]]+Table1[[#This Row],[Steph gained]]</f>
        <v>14.96</v>
      </c>
      <c r="S67" s="8">
        <f>Table1[[#This Row],[Spent]]-Table1[[#This Row],[Gained]]</f>
        <v>0</v>
      </c>
    </row>
    <row r="68" spans="1:19" x14ac:dyDescent="0.25">
      <c r="A68" t="s">
        <v>67</v>
      </c>
      <c r="C68" s="1">
        <v>42627</v>
      </c>
      <c r="D68">
        <v>79.650000000000006</v>
      </c>
      <c r="E68" t="s">
        <v>62</v>
      </c>
      <c r="F68" t="s">
        <v>10</v>
      </c>
      <c r="G68">
        <f>IF(OR(Table1[[#This Row],[account]]=" Courant Arnaud ",Table1[[#This Row],[account]]=" Courant Commun "),1,0)</f>
        <v>0</v>
      </c>
      <c r="H68">
        <f>IF(OR(Table1[[#This Row],[account]]=" Courant Stephanie ",Table1[[#This Row],[account]]=" Courant Commun "),1,0)</f>
        <v>1</v>
      </c>
      <c r="I68">
        <v>1</v>
      </c>
      <c r="J68">
        <v>1</v>
      </c>
      <c r="K68" t="s">
        <v>11</v>
      </c>
      <c r="L68" t="s">
        <v>18</v>
      </c>
      <c r="M68">
        <f>Table1[[#This Row],[Arn]]*Table1[[#This Row],[price]]/(Table1[[#This Row],[Arn]]+Table1[[#This Row],[Steph]])</f>
        <v>0</v>
      </c>
      <c r="N68">
        <f>Table1[[#This Row],[Arn2]]*Table1[[#This Row],[price]]/(Table1[[#This Row],[Arn2]]+Table1[[#This Row],[Steph2]])</f>
        <v>39.825000000000003</v>
      </c>
      <c r="O68">
        <f>Table1[[#This Row],[Steph]]*Table1[[#This Row],[price]]/(Table1[[#This Row],[Arn]]+Table1[[#This Row],[Steph]])</f>
        <v>79.650000000000006</v>
      </c>
      <c r="P68">
        <f>Table1[[#This Row],[Steph2]]*Table1[[#This Row],[price]]/(Table1[[#This Row],[Arn2]]+Table1[[#This Row],[Steph2]])</f>
        <v>39.825000000000003</v>
      </c>
      <c r="Q68" s="8">
        <f>Table1[[#This Row],[Arn Spent]]+Table1[[#This Row],[Steph spent]]</f>
        <v>79.650000000000006</v>
      </c>
      <c r="R68" s="8">
        <f>Table1[[#This Row],[Arn Gained ]]+Table1[[#This Row],[Steph gained]]</f>
        <v>79.650000000000006</v>
      </c>
      <c r="S68" s="8">
        <f>Table1[[#This Row],[Spent]]-Table1[[#This Row],[Gained]]</f>
        <v>0</v>
      </c>
    </row>
    <row r="69" spans="1:19" x14ac:dyDescent="0.25">
      <c r="A69" t="s">
        <v>68</v>
      </c>
      <c r="C69" s="1">
        <v>42627</v>
      </c>
      <c r="D69">
        <v>5.2</v>
      </c>
      <c r="E69" t="s">
        <v>9</v>
      </c>
      <c r="F69" t="s">
        <v>10</v>
      </c>
      <c r="G69">
        <f>IF(OR(Table1[[#This Row],[account]]=" Courant Arnaud ",Table1[[#This Row],[account]]=" Courant Commun "),1,0)</f>
        <v>0</v>
      </c>
      <c r="H69">
        <f>IF(OR(Table1[[#This Row],[account]]=" Courant Stephanie ",Table1[[#This Row],[account]]=" Courant Commun "),1,0)</f>
        <v>1</v>
      </c>
      <c r="I69">
        <v>1</v>
      </c>
      <c r="J69">
        <v>1</v>
      </c>
      <c r="K69" t="s">
        <v>11</v>
      </c>
      <c r="L69" t="s">
        <v>18</v>
      </c>
      <c r="M69">
        <f>Table1[[#This Row],[Arn]]*Table1[[#This Row],[price]]/(Table1[[#This Row],[Arn]]+Table1[[#This Row],[Steph]])</f>
        <v>0</v>
      </c>
      <c r="N69">
        <f>Table1[[#This Row],[Arn2]]*Table1[[#This Row],[price]]/(Table1[[#This Row],[Arn2]]+Table1[[#This Row],[Steph2]])</f>
        <v>2.6</v>
      </c>
      <c r="O69">
        <f>Table1[[#This Row],[Steph]]*Table1[[#This Row],[price]]/(Table1[[#This Row],[Arn]]+Table1[[#This Row],[Steph]])</f>
        <v>5.2</v>
      </c>
      <c r="P69">
        <f>Table1[[#This Row],[Steph2]]*Table1[[#This Row],[price]]/(Table1[[#This Row],[Arn2]]+Table1[[#This Row],[Steph2]])</f>
        <v>2.6</v>
      </c>
      <c r="Q69" s="8">
        <f>Table1[[#This Row],[Arn Spent]]+Table1[[#This Row],[Steph spent]]</f>
        <v>5.2</v>
      </c>
      <c r="R69" s="8">
        <f>Table1[[#This Row],[Arn Gained ]]+Table1[[#This Row],[Steph gained]]</f>
        <v>5.2</v>
      </c>
      <c r="S69" s="8">
        <f>Table1[[#This Row],[Spent]]-Table1[[#This Row],[Gained]]</f>
        <v>0</v>
      </c>
    </row>
    <row r="70" spans="1:19" x14ac:dyDescent="0.25">
      <c r="A70" t="s">
        <v>69</v>
      </c>
      <c r="C70" s="1">
        <v>42626</v>
      </c>
      <c r="D70">
        <v>5.58</v>
      </c>
      <c r="E70" t="s">
        <v>9</v>
      </c>
      <c r="F70" t="s">
        <v>10</v>
      </c>
      <c r="G70">
        <f>IF(OR(Table1[[#This Row],[account]]=" Courant Arnaud ",Table1[[#This Row],[account]]=" Courant Commun "),1,0)</f>
        <v>0</v>
      </c>
      <c r="H70">
        <f>IF(OR(Table1[[#This Row],[account]]=" Courant Stephanie ",Table1[[#This Row],[account]]=" Courant Commun "),1,0)</f>
        <v>1</v>
      </c>
      <c r="I70">
        <v>1</v>
      </c>
      <c r="J70">
        <v>1</v>
      </c>
      <c r="K70" t="s">
        <v>11</v>
      </c>
      <c r="L70" t="s">
        <v>25</v>
      </c>
      <c r="M70">
        <f>Table1[[#This Row],[Arn]]*Table1[[#This Row],[price]]/(Table1[[#This Row],[Arn]]+Table1[[#This Row],[Steph]])</f>
        <v>0</v>
      </c>
      <c r="N70">
        <f>Table1[[#This Row],[Arn2]]*Table1[[#This Row],[price]]/(Table1[[#This Row],[Arn2]]+Table1[[#This Row],[Steph2]])</f>
        <v>2.79</v>
      </c>
      <c r="O70">
        <f>Table1[[#This Row],[Steph]]*Table1[[#This Row],[price]]/(Table1[[#This Row],[Arn]]+Table1[[#This Row],[Steph]])</f>
        <v>5.58</v>
      </c>
      <c r="P70">
        <f>Table1[[#This Row],[Steph2]]*Table1[[#This Row],[price]]/(Table1[[#This Row],[Arn2]]+Table1[[#This Row],[Steph2]])</f>
        <v>2.79</v>
      </c>
      <c r="Q70" s="8">
        <f>Table1[[#This Row],[Arn Spent]]+Table1[[#This Row],[Steph spent]]</f>
        <v>5.58</v>
      </c>
      <c r="R70" s="8">
        <f>Table1[[#This Row],[Arn Gained ]]+Table1[[#This Row],[Steph gained]]</f>
        <v>5.58</v>
      </c>
      <c r="S70" s="8">
        <f>Table1[[#This Row],[Spent]]-Table1[[#This Row],[Gained]]</f>
        <v>0</v>
      </c>
    </row>
    <row r="71" spans="1:19" x14ac:dyDescent="0.25">
      <c r="A71" t="s">
        <v>54</v>
      </c>
      <c r="C71" s="1">
        <v>42624</v>
      </c>
      <c r="D71">
        <v>69.400000000000006</v>
      </c>
      <c r="E71" t="s">
        <v>9</v>
      </c>
      <c r="F71" t="s">
        <v>14</v>
      </c>
      <c r="G71">
        <f>IF(OR(Table1[[#This Row],[account]]=" Courant Arnaud ",Table1[[#This Row],[account]]=" Courant Commun "),1,0)</f>
        <v>1</v>
      </c>
      <c r="H71">
        <f>IF(OR(Table1[[#This Row],[account]]=" Courant Stephanie ",Table1[[#This Row],[account]]=" Courant Commun "),1,0)</f>
        <v>1</v>
      </c>
      <c r="I71">
        <v>1</v>
      </c>
      <c r="J71">
        <v>1</v>
      </c>
      <c r="K71" t="s">
        <v>11</v>
      </c>
      <c r="L71" t="s">
        <v>18</v>
      </c>
      <c r="M71">
        <f>Table1[[#This Row],[Arn]]*Table1[[#This Row],[price]]/(Table1[[#This Row],[Arn]]+Table1[[#This Row],[Steph]])</f>
        <v>34.700000000000003</v>
      </c>
      <c r="N71">
        <f>Table1[[#This Row],[Arn2]]*Table1[[#This Row],[price]]/(Table1[[#This Row],[Arn2]]+Table1[[#This Row],[Steph2]])</f>
        <v>34.700000000000003</v>
      </c>
      <c r="O71">
        <f>Table1[[#This Row],[Steph]]*Table1[[#This Row],[price]]/(Table1[[#This Row],[Arn]]+Table1[[#This Row],[Steph]])</f>
        <v>34.700000000000003</v>
      </c>
      <c r="P71">
        <f>Table1[[#This Row],[Steph2]]*Table1[[#This Row],[price]]/(Table1[[#This Row],[Arn2]]+Table1[[#This Row],[Steph2]])</f>
        <v>34.700000000000003</v>
      </c>
      <c r="Q71" s="8">
        <f>Table1[[#This Row],[Arn Spent]]+Table1[[#This Row],[Steph spent]]</f>
        <v>69.400000000000006</v>
      </c>
      <c r="R71" s="8">
        <f>Table1[[#This Row],[Arn Gained ]]+Table1[[#This Row],[Steph gained]]</f>
        <v>69.400000000000006</v>
      </c>
      <c r="S71" s="8">
        <f>Table1[[#This Row],[Spent]]-Table1[[#This Row],[Gained]]</f>
        <v>0</v>
      </c>
    </row>
    <row r="72" spans="1:19" x14ac:dyDescent="0.25">
      <c r="A72" t="s">
        <v>70</v>
      </c>
      <c r="C72" s="1">
        <v>42624</v>
      </c>
      <c r="D72">
        <v>15</v>
      </c>
      <c r="E72" t="s">
        <v>9</v>
      </c>
      <c r="F72" t="s">
        <v>29</v>
      </c>
      <c r="G72">
        <f>IF(OR(Table1[[#This Row],[account]]=" Courant Arnaud ",Table1[[#This Row],[account]]=" Courant Commun "),1,0)</f>
        <v>1</v>
      </c>
      <c r="H72">
        <f>IF(OR(Table1[[#This Row],[account]]=" Courant Stephanie ",Table1[[#This Row],[account]]=" Courant Commun "),1,0)</f>
        <v>0</v>
      </c>
      <c r="I72">
        <v>1</v>
      </c>
      <c r="J72">
        <v>0</v>
      </c>
      <c r="K72" t="s">
        <v>71</v>
      </c>
      <c r="L72" t="s">
        <v>25</v>
      </c>
      <c r="M72">
        <f>Table1[[#This Row],[Arn]]*Table1[[#This Row],[price]]/(Table1[[#This Row],[Arn]]+Table1[[#This Row],[Steph]])</f>
        <v>15</v>
      </c>
      <c r="N72">
        <f>Table1[[#This Row],[Arn2]]*Table1[[#This Row],[price]]/(Table1[[#This Row],[Arn2]]+Table1[[#This Row],[Steph2]])</f>
        <v>15</v>
      </c>
      <c r="O72">
        <f>Table1[[#This Row],[Steph]]*Table1[[#This Row],[price]]/(Table1[[#This Row],[Arn]]+Table1[[#This Row],[Steph]])</f>
        <v>0</v>
      </c>
      <c r="P72">
        <f>Table1[[#This Row],[Steph2]]*Table1[[#This Row],[price]]/(Table1[[#This Row],[Arn2]]+Table1[[#This Row],[Steph2]])</f>
        <v>0</v>
      </c>
      <c r="Q72" s="8">
        <f>Table1[[#This Row],[Arn Spent]]+Table1[[#This Row],[Steph spent]]</f>
        <v>15</v>
      </c>
      <c r="R72" s="8">
        <f>Table1[[#This Row],[Arn Gained ]]+Table1[[#This Row],[Steph gained]]</f>
        <v>15</v>
      </c>
      <c r="S72" s="8">
        <f>Table1[[#This Row],[Spent]]-Table1[[#This Row],[Gained]]</f>
        <v>0</v>
      </c>
    </row>
    <row r="73" spans="1:19" x14ac:dyDescent="0.25">
      <c r="A73" t="s">
        <v>72</v>
      </c>
      <c r="C73" s="1">
        <v>42624</v>
      </c>
      <c r="D73">
        <v>12.5</v>
      </c>
      <c r="E73" t="s">
        <v>20</v>
      </c>
      <c r="F73" t="s">
        <v>10</v>
      </c>
      <c r="G73">
        <f>IF(OR(Table1[[#This Row],[account]]=" Courant Arnaud ",Table1[[#This Row],[account]]=" Courant Commun "),1,0)</f>
        <v>0</v>
      </c>
      <c r="H73">
        <f>IF(OR(Table1[[#This Row],[account]]=" Courant Stephanie ",Table1[[#This Row],[account]]=" Courant Commun "),1,0)</f>
        <v>1</v>
      </c>
      <c r="I73">
        <v>1</v>
      </c>
      <c r="J73">
        <v>1</v>
      </c>
      <c r="K73" t="s">
        <v>11</v>
      </c>
      <c r="L73" t="s">
        <v>25</v>
      </c>
      <c r="M73">
        <f>Table1[[#This Row],[Arn]]*Table1[[#This Row],[price]]/(Table1[[#This Row],[Arn]]+Table1[[#This Row],[Steph]])</f>
        <v>0</v>
      </c>
      <c r="N73">
        <f>Table1[[#This Row],[Arn2]]*Table1[[#This Row],[price]]/(Table1[[#This Row],[Arn2]]+Table1[[#This Row],[Steph2]])</f>
        <v>6.25</v>
      </c>
      <c r="O73">
        <f>Table1[[#This Row],[Steph]]*Table1[[#This Row],[price]]/(Table1[[#This Row],[Arn]]+Table1[[#This Row],[Steph]])</f>
        <v>12.5</v>
      </c>
      <c r="P73">
        <f>Table1[[#This Row],[Steph2]]*Table1[[#This Row],[price]]/(Table1[[#This Row],[Arn2]]+Table1[[#This Row],[Steph2]])</f>
        <v>6.25</v>
      </c>
      <c r="Q73" s="8">
        <f>Table1[[#This Row],[Arn Spent]]+Table1[[#This Row],[Steph spent]]</f>
        <v>12.5</v>
      </c>
      <c r="R73" s="8">
        <f>Table1[[#This Row],[Arn Gained ]]+Table1[[#This Row],[Steph gained]]</f>
        <v>12.5</v>
      </c>
      <c r="S73" s="8">
        <f>Table1[[#This Row],[Spent]]-Table1[[#This Row],[Gained]]</f>
        <v>0</v>
      </c>
    </row>
    <row r="74" spans="1:19" x14ac:dyDescent="0.25">
      <c r="A74" t="s">
        <v>73</v>
      </c>
      <c r="C74" s="1">
        <v>42624</v>
      </c>
      <c r="D74">
        <v>11.65</v>
      </c>
      <c r="E74" t="s">
        <v>9</v>
      </c>
      <c r="F74" t="s">
        <v>14</v>
      </c>
      <c r="G74">
        <f>IF(OR(Table1[[#This Row],[account]]=" Courant Arnaud ",Table1[[#This Row],[account]]=" Courant Commun "),1,0)</f>
        <v>1</v>
      </c>
      <c r="H74">
        <f>IF(OR(Table1[[#This Row],[account]]=" Courant Stephanie ",Table1[[#This Row],[account]]=" Courant Commun "),1,0)</f>
        <v>1</v>
      </c>
      <c r="I74">
        <v>1</v>
      </c>
      <c r="J74">
        <v>1</v>
      </c>
      <c r="K74" t="s">
        <v>11</v>
      </c>
      <c r="L74" t="s">
        <v>18</v>
      </c>
      <c r="M74">
        <f>Table1[[#This Row],[Arn]]*Table1[[#This Row],[price]]/(Table1[[#This Row],[Arn]]+Table1[[#This Row],[Steph]])</f>
        <v>5.8250000000000002</v>
      </c>
      <c r="N74">
        <f>Table1[[#This Row],[Arn2]]*Table1[[#This Row],[price]]/(Table1[[#This Row],[Arn2]]+Table1[[#This Row],[Steph2]])</f>
        <v>5.8250000000000002</v>
      </c>
      <c r="O74">
        <f>Table1[[#This Row],[Steph]]*Table1[[#This Row],[price]]/(Table1[[#This Row],[Arn]]+Table1[[#This Row],[Steph]])</f>
        <v>5.8250000000000002</v>
      </c>
      <c r="P74">
        <f>Table1[[#This Row],[Steph2]]*Table1[[#This Row],[price]]/(Table1[[#This Row],[Arn2]]+Table1[[#This Row],[Steph2]])</f>
        <v>5.8250000000000002</v>
      </c>
      <c r="Q74" s="8">
        <f>Table1[[#This Row],[Arn Spent]]+Table1[[#This Row],[Steph spent]]</f>
        <v>11.65</v>
      </c>
      <c r="R74" s="8">
        <f>Table1[[#This Row],[Arn Gained ]]+Table1[[#This Row],[Steph gained]]</f>
        <v>11.65</v>
      </c>
      <c r="S74" s="8">
        <f>Table1[[#This Row],[Spent]]-Table1[[#This Row],[Gained]]</f>
        <v>0</v>
      </c>
    </row>
    <row r="75" spans="1:19" x14ac:dyDescent="0.25">
      <c r="A75" t="s">
        <v>74</v>
      </c>
      <c r="C75" s="1">
        <v>42622</v>
      </c>
      <c r="D75">
        <v>7.99</v>
      </c>
      <c r="E75" t="s">
        <v>20</v>
      </c>
      <c r="F75" t="s">
        <v>10</v>
      </c>
      <c r="G75">
        <f>IF(OR(Table1[[#This Row],[account]]=" Courant Arnaud ",Table1[[#This Row],[account]]=" Courant Commun "),1,0)</f>
        <v>0</v>
      </c>
      <c r="H75">
        <f>IF(OR(Table1[[#This Row],[account]]=" Courant Stephanie ",Table1[[#This Row],[account]]=" Courant Commun "),1,0)</f>
        <v>1</v>
      </c>
      <c r="I75">
        <v>1</v>
      </c>
      <c r="J75">
        <v>1</v>
      </c>
      <c r="K75" t="s">
        <v>11</v>
      </c>
      <c r="L75" t="s">
        <v>18</v>
      </c>
      <c r="M75">
        <f>Table1[[#This Row],[Arn]]*Table1[[#This Row],[price]]/(Table1[[#This Row],[Arn]]+Table1[[#This Row],[Steph]])</f>
        <v>0</v>
      </c>
      <c r="N75">
        <f>Table1[[#This Row],[Arn2]]*Table1[[#This Row],[price]]/(Table1[[#This Row],[Arn2]]+Table1[[#This Row],[Steph2]])</f>
        <v>3.9950000000000001</v>
      </c>
      <c r="O75">
        <f>Table1[[#This Row],[Steph]]*Table1[[#This Row],[price]]/(Table1[[#This Row],[Arn]]+Table1[[#This Row],[Steph]])</f>
        <v>7.99</v>
      </c>
      <c r="P75">
        <f>Table1[[#This Row],[Steph2]]*Table1[[#This Row],[price]]/(Table1[[#This Row],[Arn2]]+Table1[[#This Row],[Steph2]])</f>
        <v>3.9950000000000001</v>
      </c>
      <c r="Q75" s="8">
        <f>Table1[[#This Row],[Arn Spent]]+Table1[[#This Row],[Steph spent]]</f>
        <v>7.99</v>
      </c>
      <c r="R75" s="8">
        <f>Table1[[#This Row],[Arn Gained ]]+Table1[[#This Row],[Steph gained]]</f>
        <v>7.99</v>
      </c>
      <c r="S75" s="8">
        <f>Table1[[#This Row],[Spent]]-Table1[[#This Row],[Gained]]</f>
        <v>0</v>
      </c>
    </row>
    <row r="76" spans="1:19" x14ac:dyDescent="0.25">
      <c r="A76" t="s">
        <v>41</v>
      </c>
      <c r="C76" s="1">
        <v>42621</v>
      </c>
      <c r="D76">
        <v>24.15</v>
      </c>
      <c r="E76" t="s">
        <v>9</v>
      </c>
      <c r="F76" t="s">
        <v>10</v>
      </c>
      <c r="G76">
        <f>IF(OR(Table1[[#This Row],[account]]=" Courant Arnaud ",Table1[[#This Row],[account]]=" Courant Commun "),1,0)</f>
        <v>0</v>
      </c>
      <c r="H76">
        <f>IF(OR(Table1[[#This Row],[account]]=" Courant Stephanie ",Table1[[#This Row],[account]]=" Courant Commun "),1,0)</f>
        <v>1</v>
      </c>
      <c r="I76">
        <v>1</v>
      </c>
      <c r="J76">
        <v>1</v>
      </c>
      <c r="K76" t="s">
        <v>11</v>
      </c>
      <c r="L76" t="s">
        <v>18</v>
      </c>
      <c r="M76">
        <f>Table1[[#This Row],[Arn]]*Table1[[#This Row],[price]]/(Table1[[#This Row],[Arn]]+Table1[[#This Row],[Steph]])</f>
        <v>0</v>
      </c>
      <c r="N76">
        <f>Table1[[#This Row],[Arn2]]*Table1[[#This Row],[price]]/(Table1[[#This Row],[Arn2]]+Table1[[#This Row],[Steph2]])</f>
        <v>12.074999999999999</v>
      </c>
      <c r="O76">
        <f>Table1[[#This Row],[Steph]]*Table1[[#This Row],[price]]/(Table1[[#This Row],[Arn]]+Table1[[#This Row],[Steph]])</f>
        <v>24.15</v>
      </c>
      <c r="P76">
        <f>Table1[[#This Row],[Steph2]]*Table1[[#This Row],[price]]/(Table1[[#This Row],[Arn2]]+Table1[[#This Row],[Steph2]])</f>
        <v>12.074999999999999</v>
      </c>
      <c r="Q76" s="8">
        <f>Table1[[#This Row],[Arn Spent]]+Table1[[#This Row],[Steph spent]]</f>
        <v>24.15</v>
      </c>
      <c r="R76" s="8">
        <f>Table1[[#This Row],[Arn Gained ]]+Table1[[#This Row],[Steph gained]]</f>
        <v>24.15</v>
      </c>
      <c r="S76" s="8">
        <f>Table1[[#This Row],[Spent]]-Table1[[#This Row],[Gained]]</f>
        <v>0</v>
      </c>
    </row>
    <row r="77" spans="1:19" x14ac:dyDescent="0.25">
      <c r="A77" t="s">
        <v>23</v>
      </c>
      <c r="C77" s="1">
        <v>42621</v>
      </c>
      <c r="D77">
        <v>52</v>
      </c>
      <c r="E77" t="s">
        <v>24</v>
      </c>
      <c r="F77" t="s">
        <v>10</v>
      </c>
      <c r="G77">
        <f>IF(OR(Table1[[#This Row],[account]]=" Courant Arnaud ",Table1[[#This Row],[account]]=" Courant Commun "),1,0)</f>
        <v>0</v>
      </c>
      <c r="H77">
        <f>IF(OR(Table1[[#This Row],[account]]=" Courant Stephanie ",Table1[[#This Row],[account]]=" Courant Commun "),1,0)</f>
        <v>1</v>
      </c>
      <c r="I77">
        <v>1</v>
      </c>
      <c r="J77">
        <v>1</v>
      </c>
      <c r="K77" t="s">
        <v>11</v>
      </c>
      <c r="L77" t="s">
        <v>25</v>
      </c>
      <c r="M77">
        <f>Table1[[#This Row],[Arn]]*Table1[[#This Row],[price]]/(Table1[[#This Row],[Arn]]+Table1[[#This Row],[Steph]])</f>
        <v>0</v>
      </c>
      <c r="N77">
        <f>Table1[[#This Row],[Arn2]]*Table1[[#This Row],[price]]/(Table1[[#This Row],[Arn2]]+Table1[[#This Row],[Steph2]])</f>
        <v>26</v>
      </c>
      <c r="O77">
        <f>Table1[[#This Row],[Steph]]*Table1[[#This Row],[price]]/(Table1[[#This Row],[Arn]]+Table1[[#This Row],[Steph]])</f>
        <v>52</v>
      </c>
      <c r="P77">
        <f>Table1[[#This Row],[Steph2]]*Table1[[#This Row],[price]]/(Table1[[#This Row],[Arn2]]+Table1[[#This Row],[Steph2]])</f>
        <v>26</v>
      </c>
      <c r="Q77" s="8">
        <f>Table1[[#This Row],[Arn Spent]]+Table1[[#This Row],[Steph spent]]</f>
        <v>52</v>
      </c>
      <c r="R77" s="8">
        <f>Table1[[#This Row],[Arn Gained ]]+Table1[[#This Row],[Steph gained]]</f>
        <v>52</v>
      </c>
      <c r="S77" s="8">
        <f>Table1[[#This Row],[Spent]]-Table1[[#This Row],[Gained]]</f>
        <v>0</v>
      </c>
    </row>
    <row r="78" spans="1:19" x14ac:dyDescent="0.25">
      <c r="A78" t="s">
        <v>51</v>
      </c>
      <c r="C78" s="1">
        <v>42620</v>
      </c>
      <c r="D78">
        <v>55</v>
      </c>
      <c r="E78" t="s">
        <v>20</v>
      </c>
      <c r="F78" t="s">
        <v>10</v>
      </c>
      <c r="G78">
        <f>IF(OR(Table1[[#This Row],[account]]=" Courant Arnaud ",Table1[[#This Row],[account]]=" Courant Commun "),1,0)</f>
        <v>0</v>
      </c>
      <c r="H78">
        <f>IF(OR(Table1[[#This Row],[account]]=" Courant Stephanie ",Table1[[#This Row],[account]]=" Courant Commun "),1,0)</f>
        <v>1</v>
      </c>
      <c r="I78">
        <v>1</v>
      </c>
      <c r="J78">
        <v>1</v>
      </c>
      <c r="K78" t="s">
        <v>11</v>
      </c>
      <c r="L78" t="s">
        <v>25</v>
      </c>
      <c r="M78">
        <f>Table1[[#This Row],[Arn]]*Table1[[#This Row],[price]]/(Table1[[#This Row],[Arn]]+Table1[[#This Row],[Steph]])</f>
        <v>0</v>
      </c>
      <c r="N78">
        <f>Table1[[#This Row],[Arn2]]*Table1[[#This Row],[price]]/(Table1[[#This Row],[Arn2]]+Table1[[#This Row],[Steph2]])</f>
        <v>27.5</v>
      </c>
      <c r="O78">
        <f>Table1[[#This Row],[Steph]]*Table1[[#This Row],[price]]/(Table1[[#This Row],[Arn]]+Table1[[#This Row],[Steph]])</f>
        <v>55</v>
      </c>
      <c r="P78">
        <f>Table1[[#This Row],[Steph2]]*Table1[[#This Row],[price]]/(Table1[[#This Row],[Arn2]]+Table1[[#This Row],[Steph2]])</f>
        <v>27.5</v>
      </c>
      <c r="Q78" s="8">
        <f>Table1[[#This Row],[Arn Spent]]+Table1[[#This Row],[Steph spent]]</f>
        <v>55</v>
      </c>
      <c r="R78" s="8">
        <f>Table1[[#This Row],[Arn Gained ]]+Table1[[#This Row],[Steph gained]]</f>
        <v>55</v>
      </c>
      <c r="S78" s="8">
        <f>Table1[[#This Row],[Spent]]-Table1[[#This Row],[Gained]]</f>
        <v>0</v>
      </c>
    </row>
    <row r="79" spans="1:19" x14ac:dyDescent="0.25">
      <c r="A79" t="s">
        <v>8</v>
      </c>
      <c r="C79" s="1">
        <v>42619</v>
      </c>
      <c r="D79">
        <v>28</v>
      </c>
      <c r="E79" t="s">
        <v>9</v>
      </c>
      <c r="F79" t="s">
        <v>10</v>
      </c>
      <c r="G79">
        <f>IF(OR(Table1[[#This Row],[account]]=" Courant Arnaud ",Table1[[#This Row],[account]]=" Courant Commun "),1,0)</f>
        <v>0</v>
      </c>
      <c r="H79">
        <f>IF(OR(Table1[[#This Row],[account]]=" Courant Stephanie ",Table1[[#This Row],[account]]=" Courant Commun "),1,0)</f>
        <v>1</v>
      </c>
      <c r="I79">
        <v>1</v>
      </c>
      <c r="J79">
        <v>1</v>
      </c>
      <c r="K79" t="s">
        <v>11</v>
      </c>
      <c r="L79" t="s">
        <v>18</v>
      </c>
      <c r="M79">
        <f>Table1[[#This Row],[Arn]]*Table1[[#This Row],[price]]/(Table1[[#This Row],[Arn]]+Table1[[#This Row],[Steph]])</f>
        <v>0</v>
      </c>
      <c r="N79">
        <f>Table1[[#This Row],[Arn2]]*Table1[[#This Row],[price]]/(Table1[[#This Row],[Arn2]]+Table1[[#This Row],[Steph2]])</f>
        <v>14</v>
      </c>
      <c r="O79">
        <f>Table1[[#This Row],[Steph]]*Table1[[#This Row],[price]]/(Table1[[#This Row],[Arn]]+Table1[[#This Row],[Steph]])</f>
        <v>28</v>
      </c>
      <c r="P79">
        <f>Table1[[#This Row],[Steph2]]*Table1[[#This Row],[price]]/(Table1[[#This Row],[Arn2]]+Table1[[#This Row],[Steph2]])</f>
        <v>14</v>
      </c>
      <c r="Q79" s="8">
        <f>Table1[[#This Row],[Arn Spent]]+Table1[[#This Row],[Steph spent]]</f>
        <v>28</v>
      </c>
      <c r="R79" s="8">
        <f>Table1[[#This Row],[Arn Gained ]]+Table1[[#This Row],[Steph gained]]</f>
        <v>28</v>
      </c>
      <c r="S79" s="8">
        <f>Table1[[#This Row],[Spent]]-Table1[[#This Row],[Gained]]</f>
        <v>0</v>
      </c>
    </row>
    <row r="80" spans="1:19" x14ac:dyDescent="0.25">
      <c r="A80" t="s">
        <v>75</v>
      </c>
      <c r="C80" s="1">
        <v>42619</v>
      </c>
      <c r="D80">
        <v>39.78</v>
      </c>
      <c r="E80" t="s">
        <v>20</v>
      </c>
      <c r="F80" t="s">
        <v>10</v>
      </c>
      <c r="G80">
        <f>IF(OR(Table1[[#This Row],[account]]=" Courant Arnaud ",Table1[[#This Row],[account]]=" Courant Commun "),1,0)</f>
        <v>0</v>
      </c>
      <c r="H80">
        <f>IF(OR(Table1[[#This Row],[account]]=" Courant Stephanie ",Table1[[#This Row],[account]]=" Courant Commun "),1,0)</f>
        <v>1</v>
      </c>
      <c r="I80">
        <v>1</v>
      </c>
      <c r="J80">
        <v>1</v>
      </c>
      <c r="K80" t="s">
        <v>11</v>
      </c>
      <c r="L80" t="s">
        <v>18</v>
      </c>
      <c r="M80">
        <f>Table1[[#This Row],[Arn]]*Table1[[#This Row],[price]]/(Table1[[#This Row],[Arn]]+Table1[[#This Row],[Steph]])</f>
        <v>0</v>
      </c>
      <c r="N80">
        <f>Table1[[#This Row],[Arn2]]*Table1[[#This Row],[price]]/(Table1[[#This Row],[Arn2]]+Table1[[#This Row],[Steph2]])</f>
        <v>19.89</v>
      </c>
      <c r="O80">
        <f>Table1[[#This Row],[Steph]]*Table1[[#This Row],[price]]/(Table1[[#This Row],[Arn]]+Table1[[#This Row],[Steph]])</f>
        <v>39.78</v>
      </c>
      <c r="P80">
        <f>Table1[[#This Row],[Steph2]]*Table1[[#This Row],[price]]/(Table1[[#This Row],[Arn2]]+Table1[[#This Row],[Steph2]])</f>
        <v>19.89</v>
      </c>
      <c r="Q80" s="8">
        <f>Table1[[#This Row],[Arn Spent]]+Table1[[#This Row],[Steph spent]]</f>
        <v>39.78</v>
      </c>
      <c r="R80" s="8">
        <f>Table1[[#This Row],[Arn Gained ]]+Table1[[#This Row],[Steph gained]]</f>
        <v>39.78</v>
      </c>
      <c r="S80" s="8">
        <f>Table1[[#This Row],[Spent]]-Table1[[#This Row],[Gained]]</f>
        <v>0</v>
      </c>
    </row>
    <row r="81" spans="1:19" x14ac:dyDescent="0.25">
      <c r="A81" t="s">
        <v>26</v>
      </c>
      <c r="C81" s="1">
        <v>42619</v>
      </c>
      <c r="D81">
        <v>50</v>
      </c>
      <c r="E81" t="s">
        <v>20</v>
      </c>
      <c r="F81" t="s">
        <v>10</v>
      </c>
      <c r="G81">
        <f>IF(OR(Table1[[#This Row],[account]]=" Courant Arnaud ",Table1[[#This Row],[account]]=" Courant Commun "),1,0)</f>
        <v>0</v>
      </c>
      <c r="H81">
        <f>IF(OR(Table1[[#This Row],[account]]=" Courant Stephanie ",Table1[[#This Row],[account]]=" Courant Commun "),1,0)</f>
        <v>1</v>
      </c>
      <c r="I81">
        <v>1</v>
      </c>
      <c r="J81">
        <v>1</v>
      </c>
      <c r="K81" t="s">
        <v>11</v>
      </c>
      <c r="L81" t="s">
        <v>25</v>
      </c>
      <c r="M81">
        <f>Table1[[#This Row],[Arn]]*Table1[[#This Row],[price]]/(Table1[[#This Row],[Arn]]+Table1[[#This Row],[Steph]])</f>
        <v>0</v>
      </c>
      <c r="N81">
        <f>Table1[[#This Row],[Arn2]]*Table1[[#This Row],[price]]/(Table1[[#This Row],[Arn2]]+Table1[[#This Row],[Steph2]])</f>
        <v>25</v>
      </c>
      <c r="O81">
        <f>Table1[[#This Row],[Steph]]*Table1[[#This Row],[price]]/(Table1[[#This Row],[Arn]]+Table1[[#This Row],[Steph]])</f>
        <v>50</v>
      </c>
      <c r="P81">
        <f>Table1[[#This Row],[Steph2]]*Table1[[#This Row],[price]]/(Table1[[#This Row],[Arn2]]+Table1[[#This Row],[Steph2]])</f>
        <v>25</v>
      </c>
      <c r="Q81" s="8">
        <f>Table1[[#This Row],[Arn Spent]]+Table1[[#This Row],[Steph spent]]</f>
        <v>50</v>
      </c>
      <c r="R81" s="8">
        <f>Table1[[#This Row],[Arn Gained ]]+Table1[[#This Row],[Steph gained]]</f>
        <v>50</v>
      </c>
      <c r="S81" s="8">
        <f>Table1[[#This Row],[Spent]]-Table1[[#This Row],[Gained]]</f>
        <v>0</v>
      </c>
    </row>
    <row r="82" spans="1:19" x14ac:dyDescent="0.25">
      <c r="A82" t="s">
        <v>76</v>
      </c>
      <c r="C82" s="1">
        <v>42618</v>
      </c>
      <c r="D82">
        <v>29.44</v>
      </c>
      <c r="E82" t="s">
        <v>20</v>
      </c>
      <c r="F82" t="s">
        <v>10</v>
      </c>
      <c r="G82">
        <f>IF(OR(Table1[[#This Row],[account]]=" Courant Arnaud ",Table1[[#This Row],[account]]=" Courant Commun "),1,0)</f>
        <v>0</v>
      </c>
      <c r="H82">
        <f>IF(OR(Table1[[#This Row],[account]]=" Courant Stephanie ",Table1[[#This Row],[account]]=" Courant Commun "),1,0)</f>
        <v>1</v>
      </c>
      <c r="I82">
        <v>1</v>
      </c>
      <c r="J82">
        <v>1</v>
      </c>
      <c r="K82" t="s">
        <v>11</v>
      </c>
      <c r="L82" t="s">
        <v>18</v>
      </c>
      <c r="M82">
        <f>Table1[[#This Row],[Arn]]*Table1[[#This Row],[price]]/(Table1[[#This Row],[Arn]]+Table1[[#This Row],[Steph]])</f>
        <v>0</v>
      </c>
      <c r="N82">
        <f>Table1[[#This Row],[Arn2]]*Table1[[#This Row],[price]]/(Table1[[#This Row],[Arn2]]+Table1[[#This Row],[Steph2]])</f>
        <v>14.72</v>
      </c>
      <c r="O82">
        <f>Table1[[#This Row],[Steph]]*Table1[[#This Row],[price]]/(Table1[[#This Row],[Arn]]+Table1[[#This Row],[Steph]])</f>
        <v>29.44</v>
      </c>
      <c r="P82">
        <f>Table1[[#This Row],[Steph2]]*Table1[[#This Row],[price]]/(Table1[[#This Row],[Arn2]]+Table1[[#This Row],[Steph2]])</f>
        <v>14.72</v>
      </c>
      <c r="Q82" s="8">
        <f>Table1[[#This Row],[Arn Spent]]+Table1[[#This Row],[Steph spent]]</f>
        <v>29.44</v>
      </c>
      <c r="R82" s="8">
        <f>Table1[[#This Row],[Arn Gained ]]+Table1[[#This Row],[Steph gained]]</f>
        <v>29.44</v>
      </c>
      <c r="S82" s="8">
        <f>Table1[[#This Row],[Spent]]-Table1[[#This Row],[Gained]]</f>
        <v>0</v>
      </c>
    </row>
    <row r="83" spans="1:19" x14ac:dyDescent="0.25">
      <c r="A83" t="s">
        <v>77</v>
      </c>
      <c r="C83" s="1">
        <v>42618</v>
      </c>
      <c r="D83">
        <v>6.14</v>
      </c>
      <c r="E83" t="s">
        <v>60</v>
      </c>
      <c r="F83" t="s">
        <v>10</v>
      </c>
      <c r="G83">
        <f>IF(OR(Table1[[#This Row],[account]]=" Courant Arnaud ",Table1[[#This Row],[account]]=" Courant Commun "),1,0)</f>
        <v>0</v>
      </c>
      <c r="H83">
        <f>IF(OR(Table1[[#This Row],[account]]=" Courant Stephanie ",Table1[[#This Row],[account]]=" Courant Commun "),1,0)</f>
        <v>1</v>
      </c>
      <c r="I83">
        <v>1</v>
      </c>
      <c r="J83">
        <v>1</v>
      </c>
      <c r="K83" t="s">
        <v>11</v>
      </c>
      <c r="L83" t="s">
        <v>18</v>
      </c>
      <c r="M83">
        <f>Table1[[#This Row],[Arn]]*Table1[[#This Row],[price]]/(Table1[[#This Row],[Arn]]+Table1[[#This Row],[Steph]])</f>
        <v>0</v>
      </c>
      <c r="N83">
        <f>Table1[[#This Row],[Arn2]]*Table1[[#This Row],[price]]/(Table1[[#This Row],[Arn2]]+Table1[[#This Row],[Steph2]])</f>
        <v>3.07</v>
      </c>
      <c r="O83">
        <f>Table1[[#This Row],[Steph]]*Table1[[#This Row],[price]]/(Table1[[#This Row],[Arn]]+Table1[[#This Row],[Steph]])</f>
        <v>6.14</v>
      </c>
      <c r="P83">
        <f>Table1[[#This Row],[Steph2]]*Table1[[#This Row],[price]]/(Table1[[#This Row],[Arn2]]+Table1[[#This Row],[Steph2]])</f>
        <v>3.07</v>
      </c>
      <c r="Q83" s="8">
        <f>Table1[[#This Row],[Arn Spent]]+Table1[[#This Row],[Steph spent]]</f>
        <v>6.14</v>
      </c>
      <c r="R83" s="8">
        <f>Table1[[#This Row],[Arn Gained ]]+Table1[[#This Row],[Steph gained]]</f>
        <v>6.14</v>
      </c>
      <c r="S83" s="8">
        <f>Table1[[#This Row],[Spent]]-Table1[[#This Row],[Gained]]</f>
        <v>0</v>
      </c>
    </row>
    <row r="84" spans="1:19" x14ac:dyDescent="0.25">
      <c r="A84" t="s">
        <v>78</v>
      </c>
      <c r="C84" s="1">
        <v>42618</v>
      </c>
      <c r="D84">
        <v>4.4000000000000004</v>
      </c>
      <c r="E84" t="s">
        <v>20</v>
      </c>
      <c r="F84" t="s">
        <v>10</v>
      </c>
      <c r="G84">
        <f>IF(OR(Table1[[#This Row],[account]]=" Courant Arnaud ",Table1[[#This Row],[account]]=" Courant Commun "),1,0)</f>
        <v>0</v>
      </c>
      <c r="H84">
        <f>IF(OR(Table1[[#This Row],[account]]=" Courant Stephanie ",Table1[[#This Row],[account]]=" Courant Commun "),1,0)</f>
        <v>1</v>
      </c>
      <c r="I84">
        <v>1</v>
      </c>
      <c r="J84">
        <v>1</v>
      </c>
      <c r="K84" t="s">
        <v>11</v>
      </c>
      <c r="L84" t="s">
        <v>25</v>
      </c>
      <c r="M84">
        <f>Table1[[#This Row],[Arn]]*Table1[[#This Row],[price]]/(Table1[[#This Row],[Arn]]+Table1[[#This Row],[Steph]])</f>
        <v>0</v>
      </c>
      <c r="N84">
        <f>Table1[[#This Row],[Arn2]]*Table1[[#This Row],[price]]/(Table1[[#This Row],[Arn2]]+Table1[[#This Row],[Steph2]])</f>
        <v>2.2000000000000002</v>
      </c>
      <c r="O84">
        <f>Table1[[#This Row],[Steph]]*Table1[[#This Row],[price]]/(Table1[[#This Row],[Arn]]+Table1[[#This Row],[Steph]])</f>
        <v>4.4000000000000004</v>
      </c>
      <c r="P84">
        <f>Table1[[#This Row],[Steph2]]*Table1[[#This Row],[price]]/(Table1[[#This Row],[Arn2]]+Table1[[#This Row],[Steph2]])</f>
        <v>2.2000000000000002</v>
      </c>
      <c r="Q84" s="8">
        <f>Table1[[#This Row],[Arn Spent]]+Table1[[#This Row],[Steph spent]]</f>
        <v>4.4000000000000004</v>
      </c>
      <c r="R84" s="8">
        <f>Table1[[#This Row],[Arn Gained ]]+Table1[[#This Row],[Steph gained]]</f>
        <v>4.4000000000000004</v>
      </c>
      <c r="S84" s="8">
        <f>Table1[[#This Row],[Spent]]-Table1[[#This Row],[Gained]]</f>
        <v>0</v>
      </c>
    </row>
    <row r="85" spans="1:19" x14ac:dyDescent="0.25">
      <c r="A85" t="s">
        <v>68</v>
      </c>
      <c r="C85" s="1">
        <v>42618</v>
      </c>
      <c r="D85">
        <v>2.6</v>
      </c>
      <c r="E85" t="s">
        <v>9</v>
      </c>
      <c r="F85" t="s">
        <v>10</v>
      </c>
      <c r="G85">
        <f>IF(OR(Table1[[#This Row],[account]]=" Courant Arnaud ",Table1[[#This Row],[account]]=" Courant Commun "),1,0)</f>
        <v>0</v>
      </c>
      <c r="H85">
        <f>IF(OR(Table1[[#This Row],[account]]=" Courant Stephanie ",Table1[[#This Row],[account]]=" Courant Commun "),1,0)</f>
        <v>1</v>
      </c>
      <c r="I85">
        <v>1</v>
      </c>
      <c r="J85">
        <v>1</v>
      </c>
      <c r="K85" t="s">
        <v>11</v>
      </c>
      <c r="L85" t="s">
        <v>18</v>
      </c>
      <c r="M85">
        <f>Table1[[#This Row],[Arn]]*Table1[[#This Row],[price]]/(Table1[[#This Row],[Arn]]+Table1[[#This Row],[Steph]])</f>
        <v>0</v>
      </c>
      <c r="N85">
        <f>Table1[[#This Row],[Arn2]]*Table1[[#This Row],[price]]/(Table1[[#This Row],[Arn2]]+Table1[[#This Row],[Steph2]])</f>
        <v>1.3</v>
      </c>
      <c r="O85">
        <f>Table1[[#This Row],[Steph]]*Table1[[#This Row],[price]]/(Table1[[#This Row],[Arn]]+Table1[[#This Row],[Steph]])</f>
        <v>2.6</v>
      </c>
      <c r="P85">
        <f>Table1[[#This Row],[Steph2]]*Table1[[#This Row],[price]]/(Table1[[#This Row],[Arn2]]+Table1[[#This Row],[Steph2]])</f>
        <v>1.3</v>
      </c>
      <c r="Q85" s="8">
        <f>Table1[[#This Row],[Arn Spent]]+Table1[[#This Row],[Steph spent]]</f>
        <v>2.6</v>
      </c>
      <c r="R85" s="8">
        <f>Table1[[#This Row],[Arn Gained ]]+Table1[[#This Row],[Steph gained]]</f>
        <v>2.6</v>
      </c>
      <c r="S85" s="8">
        <f>Table1[[#This Row],[Spent]]-Table1[[#This Row],[Gained]]</f>
        <v>0</v>
      </c>
    </row>
    <row r="86" spans="1:19" x14ac:dyDescent="0.25">
      <c r="A86" t="s">
        <v>79</v>
      </c>
      <c r="C86" s="1">
        <v>42618</v>
      </c>
      <c r="D86">
        <v>19</v>
      </c>
      <c r="E86" t="s">
        <v>9</v>
      </c>
      <c r="F86" t="s">
        <v>10</v>
      </c>
      <c r="G86">
        <f>IF(OR(Table1[[#This Row],[account]]=" Courant Arnaud ",Table1[[#This Row],[account]]=" Courant Commun "),1,0)</f>
        <v>0</v>
      </c>
      <c r="H86">
        <f>IF(OR(Table1[[#This Row],[account]]=" Courant Stephanie ",Table1[[#This Row],[account]]=" Courant Commun "),1,0)</f>
        <v>1</v>
      </c>
      <c r="I86">
        <v>1</v>
      </c>
      <c r="J86">
        <v>1</v>
      </c>
      <c r="K86" t="s">
        <v>11</v>
      </c>
      <c r="L86" t="s">
        <v>25</v>
      </c>
      <c r="M86">
        <f>Table1[[#This Row],[Arn]]*Table1[[#This Row],[price]]/(Table1[[#This Row],[Arn]]+Table1[[#This Row],[Steph]])</f>
        <v>0</v>
      </c>
      <c r="N86">
        <f>Table1[[#This Row],[Arn2]]*Table1[[#This Row],[price]]/(Table1[[#This Row],[Arn2]]+Table1[[#This Row],[Steph2]])</f>
        <v>9.5</v>
      </c>
      <c r="O86">
        <f>Table1[[#This Row],[Steph]]*Table1[[#This Row],[price]]/(Table1[[#This Row],[Arn]]+Table1[[#This Row],[Steph]])</f>
        <v>19</v>
      </c>
      <c r="P86">
        <f>Table1[[#This Row],[Steph2]]*Table1[[#This Row],[price]]/(Table1[[#This Row],[Arn2]]+Table1[[#This Row],[Steph2]])</f>
        <v>9.5</v>
      </c>
      <c r="Q86" s="8">
        <f>Table1[[#This Row],[Arn Spent]]+Table1[[#This Row],[Steph spent]]</f>
        <v>19</v>
      </c>
      <c r="R86" s="8">
        <f>Table1[[#This Row],[Arn Gained ]]+Table1[[#This Row],[Steph gained]]</f>
        <v>19</v>
      </c>
      <c r="S86" s="8">
        <f>Table1[[#This Row],[Spent]]-Table1[[#This Row],[Gained]]</f>
        <v>0</v>
      </c>
    </row>
    <row r="87" spans="1:19" x14ac:dyDescent="0.25">
      <c r="A87" t="s">
        <v>30</v>
      </c>
      <c r="C87" s="1">
        <v>42618</v>
      </c>
      <c r="D87">
        <v>2.19</v>
      </c>
      <c r="E87" t="s">
        <v>9</v>
      </c>
      <c r="F87" t="s">
        <v>10</v>
      </c>
      <c r="G87">
        <f>IF(OR(Table1[[#This Row],[account]]=" Courant Arnaud ",Table1[[#This Row],[account]]=" Courant Commun "),1,0)</f>
        <v>0</v>
      </c>
      <c r="H87">
        <f>IF(OR(Table1[[#This Row],[account]]=" Courant Stephanie ",Table1[[#This Row],[account]]=" Courant Commun "),1,0)</f>
        <v>1</v>
      </c>
      <c r="I87">
        <v>1</v>
      </c>
      <c r="J87">
        <v>1</v>
      </c>
      <c r="K87" t="s">
        <v>11</v>
      </c>
      <c r="L87" t="s">
        <v>18</v>
      </c>
      <c r="M87">
        <f>Table1[[#This Row],[Arn]]*Table1[[#This Row],[price]]/(Table1[[#This Row],[Arn]]+Table1[[#This Row],[Steph]])</f>
        <v>0</v>
      </c>
      <c r="N87">
        <f>Table1[[#This Row],[Arn2]]*Table1[[#This Row],[price]]/(Table1[[#This Row],[Arn2]]+Table1[[#This Row],[Steph2]])</f>
        <v>1.095</v>
      </c>
      <c r="O87">
        <f>Table1[[#This Row],[Steph]]*Table1[[#This Row],[price]]/(Table1[[#This Row],[Arn]]+Table1[[#This Row],[Steph]])</f>
        <v>2.19</v>
      </c>
      <c r="P87">
        <f>Table1[[#This Row],[Steph2]]*Table1[[#This Row],[price]]/(Table1[[#This Row],[Arn2]]+Table1[[#This Row],[Steph2]])</f>
        <v>1.095</v>
      </c>
      <c r="Q87" s="8">
        <f>Table1[[#This Row],[Arn Spent]]+Table1[[#This Row],[Steph spent]]</f>
        <v>2.19</v>
      </c>
      <c r="R87" s="8">
        <f>Table1[[#This Row],[Arn Gained ]]+Table1[[#This Row],[Steph gained]]</f>
        <v>2.19</v>
      </c>
      <c r="S87" s="8">
        <f>Table1[[#This Row],[Spent]]-Table1[[#This Row],[Gained]]</f>
        <v>0</v>
      </c>
    </row>
    <row r="88" spans="1:19" x14ac:dyDescent="0.25">
      <c r="A88" t="s">
        <v>80</v>
      </c>
      <c r="C88" s="1">
        <v>42618</v>
      </c>
      <c r="D88">
        <v>13.4</v>
      </c>
      <c r="E88" t="s">
        <v>9</v>
      </c>
      <c r="F88" t="s">
        <v>10</v>
      </c>
      <c r="G88">
        <f>IF(OR(Table1[[#This Row],[account]]=" Courant Arnaud ",Table1[[#This Row],[account]]=" Courant Commun "),1,0)</f>
        <v>0</v>
      </c>
      <c r="H88">
        <f>IF(OR(Table1[[#This Row],[account]]=" Courant Stephanie ",Table1[[#This Row],[account]]=" Courant Commun "),1,0)</f>
        <v>1</v>
      </c>
      <c r="I88">
        <v>1</v>
      </c>
      <c r="J88">
        <v>1</v>
      </c>
      <c r="K88" t="s">
        <v>11</v>
      </c>
      <c r="L88" t="s">
        <v>18</v>
      </c>
      <c r="M88">
        <f>Table1[[#This Row],[Arn]]*Table1[[#This Row],[price]]/(Table1[[#This Row],[Arn]]+Table1[[#This Row],[Steph]])</f>
        <v>0</v>
      </c>
      <c r="N88">
        <f>Table1[[#This Row],[Arn2]]*Table1[[#This Row],[price]]/(Table1[[#This Row],[Arn2]]+Table1[[#This Row],[Steph2]])</f>
        <v>6.7</v>
      </c>
      <c r="O88">
        <f>Table1[[#This Row],[Steph]]*Table1[[#This Row],[price]]/(Table1[[#This Row],[Arn]]+Table1[[#This Row],[Steph]])</f>
        <v>13.4</v>
      </c>
      <c r="P88">
        <f>Table1[[#This Row],[Steph2]]*Table1[[#This Row],[price]]/(Table1[[#This Row],[Arn2]]+Table1[[#This Row],[Steph2]])</f>
        <v>6.7</v>
      </c>
      <c r="Q88" s="8">
        <f>Table1[[#This Row],[Arn Spent]]+Table1[[#This Row],[Steph spent]]</f>
        <v>13.4</v>
      </c>
      <c r="R88" s="8">
        <f>Table1[[#This Row],[Arn Gained ]]+Table1[[#This Row],[Steph gained]]</f>
        <v>13.4</v>
      </c>
      <c r="S88" s="8">
        <f>Table1[[#This Row],[Spent]]-Table1[[#This Row],[Gained]]</f>
        <v>0</v>
      </c>
    </row>
    <row r="89" spans="1:19" x14ac:dyDescent="0.25">
      <c r="A89" t="s">
        <v>81</v>
      </c>
      <c r="C89" s="1">
        <v>42614</v>
      </c>
      <c r="D89">
        <v>20.9</v>
      </c>
      <c r="E89" t="s">
        <v>43</v>
      </c>
      <c r="F89" t="s">
        <v>10</v>
      </c>
      <c r="G89">
        <f>IF(OR(Table1[[#This Row],[account]]=" Courant Arnaud ",Table1[[#This Row],[account]]=" Courant Commun "),1,0)</f>
        <v>0</v>
      </c>
      <c r="H89">
        <f>IF(OR(Table1[[#This Row],[account]]=" Courant Stephanie ",Table1[[#This Row],[account]]=" Courant Commun "),1,0)</f>
        <v>1</v>
      </c>
      <c r="I89">
        <v>1</v>
      </c>
      <c r="J89">
        <v>1</v>
      </c>
      <c r="K89" t="s">
        <v>11</v>
      </c>
      <c r="L89" t="s">
        <v>18</v>
      </c>
      <c r="M89">
        <f>Table1[[#This Row],[Arn]]*Table1[[#This Row],[price]]/(Table1[[#This Row],[Arn]]+Table1[[#This Row],[Steph]])</f>
        <v>0</v>
      </c>
      <c r="N89">
        <f>Table1[[#This Row],[Arn2]]*Table1[[#This Row],[price]]/(Table1[[#This Row],[Arn2]]+Table1[[#This Row],[Steph2]])</f>
        <v>10.45</v>
      </c>
      <c r="O89">
        <f>Table1[[#This Row],[Steph]]*Table1[[#This Row],[price]]/(Table1[[#This Row],[Arn]]+Table1[[#This Row],[Steph]])</f>
        <v>20.9</v>
      </c>
      <c r="P89">
        <f>Table1[[#This Row],[Steph2]]*Table1[[#This Row],[price]]/(Table1[[#This Row],[Arn2]]+Table1[[#This Row],[Steph2]])</f>
        <v>10.45</v>
      </c>
      <c r="Q89" s="8">
        <f>Table1[[#This Row],[Arn Spent]]+Table1[[#This Row],[Steph spent]]</f>
        <v>20.9</v>
      </c>
      <c r="R89" s="8">
        <f>Table1[[#This Row],[Arn Gained ]]+Table1[[#This Row],[Steph gained]]</f>
        <v>20.9</v>
      </c>
      <c r="S89" s="8">
        <f>Table1[[#This Row],[Spent]]-Table1[[#This Row],[Gained]]</f>
        <v>0</v>
      </c>
    </row>
    <row r="90" spans="1:19" x14ac:dyDescent="0.25">
      <c r="A90" t="s">
        <v>82</v>
      </c>
      <c r="C90" s="1">
        <v>42614</v>
      </c>
      <c r="D90">
        <v>38.950000000000003</v>
      </c>
      <c r="E90" t="s">
        <v>9</v>
      </c>
      <c r="F90" t="s">
        <v>10</v>
      </c>
      <c r="G90">
        <f>IF(OR(Table1[[#This Row],[account]]=" Courant Arnaud ",Table1[[#This Row],[account]]=" Courant Commun "),1,0)</f>
        <v>0</v>
      </c>
      <c r="H90">
        <f>IF(OR(Table1[[#This Row],[account]]=" Courant Stephanie ",Table1[[#This Row],[account]]=" Courant Commun "),1,0)</f>
        <v>1</v>
      </c>
      <c r="I90">
        <v>1</v>
      </c>
      <c r="J90">
        <v>1</v>
      </c>
      <c r="K90" t="s">
        <v>11</v>
      </c>
      <c r="L90" t="s">
        <v>18</v>
      </c>
      <c r="M90">
        <f>Table1[[#This Row],[Arn]]*Table1[[#This Row],[price]]/(Table1[[#This Row],[Arn]]+Table1[[#This Row],[Steph]])</f>
        <v>0</v>
      </c>
      <c r="N90">
        <f>Table1[[#This Row],[Arn2]]*Table1[[#This Row],[price]]/(Table1[[#This Row],[Arn2]]+Table1[[#This Row],[Steph2]])</f>
        <v>19.475000000000001</v>
      </c>
      <c r="O90">
        <f>Table1[[#This Row],[Steph]]*Table1[[#This Row],[price]]/(Table1[[#This Row],[Arn]]+Table1[[#This Row],[Steph]])</f>
        <v>38.950000000000003</v>
      </c>
      <c r="P90">
        <f>Table1[[#This Row],[Steph2]]*Table1[[#This Row],[price]]/(Table1[[#This Row],[Arn2]]+Table1[[#This Row],[Steph2]])</f>
        <v>19.475000000000001</v>
      </c>
      <c r="Q90" s="8">
        <f>Table1[[#This Row],[Arn Spent]]+Table1[[#This Row],[Steph spent]]</f>
        <v>38.950000000000003</v>
      </c>
      <c r="R90" s="8">
        <f>Table1[[#This Row],[Arn Gained ]]+Table1[[#This Row],[Steph gained]]</f>
        <v>38.950000000000003</v>
      </c>
      <c r="S90" s="8">
        <f>Table1[[#This Row],[Spent]]-Table1[[#This Row],[Gained]]</f>
        <v>0</v>
      </c>
    </row>
    <row r="91" spans="1:19" x14ac:dyDescent="0.25">
      <c r="A91" t="s">
        <v>53</v>
      </c>
      <c r="C91" s="1">
        <v>42609</v>
      </c>
      <c r="D91">
        <v>3.9</v>
      </c>
      <c r="E91" t="s">
        <v>9</v>
      </c>
      <c r="F91" t="s">
        <v>10</v>
      </c>
      <c r="G91">
        <f>IF(OR(Table1[[#This Row],[account]]=" Courant Arnaud ",Table1[[#This Row],[account]]=" Courant Commun "),1,0)</f>
        <v>0</v>
      </c>
      <c r="H91">
        <f>IF(OR(Table1[[#This Row],[account]]=" Courant Stephanie ",Table1[[#This Row],[account]]=" Courant Commun "),1,0)</f>
        <v>1</v>
      </c>
      <c r="I91">
        <v>1</v>
      </c>
      <c r="J91">
        <v>1</v>
      </c>
      <c r="K91" t="s">
        <v>11</v>
      </c>
      <c r="L91" t="s">
        <v>18</v>
      </c>
      <c r="M91">
        <f>Table1[[#This Row],[Arn]]*Table1[[#This Row],[price]]/(Table1[[#This Row],[Arn]]+Table1[[#This Row],[Steph]])</f>
        <v>0</v>
      </c>
      <c r="N91">
        <f>Table1[[#This Row],[Arn2]]*Table1[[#This Row],[price]]/(Table1[[#This Row],[Arn2]]+Table1[[#This Row],[Steph2]])</f>
        <v>1.95</v>
      </c>
      <c r="O91">
        <f>Table1[[#This Row],[Steph]]*Table1[[#This Row],[price]]/(Table1[[#This Row],[Arn]]+Table1[[#This Row],[Steph]])</f>
        <v>3.9</v>
      </c>
      <c r="P91">
        <f>Table1[[#This Row],[Steph2]]*Table1[[#This Row],[price]]/(Table1[[#This Row],[Arn2]]+Table1[[#This Row],[Steph2]])</f>
        <v>1.95</v>
      </c>
      <c r="Q91" s="8">
        <f>Table1[[#This Row],[Arn Spent]]+Table1[[#This Row],[Steph spent]]</f>
        <v>3.9</v>
      </c>
      <c r="R91" s="8">
        <f>Table1[[#This Row],[Arn Gained ]]+Table1[[#This Row],[Steph gained]]</f>
        <v>3.9</v>
      </c>
      <c r="S91" s="8">
        <f>Table1[[#This Row],[Spent]]-Table1[[#This Row],[Gained]]</f>
        <v>0</v>
      </c>
    </row>
    <row r="92" spans="1:19" x14ac:dyDescent="0.25">
      <c r="A92" t="s">
        <v>53</v>
      </c>
      <c r="C92" s="1">
        <v>42609</v>
      </c>
      <c r="D92">
        <v>7.35</v>
      </c>
      <c r="E92" t="s">
        <v>9</v>
      </c>
      <c r="F92" t="s">
        <v>29</v>
      </c>
      <c r="G92">
        <f>IF(OR(Table1[[#This Row],[account]]=" Courant Arnaud ",Table1[[#This Row],[account]]=" Courant Commun "),1,0)</f>
        <v>1</v>
      </c>
      <c r="H92">
        <f>IF(OR(Table1[[#This Row],[account]]=" Courant Stephanie ",Table1[[#This Row],[account]]=" Courant Commun "),1,0)</f>
        <v>0</v>
      </c>
      <c r="I92">
        <v>1</v>
      </c>
      <c r="J92">
        <v>1</v>
      </c>
      <c r="K92" t="s">
        <v>11</v>
      </c>
      <c r="L92" t="s">
        <v>25</v>
      </c>
      <c r="M92">
        <f>Table1[[#This Row],[Arn]]*Table1[[#This Row],[price]]/(Table1[[#This Row],[Arn]]+Table1[[#This Row],[Steph]])</f>
        <v>7.35</v>
      </c>
      <c r="N92">
        <f>Table1[[#This Row],[Arn2]]*Table1[[#This Row],[price]]/(Table1[[#This Row],[Arn2]]+Table1[[#This Row],[Steph2]])</f>
        <v>3.6749999999999998</v>
      </c>
      <c r="O92">
        <f>Table1[[#This Row],[Steph]]*Table1[[#This Row],[price]]/(Table1[[#This Row],[Arn]]+Table1[[#This Row],[Steph]])</f>
        <v>0</v>
      </c>
      <c r="P92">
        <f>Table1[[#This Row],[Steph2]]*Table1[[#This Row],[price]]/(Table1[[#This Row],[Arn2]]+Table1[[#This Row],[Steph2]])</f>
        <v>3.6749999999999998</v>
      </c>
      <c r="Q92" s="8">
        <f>Table1[[#This Row],[Arn Spent]]+Table1[[#This Row],[Steph spent]]</f>
        <v>7.35</v>
      </c>
      <c r="R92" s="8">
        <f>Table1[[#This Row],[Arn Gained ]]+Table1[[#This Row],[Steph gained]]</f>
        <v>7.35</v>
      </c>
      <c r="S92" s="8">
        <f>Table1[[#This Row],[Spent]]-Table1[[#This Row],[Gained]]</f>
        <v>0</v>
      </c>
    </row>
    <row r="93" spans="1:19" x14ac:dyDescent="0.25">
      <c r="A93" t="s">
        <v>83</v>
      </c>
      <c r="C93" s="1">
        <v>42608</v>
      </c>
      <c r="D93">
        <v>14</v>
      </c>
      <c r="E93" t="s">
        <v>20</v>
      </c>
      <c r="F93" t="s">
        <v>10</v>
      </c>
      <c r="G93">
        <f>IF(OR(Table1[[#This Row],[account]]=" Courant Arnaud ",Table1[[#This Row],[account]]=" Courant Commun "),1,0)</f>
        <v>0</v>
      </c>
      <c r="H93">
        <f>IF(OR(Table1[[#This Row],[account]]=" Courant Stephanie ",Table1[[#This Row],[account]]=" Courant Commun "),1,0)</f>
        <v>1</v>
      </c>
      <c r="I93">
        <v>1</v>
      </c>
      <c r="J93">
        <v>1</v>
      </c>
      <c r="K93" t="s">
        <v>11</v>
      </c>
      <c r="L93" t="s">
        <v>18</v>
      </c>
      <c r="M93">
        <f>Table1[[#This Row],[Arn]]*Table1[[#This Row],[price]]/(Table1[[#This Row],[Arn]]+Table1[[#This Row],[Steph]])</f>
        <v>0</v>
      </c>
      <c r="N93">
        <f>Table1[[#This Row],[Arn2]]*Table1[[#This Row],[price]]/(Table1[[#This Row],[Arn2]]+Table1[[#This Row],[Steph2]])</f>
        <v>7</v>
      </c>
      <c r="O93">
        <f>Table1[[#This Row],[Steph]]*Table1[[#This Row],[price]]/(Table1[[#This Row],[Arn]]+Table1[[#This Row],[Steph]])</f>
        <v>14</v>
      </c>
      <c r="P93">
        <f>Table1[[#This Row],[Steph2]]*Table1[[#This Row],[price]]/(Table1[[#This Row],[Arn2]]+Table1[[#This Row],[Steph2]])</f>
        <v>7</v>
      </c>
      <c r="Q93" s="8">
        <f>Table1[[#This Row],[Arn Spent]]+Table1[[#This Row],[Steph spent]]</f>
        <v>14</v>
      </c>
      <c r="R93" s="8">
        <f>Table1[[#This Row],[Arn Gained ]]+Table1[[#This Row],[Steph gained]]</f>
        <v>14</v>
      </c>
      <c r="S93" s="8">
        <f>Table1[[#This Row],[Spent]]-Table1[[#This Row],[Gained]]</f>
        <v>0</v>
      </c>
    </row>
    <row r="94" spans="1:19" x14ac:dyDescent="0.25">
      <c r="A94" t="s">
        <v>84</v>
      </c>
      <c r="C94" s="1">
        <v>42608</v>
      </c>
      <c r="D94">
        <v>22.05</v>
      </c>
      <c r="E94" t="s">
        <v>43</v>
      </c>
      <c r="F94" t="s">
        <v>10</v>
      </c>
      <c r="G94">
        <f>IF(OR(Table1[[#This Row],[account]]=" Courant Arnaud ",Table1[[#This Row],[account]]=" Courant Commun "),1,0)</f>
        <v>0</v>
      </c>
      <c r="H94">
        <f>IF(OR(Table1[[#This Row],[account]]=" Courant Stephanie ",Table1[[#This Row],[account]]=" Courant Commun "),1,0)</f>
        <v>1</v>
      </c>
      <c r="I94">
        <v>1</v>
      </c>
      <c r="J94">
        <v>1</v>
      </c>
      <c r="K94" t="s">
        <v>11</v>
      </c>
      <c r="L94" t="s">
        <v>18</v>
      </c>
      <c r="M94">
        <f>Table1[[#This Row],[Arn]]*Table1[[#This Row],[price]]/(Table1[[#This Row],[Arn]]+Table1[[#This Row],[Steph]])</f>
        <v>0</v>
      </c>
      <c r="N94">
        <f>Table1[[#This Row],[Arn2]]*Table1[[#This Row],[price]]/(Table1[[#This Row],[Arn2]]+Table1[[#This Row],[Steph2]])</f>
        <v>11.025</v>
      </c>
      <c r="O94">
        <f>Table1[[#This Row],[Steph]]*Table1[[#This Row],[price]]/(Table1[[#This Row],[Arn]]+Table1[[#This Row],[Steph]])</f>
        <v>22.05</v>
      </c>
      <c r="P94">
        <f>Table1[[#This Row],[Steph2]]*Table1[[#This Row],[price]]/(Table1[[#This Row],[Arn2]]+Table1[[#This Row],[Steph2]])</f>
        <v>11.025</v>
      </c>
      <c r="Q94" s="8">
        <f>Table1[[#This Row],[Arn Spent]]+Table1[[#This Row],[Steph spent]]</f>
        <v>22.05</v>
      </c>
      <c r="R94" s="8">
        <f>Table1[[#This Row],[Arn Gained ]]+Table1[[#This Row],[Steph gained]]</f>
        <v>22.05</v>
      </c>
      <c r="S94" s="8">
        <f>Table1[[#This Row],[Spent]]-Table1[[#This Row],[Gained]]</f>
        <v>0</v>
      </c>
    </row>
    <row r="95" spans="1:19" x14ac:dyDescent="0.25">
      <c r="A95" t="s">
        <v>41</v>
      </c>
      <c r="C95" s="1">
        <v>42607</v>
      </c>
      <c r="D95">
        <v>27.05</v>
      </c>
      <c r="E95" t="s">
        <v>9</v>
      </c>
      <c r="F95" t="s">
        <v>29</v>
      </c>
      <c r="G95">
        <f>IF(OR(Table1[[#This Row],[account]]=" Courant Arnaud ",Table1[[#This Row],[account]]=" Courant Commun "),1,0)</f>
        <v>1</v>
      </c>
      <c r="H95">
        <f>IF(OR(Table1[[#This Row],[account]]=" Courant Stephanie ",Table1[[#This Row],[account]]=" Courant Commun "),1,0)</f>
        <v>0</v>
      </c>
      <c r="I95">
        <v>1</v>
      </c>
      <c r="J95">
        <v>1</v>
      </c>
      <c r="K95" t="s">
        <v>11</v>
      </c>
      <c r="L95" t="s">
        <v>18</v>
      </c>
      <c r="M95">
        <f>Table1[[#This Row],[Arn]]*Table1[[#This Row],[price]]/(Table1[[#This Row],[Arn]]+Table1[[#This Row],[Steph]])</f>
        <v>27.05</v>
      </c>
      <c r="N95">
        <f>Table1[[#This Row],[Arn2]]*Table1[[#This Row],[price]]/(Table1[[#This Row],[Arn2]]+Table1[[#This Row],[Steph2]])</f>
        <v>13.525</v>
      </c>
      <c r="O95">
        <f>Table1[[#This Row],[Steph]]*Table1[[#This Row],[price]]/(Table1[[#This Row],[Arn]]+Table1[[#This Row],[Steph]])</f>
        <v>0</v>
      </c>
      <c r="P95">
        <f>Table1[[#This Row],[Steph2]]*Table1[[#This Row],[price]]/(Table1[[#This Row],[Arn2]]+Table1[[#This Row],[Steph2]])</f>
        <v>13.525</v>
      </c>
      <c r="Q95" s="8">
        <f>Table1[[#This Row],[Arn Spent]]+Table1[[#This Row],[Steph spent]]</f>
        <v>27.05</v>
      </c>
      <c r="R95" s="8">
        <f>Table1[[#This Row],[Arn Gained ]]+Table1[[#This Row],[Steph gained]]</f>
        <v>27.05</v>
      </c>
      <c r="S95" s="8">
        <f>Table1[[#This Row],[Spent]]-Table1[[#This Row],[Gained]]</f>
        <v>0</v>
      </c>
    </row>
    <row r="96" spans="1:19" x14ac:dyDescent="0.25">
      <c r="A96" t="s">
        <v>41</v>
      </c>
      <c r="C96" s="1">
        <v>42607</v>
      </c>
      <c r="D96">
        <v>101.8</v>
      </c>
      <c r="E96" t="s">
        <v>9</v>
      </c>
      <c r="F96" t="s">
        <v>10</v>
      </c>
      <c r="G96">
        <f>IF(OR(Table1[[#This Row],[account]]=" Courant Arnaud ",Table1[[#This Row],[account]]=" Courant Commun "),1,0)</f>
        <v>0</v>
      </c>
      <c r="H96">
        <f>IF(OR(Table1[[#This Row],[account]]=" Courant Stephanie ",Table1[[#This Row],[account]]=" Courant Commun "),1,0)</f>
        <v>1</v>
      </c>
      <c r="I96">
        <v>1</v>
      </c>
      <c r="J96">
        <v>1</v>
      </c>
      <c r="K96" t="s">
        <v>11</v>
      </c>
      <c r="L96" t="s">
        <v>18</v>
      </c>
      <c r="M96">
        <f>Table1[[#This Row],[Arn]]*Table1[[#This Row],[price]]/(Table1[[#This Row],[Arn]]+Table1[[#This Row],[Steph]])</f>
        <v>0</v>
      </c>
      <c r="N96">
        <f>Table1[[#This Row],[Arn2]]*Table1[[#This Row],[price]]/(Table1[[#This Row],[Arn2]]+Table1[[#This Row],[Steph2]])</f>
        <v>50.9</v>
      </c>
      <c r="O96">
        <f>Table1[[#This Row],[Steph]]*Table1[[#This Row],[price]]/(Table1[[#This Row],[Arn]]+Table1[[#This Row],[Steph]])</f>
        <v>101.8</v>
      </c>
      <c r="P96">
        <f>Table1[[#This Row],[Steph2]]*Table1[[#This Row],[price]]/(Table1[[#This Row],[Arn2]]+Table1[[#This Row],[Steph2]])</f>
        <v>50.9</v>
      </c>
      <c r="Q96" s="8">
        <f>Table1[[#This Row],[Arn Spent]]+Table1[[#This Row],[Steph spent]]</f>
        <v>101.8</v>
      </c>
      <c r="R96" s="8">
        <f>Table1[[#This Row],[Arn Gained ]]+Table1[[#This Row],[Steph gained]]</f>
        <v>101.8</v>
      </c>
      <c r="S96" s="8">
        <f>Table1[[#This Row],[Spent]]-Table1[[#This Row],[Gained]]</f>
        <v>0</v>
      </c>
    </row>
    <row r="97" spans="1:19" x14ac:dyDescent="0.25">
      <c r="A97" t="s">
        <v>54</v>
      </c>
      <c r="C97" s="1">
        <v>42606</v>
      </c>
      <c r="D97">
        <v>23.36</v>
      </c>
      <c r="E97" t="s">
        <v>9</v>
      </c>
      <c r="F97" t="s">
        <v>10</v>
      </c>
      <c r="G97">
        <f>IF(OR(Table1[[#This Row],[account]]=" Courant Arnaud ",Table1[[#This Row],[account]]=" Courant Commun "),1,0)</f>
        <v>0</v>
      </c>
      <c r="H97">
        <f>IF(OR(Table1[[#This Row],[account]]=" Courant Stephanie ",Table1[[#This Row],[account]]=" Courant Commun "),1,0)</f>
        <v>1</v>
      </c>
      <c r="I97">
        <v>1</v>
      </c>
      <c r="J97">
        <v>1</v>
      </c>
      <c r="K97" t="s">
        <v>11</v>
      </c>
      <c r="L97" t="s">
        <v>18</v>
      </c>
      <c r="M97">
        <f>Table1[[#This Row],[Arn]]*Table1[[#This Row],[price]]/(Table1[[#This Row],[Arn]]+Table1[[#This Row],[Steph]])</f>
        <v>0</v>
      </c>
      <c r="N97">
        <f>Table1[[#This Row],[Arn2]]*Table1[[#This Row],[price]]/(Table1[[#This Row],[Arn2]]+Table1[[#This Row],[Steph2]])</f>
        <v>11.68</v>
      </c>
      <c r="O97">
        <f>Table1[[#This Row],[Steph]]*Table1[[#This Row],[price]]/(Table1[[#This Row],[Arn]]+Table1[[#This Row],[Steph]])</f>
        <v>23.36</v>
      </c>
      <c r="P97">
        <f>Table1[[#This Row],[Steph2]]*Table1[[#This Row],[price]]/(Table1[[#This Row],[Arn2]]+Table1[[#This Row],[Steph2]])</f>
        <v>11.68</v>
      </c>
      <c r="Q97" s="8">
        <f>Table1[[#This Row],[Arn Spent]]+Table1[[#This Row],[Steph spent]]</f>
        <v>23.36</v>
      </c>
      <c r="R97" s="8">
        <f>Table1[[#This Row],[Arn Gained ]]+Table1[[#This Row],[Steph gained]]</f>
        <v>23.36</v>
      </c>
      <c r="S97" s="8">
        <f>Table1[[#This Row],[Spent]]-Table1[[#This Row],[Gained]]</f>
        <v>0</v>
      </c>
    </row>
    <row r="98" spans="1:19" x14ac:dyDescent="0.25">
      <c r="A98" t="s">
        <v>23</v>
      </c>
      <c r="C98" s="1">
        <v>42606</v>
      </c>
      <c r="D98">
        <v>26</v>
      </c>
      <c r="E98" t="s">
        <v>24</v>
      </c>
      <c r="F98" t="s">
        <v>10</v>
      </c>
      <c r="G98">
        <f>IF(OR(Table1[[#This Row],[account]]=" Courant Arnaud ",Table1[[#This Row],[account]]=" Courant Commun "),1,0)</f>
        <v>0</v>
      </c>
      <c r="H98">
        <f>IF(OR(Table1[[#This Row],[account]]=" Courant Stephanie ",Table1[[#This Row],[account]]=" Courant Commun "),1,0)</f>
        <v>1</v>
      </c>
      <c r="I98">
        <v>1</v>
      </c>
      <c r="J98">
        <v>1</v>
      </c>
      <c r="K98" t="s">
        <v>11</v>
      </c>
      <c r="L98" t="s">
        <v>25</v>
      </c>
      <c r="M98">
        <f>Table1[[#This Row],[Arn]]*Table1[[#This Row],[price]]/(Table1[[#This Row],[Arn]]+Table1[[#This Row],[Steph]])</f>
        <v>0</v>
      </c>
      <c r="N98">
        <f>Table1[[#This Row],[Arn2]]*Table1[[#This Row],[price]]/(Table1[[#This Row],[Arn2]]+Table1[[#This Row],[Steph2]])</f>
        <v>13</v>
      </c>
      <c r="O98">
        <f>Table1[[#This Row],[Steph]]*Table1[[#This Row],[price]]/(Table1[[#This Row],[Arn]]+Table1[[#This Row],[Steph]])</f>
        <v>26</v>
      </c>
      <c r="P98">
        <f>Table1[[#This Row],[Steph2]]*Table1[[#This Row],[price]]/(Table1[[#This Row],[Arn2]]+Table1[[#This Row],[Steph2]])</f>
        <v>13</v>
      </c>
      <c r="Q98" s="8">
        <f>Table1[[#This Row],[Arn Spent]]+Table1[[#This Row],[Steph spent]]</f>
        <v>26</v>
      </c>
      <c r="R98" s="8">
        <f>Table1[[#This Row],[Arn Gained ]]+Table1[[#This Row],[Steph gained]]</f>
        <v>26</v>
      </c>
      <c r="S98" s="8">
        <f>Table1[[#This Row],[Spent]]-Table1[[#This Row],[Gained]]</f>
        <v>0</v>
      </c>
    </row>
    <row r="99" spans="1:19" x14ac:dyDescent="0.25">
      <c r="A99" t="s">
        <v>54</v>
      </c>
      <c r="C99" s="1">
        <v>42605</v>
      </c>
      <c r="D99">
        <v>18.96</v>
      </c>
      <c r="E99" t="s">
        <v>9</v>
      </c>
      <c r="F99" t="s">
        <v>29</v>
      </c>
      <c r="G99">
        <f>IF(OR(Table1[[#This Row],[account]]=" Courant Arnaud ",Table1[[#This Row],[account]]=" Courant Commun "),1,0)</f>
        <v>1</v>
      </c>
      <c r="H99">
        <f>IF(OR(Table1[[#This Row],[account]]=" Courant Stephanie ",Table1[[#This Row],[account]]=" Courant Commun "),1,0)</f>
        <v>0</v>
      </c>
      <c r="I99">
        <v>1</v>
      </c>
      <c r="J99">
        <v>1</v>
      </c>
      <c r="K99" t="s">
        <v>11</v>
      </c>
      <c r="L99" t="s">
        <v>64</v>
      </c>
      <c r="M99">
        <f>Table1[[#This Row],[Arn]]*Table1[[#This Row],[price]]/(Table1[[#This Row],[Arn]]+Table1[[#This Row],[Steph]])</f>
        <v>18.96</v>
      </c>
      <c r="N99">
        <f>Table1[[#This Row],[Arn2]]*Table1[[#This Row],[price]]/(Table1[[#This Row],[Arn2]]+Table1[[#This Row],[Steph2]])</f>
        <v>9.48</v>
      </c>
      <c r="O99">
        <f>Table1[[#This Row],[Steph]]*Table1[[#This Row],[price]]/(Table1[[#This Row],[Arn]]+Table1[[#This Row],[Steph]])</f>
        <v>0</v>
      </c>
      <c r="P99">
        <f>Table1[[#This Row],[Steph2]]*Table1[[#This Row],[price]]/(Table1[[#This Row],[Arn2]]+Table1[[#This Row],[Steph2]])</f>
        <v>9.48</v>
      </c>
      <c r="Q99" s="8">
        <f>Table1[[#This Row],[Arn Spent]]+Table1[[#This Row],[Steph spent]]</f>
        <v>18.96</v>
      </c>
      <c r="R99" s="8">
        <f>Table1[[#This Row],[Arn Gained ]]+Table1[[#This Row],[Steph gained]]</f>
        <v>18.96</v>
      </c>
      <c r="S99" s="8">
        <f>Table1[[#This Row],[Spent]]-Table1[[#This Row],[Gained]]</f>
        <v>0</v>
      </c>
    </row>
    <row r="100" spans="1:19" x14ac:dyDescent="0.25">
      <c r="A100" t="s">
        <v>85</v>
      </c>
      <c r="C100" s="1">
        <v>42605</v>
      </c>
      <c r="D100">
        <v>24.75</v>
      </c>
      <c r="E100" t="s">
        <v>20</v>
      </c>
      <c r="F100" t="s">
        <v>10</v>
      </c>
      <c r="G100">
        <f>IF(OR(Table1[[#This Row],[account]]=" Courant Arnaud ",Table1[[#This Row],[account]]=" Courant Commun "),1,0)</f>
        <v>0</v>
      </c>
      <c r="H100">
        <f>IF(OR(Table1[[#This Row],[account]]=" Courant Stephanie ",Table1[[#This Row],[account]]=" Courant Commun "),1,0)</f>
        <v>1</v>
      </c>
      <c r="I100">
        <v>1</v>
      </c>
      <c r="J100">
        <v>1</v>
      </c>
      <c r="K100" t="s">
        <v>11</v>
      </c>
      <c r="L100" t="s">
        <v>18</v>
      </c>
      <c r="M100">
        <f>Table1[[#This Row],[Arn]]*Table1[[#This Row],[price]]/(Table1[[#This Row],[Arn]]+Table1[[#This Row],[Steph]])</f>
        <v>0</v>
      </c>
      <c r="N100">
        <f>Table1[[#This Row],[Arn2]]*Table1[[#This Row],[price]]/(Table1[[#This Row],[Arn2]]+Table1[[#This Row],[Steph2]])</f>
        <v>12.375</v>
      </c>
      <c r="O100">
        <f>Table1[[#This Row],[Steph]]*Table1[[#This Row],[price]]/(Table1[[#This Row],[Arn]]+Table1[[#This Row],[Steph]])</f>
        <v>24.75</v>
      </c>
      <c r="P100">
        <f>Table1[[#This Row],[Steph2]]*Table1[[#This Row],[price]]/(Table1[[#This Row],[Arn2]]+Table1[[#This Row],[Steph2]])</f>
        <v>12.375</v>
      </c>
      <c r="Q100" s="8">
        <f>Table1[[#This Row],[Arn Spent]]+Table1[[#This Row],[Steph spent]]</f>
        <v>24.75</v>
      </c>
      <c r="R100" s="8">
        <f>Table1[[#This Row],[Arn Gained ]]+Table1[[#This Row],[Steph gained]]</f>
        <v>24.75</v>
      </c>
      <c r="S100" s="8">
        <f>Table1[[#This Row],[Spent]]-Table1[[#This Row],[Gained]]</f>
        <v>0</v>
      </c>
    </row>
    <row r="101" spans="1:19" x14ac:dyDescent="0.25">
      <c r="A101" t="s">
        <v>86</v>
      </c>
      <c r="C101" s="1">
        <v>42605</v>
      </c>
      <c r="D101">
        <v>13.5</v>
      </c>
      <c r="E101" t="s">
        <v>20</v>
      </c>
      <c r="F101" t="s">
        <v>10</v>
      </c>
      <c r="G101">
        <f>IF(OR(Table1[[#This Row],[account]]=" Courant Arnaud ",Table1[[#This Row],[account]]=" Courant Commun "),1,0)</f>
        <v>0</v>
      </c>
      <c r="H101">
        <f>IF(OR(Table1[[#This Row],[account]]=" Courant Stephanie ",Table1[[#This Row],[account]]=" Courant Commun "),1,0)</f>
        <v>1</v>
      </c>
      <c r="I101">
        <v>1</v>
      </c>
      <c r="J101">
        <v>1</v>
      </c>
      <c r="K101" t="s">
        <v>11</v>
      </c>
      <c r="L101" t="s">
        <v>18</v>
      </c>
      <c r="M101">
        <f>Table1[[#This Row],[Arn]]*Table1[[#This Row],[price]]/(Table1[[#This Row],[Arn]]+Table1[[#This Row],[Steph]])</f>
        <v>0</v>
      </c>
      <c r="N101">
        <f>Table1[[#This Row],[Arn2]]*Table1[[#This Row],[price]]/(Table1[[#This Row],[Arn2]]+Table1[[#This Row],[Steph2]])</f>
        <v>6.75</v>
      </c>
      <c r="O101">
        <f>Table1[[#This Row],[Steph]]*Table1[[#This Row],[price]]/(Table1[[#This Row],[Arn]]+Table1[[#This Row],[Steph]])</f>
        <v>13.5</v>
      </c>
      <c r="P101">
        <f>Table1[[#This Row],[Steph2]]*Table1[[#This Row],[price]]/(Table1[[#This Row],[Arn2]]+Table1[[#This Row],[Steph2]])</f>
        <v>6.75</v>
      </c>
      <c r="Q101" s="8">
        <f>Table1[[#This Row],[Arn Spent]]+Table1[[#This Row],[Steph spent]]</f>
        <v>13.5</v>
      </c>
      <c r="R101" s="8">
        <f>Table1[[#This Row],[Arn Gained ]]+Table1[[#This Row],[Steph gained]]</f>
        <v>13.5</v>
      </c>
      <c r="S101" s="8">
        <f>Table1[[#This Row],[Spent]]-Table1[[#This Row],[Gained]]</f>
        <v>0</v>
      </c>
    </row>
    <row r="102" spans="1:19" x14ac:dyDescent="0.25">
      <c r="A102" t="s">
        <v>23</v>
      </c>
      <c r="C102" s="1">
        <v>42604</v>
      </c>
      <c r="D102">
        <v>26</v>
      </c>
      <c r="E102" t="s">
        <v>24</v>
      </c>
      <c r="F102" t="s">
        <v>10</v>
      </c>
      <c r="G102">
        <f>IF(OR(Table1[[#This Row],[account]]=" Courant Arnaud ",Table1[[#This Row],[account]]=" Courant Commun "),1,0)</f>
        <v>0</v>
      </c>
      <c r="H102">
        <f>IF(OR(Table1[[#This Row],[account]]=" Courant Stephanie ",Table1[[#This Row],[account]]=" Courant Commun "),1,0)</f>
        <v>1</v>
      </c>
      <c r="I102">
        <v>1</v>
      </c>
      <c r="J102">
        <v>1</v>
      </c>
      <c r="K102" t="s">
        <v>11</v>
      </c>
      <c r="L102" t="s">
        <v>25</v>
      </c>
      <c r="M102">
        <f>Table1[[#This Row],[Arn]]*Table1[[#This Row],[price]]/(Table1[[#This Row],[Arn]]+Table1[[#This Row],[Steph]])</f>
        <v>0</v>
      </c>
      <c r="N102">
        <f>Table1[[#This Row],[Arn2]]*Table1[[#This Row],[price]]/(Table1[[#This Row],[Arn2]]+Table1[[#This Row],[Steph2]])</f>
        <v>13</v>
      </c>
      <c r="O102">
        <f>Table1[[#This Row],[Steph]]*Table1[[#This Row],[price]]/(Table1[[#This Row],[Arn]]+Table1[[#This Row],[Steph]])</f>
        <v>26</v>
      </c>
      <c r="P102">
        <f>Table1[[#This Row],[Steph2]]*Table1[[#This Row],[price]]/(Table1[[#This Row],[Arn2]]+Table1[[#This Row],[Steph2]])</f>
        <v>13</v>
      </c>
      <c r="Q102" s="8">
        <f>Table1[[#This Row],[Arn Spent]]+Table1[[#This Row],[Steph spent]]</f>
        <v>26</v>
      </c>
      <c r="R102" s="8">
        <f>Table1[[#This Row],[Arn Gained ]]+Table1[[#This Row],[Steph gained]]</f>
        <v>26</v>
      </c>
      <c r="S102" s="8">
        <f>Table1[[#This Row],[Spent]]-Table1[[#This Row],[Gained]]</f>
        <v>0</v>
      </c>
    </row>
    <row r="103" spans="1:19" x14ac:dyDescent="0.25">
      <c r="A103" t="s">
        <v>87</v>
      </c>
      <c r="C103" s="1">
        <v>42604</v>
      </c>
      <c r="D103">
        <v>6.65</v>
      </c>
      <c r="E103" t="s">
        <v>43</v>
      </c>
      <c r="F103" t="s">
        <v>10</v>
      </c>
      <c r="G103">
        <f>IF(OR(Table1[[#This Row],[account]]=" Courant Arnaud ",Table1[[#This Row],[account]]=" Courant Commun "),1,0)</f>
        <v>0</v>
      </c>
      <c r="H103">
        <f>IF(OR(Table1[[#This Row],[account]]=" Courant Stephanie ",Table1[[#This Row],[account]]=" Courant Commun "),1,0)</f>
        <v>1</v>
      </c>
      <c r="I103">
        <v>1</v>
      </c>
      <c r="J103">
        <v>1</v>
      </c>
      <c r="K103" t="s">
        <v>11</v>
      </c>
      <c r="L103" t="s">
        <v>18</v>
      </c>
      <c r="M103">
        <f>Table1[[#This Row],[Arn]]*Table1[[#This Row],[price]]/(Table1[[#This Row],[Arn]]+Table1[[#This Row],[Steph]])</f>
        <v>0</v>
      </c>
      <c r="N103">
        <f>Table1[[#This Row],[Arn2]]*Table1[[#This Row],[price]]/(Table1[[#This Row],[Arn2]]+Table1[[#This Row],[Steph2]])</f>
        <v>3.3250000000000002</v>
      </c>
      <c r="O103">
        <f>Table1[[#This Row],[Steph]]*Table1[[#This Row],[price]]/(Table1[[#This Row],[Arn]]+Table1[[#This Row],[Steph]])</f>
        <v>6.65</v>
      </c>
      <c r="P103">
        <f>Table1[[#This Row],[Steph2]]*Table1[[#This Row],[price]]/(Table1[[#This Row],[Arn2]]+Table1[[#This Row],[Steph2]])</f>
        <v>3.3250000000000002</v>
      </c>
      <c r="Q103" s="8">
        <f>Table1[[#This Row],[Arn Spent]]+Table1[[#This Row],[Steph spent]]</f>
        <v>6.65</v>
      </c>
      <c r="R103" s="8">
        <f>Table1[[#This Row],[Arn Gained ]]+Table1[[#This Row],[Steph gained]]</f>
        <v>6.65</v>
      </c>
      <c r="S103" s="8">
        <f>Table1[[#This Row],[Spent]]-Table1[[#This Row],[Gained]]</f>
        <v>0</v>
      </c>
    </row>
    <row r="104" spans="1:19" x14ac:dyDescent="0.25">
      <c r="A104" t="s">
        <v>88</v>
      </c>
      <c r="C104" s="1">
        <v>42604</v>
      </c>
      <c r="D104">
        <v>8.98</v>
      </c>
      <c r="E104" t="s">
        <v>38</v>
      </c>
      <c r="F104" t="s">
        <v>10</v>
      </c>
      <c r="G104">
        <f>IF(OR(Table1[[#This Row],[account]]=" Courant Arnaud ",Table1[[#This Row],[account]]=" Courant Commun "),1,0)</f>
        <v>0</v>
      </c>
      <c r="H104">
        <f>IF(OR(Table1[[#This Row],[account]]=" Courant Stephanie ",Table1[[#This Row],[account]]=" Courant Commun "),1,0)</f>
        <v>1</v>
      </c>
      <c r="I104">
        <v>1</v>
      </c>
      <c r="J104">
        <v>1</v>
      </c>
      <c r="K104" t="s">
        <v>11</v>
      </c>
      <c r="L104" t="s">
        <v>18</v>
      </c>
      <c r="M104">
        <f>Table1[[#This Row],[Arn]]*Table1[[#This Row],[price]]/(Table1[[#This Row],[Arn]]+Table1[[#This Row],[Steph]])</f>
        <v>0</v>
      </c>
      <c r="N104">
        <f>Table1[[#This Row],[Arn2]]*Table1[[#This Row],[price]]/(Table1[[#This Row],[Arn2]]+Table1[[#This Row],[Steph2]])</f>
        <v>4.49</v>
      </c>
      <c r="O104">
        <f>Table1[[#This Row],[Steph]]*Table1[[#This Row],[price]]/(Table1[[#This Row],[Arn]]+Table1[[#This Row],[Steph]])</f>
        <v>8.98</v>
      </c>
      <c r="P104">
        <f>Table1[[#This Row],[Steph2]]*Table1[[#This Row],[price]]/(Table1[[#This Row],[Arn2]]+Table1[[#This Row],[Steph2]])</f>
        <v>4.49</v>
      </c>
      <c r="Q104" s="8">
        <f>Table1[[#This Row],[Arn Spent]]+Table1[[#This Row],[Steph spent]]</f>
        <v>8.98</v>
      </c>
      <c r="R104" s="8">
        <f>Table1[[#This Row],[Arn Gained ]]+Table1[[#This Row],[Steph gained]]</f>
        <v>8.98</v>
      </c>
      <c r="S104" s="8">
        <f>Table1[[#This Row],[Spent]]-Table1[[#This Row],[Gained]]</f>
        <v>0</v>
      </c>
    </row>
    <row r="105" spans="1:19" x14ac:dyDescent="0.25">
      <c r="A105" t="s">
        <v>54</v>
      </c>
      <c r="C105" s="1">
        <v>42603</v>
      </c>
      <c r="D105">
        <v>32.700000000000003</v>
      </c>
      <c r="E105" t="s">
        <v>9</v>
      </c>
      <c r="F105" t="s">
        <v>29</v>
      </c>
      <c r="G105">
        <f>IF(OR(Table1[[#This Row],[account]]=" Courant Arnaud ",Table1[[#This Row],[account]]=" Courant Commun "),1,0)</f>
        <v>1</v>
      </c>
      <c r="H105">
        <f>IF(OR(Table1[[#This Row],[account]]=" Courant Stephanie ",Table1[[#This Row],[account]]=" Courant Commun "),1,0)</f>
        <v>0</v>
      </c>
      <c r="I105">
        <v>1</v>
      </c>
      <c r="J105">
        <v>1</v>
      </c>
      <c r="K105" t="s">
        <v>11</v>
      </c>
      <c r="L105" t="s">
        <v>18</v>
      </c>
      <c r="M105">
        <f>Table1[[#This Row],[Arn]]*Table1[[#This Row],[price]]/(Table1[[#This Row],[Arn]]+Table1[[#This Row],[Steph]])</f>
        <v>32.700000000000003</v>
      </c>
      <c r="N105">
        <f>Table1[[#This Row],[Arn2]]*Table1[[#This Row],[price]]/(Table1[[#This Row],[Arn2]]+Table1[[#This Row],[Steph2]])</f>
        <v>16.350000000000001</v>
      </c>
      <c r="O105">
        <f>Table1[[#This Row],[Steph]]*Table1[[#This Row],[price]]/(Table1[[#This Row],[Arn]]+Table1[[#This Row],[Steph]])</f>
        <v>0</v>
      </c>
      <c r="P105">
        <f>Table1[[#This Row],[Steph2]]*Table1[[#This Row],[price]]/(Table1[[#This Row],[Arn2]]+Table1[[#This Row],[Steph2]])</f>
        <v>16.350000000000001</v>
      </c>
      <c r="Q105" s="8">
        <f>Table1[[#This Row],[Arn Spent]]+Table1[[#This Row],[Steph spent]]</f>
        <v>32.700000000000003</v>
      </c>
      <c r="R105" s="8">
        <f>Table1[[#This Row],[Arn Gained ]]+Table1[[#This Row],[Steph gained]]</f>
        <v>32.700000000000003</v>
      </c>
      <c r="S105" s="8">
        <f>Table1[[#This Row],[Spent]]-Table1[[#This Row],[Gained]]</f>
        <v>0</v>
      </c>
    </row>
    <row r="106" spans="1:19" x14ac:dyDescent="0.25">
      <c r="A106" t="s">
        <v>8</v>
      </c>
      <c r="C106" s="1">
        <v>42602</v>
      </c>
      <c r="D106">
        <v>40.799999999999997</v>
      </c>
      <c r="E106" t="s">
        <v>9</v>
      </c>
      <c r="F106" t="s">
        <v>29</v>
      </c>
      <c r="G106">
        <f>IF(OR(Table1[[#This Row],[account]]=" Courant Arnaud ",Table1[[#This Row],[account]]=" Courant Commun "),1,0)</f>
        <v>1</v>
      </c>
      <c r="H106">
        <f>IF(OR(Table1[[#This Row],[account]]=" Courant Stephanie ",Table1[[#This Row],[account]]=" Courant Commun "),1,0)</f>
        <v>0</v>
      </c>
      <c r="I106">
        <v>1</v>
      </c>
      <c r="J106">
        <v>1</v>
      </c>
      <c r="K106" t="s">
        <v>11</v>
      </c>
      <c r="L106" t="s">
        <v>18</v>
      </c>
      <c r="M106">
        <f>Table1[[#This Row],[Arn]]*Table1[[#This Row],[price]]/(Table1[[#This Row],[Arn]]+Table1[[#This Row],[Steph]])</f>
        <v>40.799999999999997</v>
      </c>
      <c r="N106">
        <f>Table1[[#This Row],[Arn2]]*Table1[[#This Row],[price]]/(Table1[[#This Row],[Arn2]]+Table1[[#This Row],[Steph2]])</f>
        <v>20.399999999999999</v>
      </c>
      <c r="O106">
        <f>Table1[[#This Row],[Steph]]*Table1[[#This Row],[price]]/(Table1[[#This Row],[Arn]]+Table1[[#This Row],[Steph]])</f>
        <v>0</v>
      </c>
      <c r="P106">
        <f>Table1[[#This Row],[Steph2]]*Table1[[#This Row],[price]]/(Table1[[#This Row],[Arn2]]+Table1[[#This Row],[Steph2]])</f>
        <v>20.399999999999999</v>
      </c>
      <c r="Q106" s="8">
        <f>Table1[[#This Row],[Arn Spent]]+Table1[[#This Row],[Steph spent]]</f>
        <v>40.799999999999997</v>
      </c>
      <c r="R106" s="8">
        <f>Table1[[#This Row],[Arn Gained ]]+Table1[[#This Row],[Steph gained]]</f>
        <v>40.799999999999997</v>
      </c>
      <c r="S106" s="8">
        <f>Table1[[#This Row],[Spent]]-Table1[[#This Row],[Gained]]</f>
        <v>0</v>
      </c>
    </row>
    <row r="107" spans="1:19" x14ac:dyDescent="0.25">
      <c r="A107" t="s">
        <v>54</v>
      </c>
      <c r="C107" s="1">
        <v>42602</v>
      </c>
      <c r="D107">
        <v>26.94</v>
      </c>
      <c r="E107" t="s">
        <v>9</v>
      </c>
      <c r="F107" t="s">
        <v>29</v>
      </c>
      <c r="G107">
        <f>IF(OR(Table1[[#This Row],[account]]=" Courant Arnaud ",Table1[[#This Row],[account]]=" Courant Commun "),1,0)</f>
        <v>1</v>
      </c>
      <c r="H107">
        <f>IF(OR(Table1[[#This Row],[account]]=" Courant Stephanie ",Table1[[#This Row],[account]]=" Courant Commun "),1,0)</f>
        <v>0</v>
      </c>
      <c r="I107">
        <v>1</v>
      </c>
      <c r="J107">
        <v>1</v>
      </c>
      <c r="K107" t="s">
        <v>11</v>
      </c>
      <c r="L107" t="s">
        <v>18</v>
      </c>
      <c r="M107">
        <f>Table1[[#This Row],[Arn]]*Table1[[#This Row],[price]]/(Table1[[#This Row],[Arn]]+Table1[[#This Row],[Steph]])</f>
        <v>26.94</v>
      </c>
      <c r="N107">
        <f>Table1[[#This Row],[Arn2]]*Table1[[#This Row],[price]]/(Table1[[#This Row],[Arn2]]+Table1[[#This Row],[Steph2]])</f>
        <v>13.47</v>
      </c>
      <c r="O107">
        <f>Table1[[#This Row],[Steph]]*Table1[[#This Row],[price]]/(Table1[[#This Row],[Arn]]+Table1[[#This Row],[Steph]])</f>
        <v>0</v>
      </c>
      <c r="P107">
        <f>Table1[[#This Row],[Steph2]]*Table1[[#This Row],[price]]/(Table1[[#This Row],[Arn2]]+Table1[[#This Row],[Steph2]])</f>
        <v>13.47</v>
      </c>
      <c r="Q107" s="8">
        <f>Table1[[#This Row],[Arn Spent]]+Table1[[#This Row],[Steph spent]]</f>
        <v>26.94</v>
      </c>
      <c r="R107" s="8">
        <f>Table1[[#This Row],[Arn Gained ]]+Table1[[#This Row],[Steph gained]]</f>
        <v>26.94</v>
      </c>
      <c r="S107" s="8">
        <f>Table1[[#This Row],[Spent]]-Table1[[#This Row],[Gained]]</f>
        <v>0</v>
      </c>
    </row>
    <row r="108" spans="1:19" x14ac:dyDescent="0.25">
      <c r="A108" t="s">
        <v>50</v>
      </c>
      <c r="C108" s="1">
        <v>42602</v>
      </c>
      <c r="D108">
        <v>25.5</v>
      </c>
      <c r="E108" t="s">
        <v>9</v>
      </c>
      <c r="F108" t="s">
        <v>29</v>
      </c>
      <c r="G108">
        <f>IF(OR(Table1[[#This Row],[account]]=" Courant Arnaud ",Table1[[#This Row],[account]]=" Courant Commun "),1,0)</f>
        <v>1</v>
      </c>
      <c r="H108">
        <f>IF(OR(Table1[[#This Row],[account]]=" Courant Stephanie ",Table1[[#This Row],[account]]=" Courant Commun "),1,0)</f>
        <v>0</v>
      </c>
      <c r="I108">
        <v>1</v>
      </c>
      <c r="J108">
        <v>1</v>
      </c>
      <c r="K108" t="s">
        <v>11</v>
      </c>
      <c r="L108" t="s">
        <v>18</v>
      </c>
      <c r="M108">
        <f>Table1[[#This Row],[Arn]]*Table1[[#This Row],[price]]/(Table1[[#This Row],[Arn]]+Table1[[#This Row],[Steph]])</f>
        <v>25.5</v>
      </c>
      <c r="N108">
        <f>Table1[[#This Row],[Arn2]]*Table1[[#This Row],[price]]/(Table1[[#This Row],[Arn2]]+Table1[[#This Row],[Steph2]])</f>
        <v>12.75</v>
      </c>
      <c r="O108">
        <f>Table1[[#This Row],[Steph]]*Table1[[#This Row],[price]]/(Table1[[#This Row],[Arn]]+Table1[[#This Row],[Steph]])</f>
        <v>0</v>
      </c>
      <c r="P108">
        <f>Table1[[#This Row],[Steph2]]*Table1[[#This Row],[price]]/(Table1[[#This Row],[Arn2]]+Table1[[#This Row],[Steph2]])</f>
        <v>12.75</v>
      </c>
      <c r="Q108" s="8">
        <f>Table1[[#This Row],[Arn Spent]]+Table1[[#This Row],[Steph spent]]</f>
        <v>25.5</v>
      </c>
      <c r="R108" s="8">
        <f>Table1[[#This Row],[Arn Gained ]]+Table1[[#This Row],[Steph gained]]</f>
        <v>25.5</v>
      </c>
      <c r="S108" s="8">
        <f>Table1[[#This Row],[Spent]]-Table1[[#This Row],[Gained]]</f>
        <v>0</v>
      </c>
    </row>
    <row r="109" spans="1:19" x14ac:dyDescent="0.25">
      <c r="A109" t="s">
        <v>89</v>
      </c>
      <c r="C109" s="1">
        <v>42601</v>
      </c>
      <c r="D109">
        <v>13.5</v>
      </c>
      <c r="E109" t="s">
        <v>20</v>
      </c>
      <c r="F109" t="s">
        <v>10</v>
      </c>
      <c r="G109">
        <f>IF(OR(Table1[[#This Row],[account]]=" Courant Arnaud ",Table1[[#This Row],[account]]=" Courant Commun "),1,0)</f>
        <v>0</v>
      </c>
      <c r="H109">
        <f>IF(OR(Table1[[#This Row],[account]]=" Courant Stephanie ",Table1[[#This Row],[account]]=" Courant Commun "),1,0)</f>
        <v>1</v>
      </c>
      <c r="I109">
        <v>1</v>
      </c>
      <c r="J109">
        <v>1</v>
      </c>
      <c r="K109" t="s">
        <v>11</v>
      </c>
      <c r="L109" t="s">
        <v>18</v>
      </c>
      <c r="M109">
        <f>Table1[[#This Row],[Arn]]*Table1[[#This Row],[price]]/(Table1[[#This Row],[Arn]]+Table1[[#This Row],[Steph]])</f>
        <v>0</v>
      </c>
      <c r="N109">
        <f>Table1[[#This Row],[Arn2]]*Table1[[#This Row],[price]]/(Table1[[#This Row],[Arn2]]+Table1[[#This Row],[Steph2]])</f>
        <v>6.75</v>
      </c>
      <c r="O109">
        <f>Table1[[#This Row],[Steph]]*Table1[[#This Row],[price]]/(Table1[[#This Row],[Arn]]+Table1[[#This Row],[Steph]])</f>
        <v>13.5</v>
      </c>
      <c r="P109">
        <f>Table1[[#This Row],[Steph2]]*Table1[[#This Row],[price]]/(Table1[[#This Row],[Arn2]]+Table1[[#This Row],[Steph2]])</f>
        <v>6.75</v>
      </c>
      <c r="Q109" s="8">
        <f>Table1[[#This Row],[Arn Spent]]+Table1[[#This Row],[Steph spent]]</f>
        <v>13.5</v>
      </c>
      <c r="R109" s="8">
        <f>Table1[[#This Row],[Arn Gained ]]+Table1[[#This Row],[Steph gained]]</f>
        <v>13.5</v>
      </c>
      <c r="S109" s="8">
        <f>Table1[[#This Row],[Spent]]-Table1[[#This Row],[Gained]]</f>
        <v>0</v>
      </c>
    </row>
    <row r="110" spans="1:19" x14ac:dyDescent="0.25">
      <c r="A110" t="s">
        <v>90</v>
      </c>
      <c r="C110" s="1">
        <v>42601</v>
      </c>
      <c r="D110">
        <v>18.329999999999998</v>
      </c>
      <c r="E110" t="s">
        <v>38</v>
      </c>
      <c r="F110" t="s">
        <v>10</v>
      </c>
      <c r="G110">
        <f>IF(OR(Table1[[#This Row],[account]]=" Courant Arnaud ",Table1[[#This Row],[account]]=" Courant Commun "),1,0)</f>
        <v>0</v>
      </c>
      <c r="H110">
        <f>IF(OR(Table1[[#This Row],[account]]=" Courant Stephanie ",Table1[[#This Row],[account]]=" Courant Commun "),1,0)</f>
        <v>1</v>
      </c>
      <c r="I110">
        <v>1</v>
      </c>
      <c r="J110">
        <v>1</v>
      </c>
      <c r="K110" t="s">
        <v>11</v>
      </c>
      <c r="L110" t="s">
        <v>18</v>
      </c>
      <c r="M110">
        <f>Table1[[#This Row],[Arn]]*Table1[[#This Row],[price]]/(Table1[[#This Row],[Arn]]+Table1[[#This Row],[Steph]])</f>
        <v>0</v>
      </c>
      <c r="N110">
        <f>Table1[[#This Row],[Arn2]]*Table1[[#This Row],[price]]/(Table1[[#This Row],[Arn2]]+Table1[[#This Row],[Steph2]])</f>
        <v>9.1649999999999991</v>
      </c>
      <c r="O110">
        <f>Table1[[#This Row],[Steph]]*Table1[[#This Row],[price]]/(Table1[[#This Row],[Arn]]+Table1[[#This Row],[Steph]])</f>
        <v>18.329999999999998</v>
      </c>
      <c r="P110">
        <f>Table1[[#This Row],[Steph2]]*Table1[[#This Row],[price]]/(Table1[[#This Row],[Arn2]]+Table1[[#This Row],[Steph2]])</f>
        <v>9.1649999999999991</v>
      </c>
      <c r="Q110" s="8">
        <f>Table1[[#This Row],[Arn Spent]]+Table1[[#This Row],[Steph spent]]</f>
        <v>18.329999999999998</v>
      </c>
      <c r="R110" s="8">
        <f>Table1[[#This Row],[Arn Gained ]]+Table1[[#This Row],[Steph gained]]</f>
        <v>18.329999999999998</v>
      </c>
      <c r="S110" s="8">
        <f>Table1[[#This Row],[Spent]]-Table1[[#This Row],[Gained]]</f>
        <v>0</v>
      </c>
    </row>
    <row r="111" spans="1:19" x14ac:dyDescent="0.25">
      <c r="A111" t="s">
        <v>91</v>
      </c>
      <c r="C111" s="1">
        <v>42600</v>
      </c>
      <c r="D111">
        <v>29.44</v>
      </c>
      <c r="E111" t="s">
        <v>92</v>
      </c>
      <c r="F111" t="s">
        <v>10</v>
      </c>
      <c r="G111">
        <f>IF(OR(Table1[[#This Row],[account]]=" Courant Arnaud ",Table1[[#This Row],[account]]=" Courant Commun "),1,0)</f>
        <v>0</v>
      </c>
      <c r="H111">
        <f>IF(OR(Table1[[#This Row],[account]]=" Courant Stephanie ",Table1[[#This Row],[account]]=" Courant Commun "),1,0)</f>
        <v>1</v>
      </c>
      <c r="I111">
        <v>1</v>
      </c>
      <c r="J111">
        <v>1</v>
      </c>
      <c r="K111" t="s">
        <v>11</v>
      </c>
      <c r="L111" t="s">
        <v>18</v>
      </c>
      <c r="M111">
        <f>Table1[[#This Row],[Arn]]*Table1[[#This Row],[price]]/(Table1[[#This Row],[Arn]]+Table1[[#This Row],[Steph]])</f>
        <v>0</v>
      </c>
      <c r="N111">
        <f>Table1[[#This Row],[Arn2]]*Table1[[#This Row],[price]]/(Table1[[#This Row],[Arn2]]+Table1[[#This Row],[Steph2]])</f>
        <v>14.72</v>
      </c>
      <c r="O111">
        <f>Table1[[#This Row],[Steph]]*Table1[[#This Row],[price]]/(Table1[[#This Row],[Arn]]+Table1[[#This Row],[Steph]])</f>
        <v>29.44</v>
      </c>
      <c r="P111">
        <f>Table1[[#This Row],[Steph2]]*Table1[[#This Row],[price]]/(Table1[[#This Row],[Arn2]]+Table1[[#This Row],[Steph2]])</f>
        <v>14.72</v>
      </c>
      <c r="Q111" s="8">
        <f>Table1[[#This Row],[Arn Spent]]+Table1[[#This Row],[Steph spent]]</f>
        <v>29.44</v>
      </c>
      <c r="R111" s="8">
        <f>Table1[[#This Row],[Arn Gained ]]+Table1[[#This Row],[Steph gained]]</f>
        <v>29.44</v>
      </c>
      <c r="S111" s="8">
        <f>Table1[[#This Row],[Spent]]-Table1[[#This Row],[Gained]]</f>
        <v>0</v>
      </c>
    </row>
    <row r="112" spans="1:19" x14ac:dyDescent="0.25">
      <c r="A112" t="s">
        <v>93</v>
      </c>
      <c r="C112" s="1">
        <v>42599</v>
      </c>
      <c r="D112">
        <v>55</v>
      </c>
      <c r="E112" t="s">
        <v>38</v>
      </c>
      <c r="F112" t="s">
        <v>10</v>
      </c>
      <c r="G112">
        <f>IF(OR(Table1[[#This Row],[account]]=" Courant Arnaud ",Table1[[#This Row],[account]]=" Courant Commun "),1,0)</f>
        <v>0</v>
      </c>
      <c r="H112">
        <f>IF(OR(Table1[[#This Row],[account]]=" Courant Stephanie ",Table1[[#This Row],[account]]=" Courant Commun "),1,0)</f>
        <v>1</v>
      </c>
      <c r="I112">
        <v>1</v>
      </c>
      <c r="J112">
        <v>1</v>
      </c>
      <c r="K112" t="s">
        <v>11</v>
      </c>
      <c r="L112" t="s">
        <v>25</v>
      </c>
      <c r="M112">
        <f>Table1[[#This Row],[Arn]]*Table1[[#This Row],[price]]/(Table1[[#This Row],[Arn]]+Table1[[#This Row],[Steph]])</f>
        <v>0</v>
      </c>
      <c r="N112">
        <f>Table1[[#This Row],[Arn2]]*Table1[[#This Row],[price]]/(Table1[[#This Row],[Arn2]]+Table1[[#This Row],[Steph2]])</f>
        <v>27.5</v>
      </c>
      <c r="O112">
        <f>Table1[[#This Row],[Steph]]*Table1[[#This Row],[price]]/(Table1[[#This Row],[Arn]]+Table1[[#This Row],[Steph]])</f>
        <v>55</v>
      </c>
      <c r="P112">
        <f>Table1[[#This Row],[Steph2]]*Table1[[#This Row],[price]]/(Table1[[#This Row],[Arn2]]+Table1[[#This Row],[Steph2]])</f>
        <v>27.5</v>
      </c>
      <c r="Q112" s="8">
        <f>Table1[[#This Row],[Arn Spent]]+Table1[[#This Row],[Steph spent]]</f>
        <v>55</v>
      </c>
      <c r="R112" s="8">
        <f>Table1[[#This Row],[Arn Gained ]]+Table1[[#This Row],[Steph gained]]</f>
        <v>55</v>
      </c>
      <c r="S112" s="8">
        <f>Table1[[#This Row],[Spent]]-Table1[[#This Row],[Gained]]</f>
        <v>0</v>
      </c>
    </row>
    <row r="113" spans="1:19" x14ac:dyDescent="0.25">
      <c r="A113" t="s">
        <v>23</v>
      </c>
      <c r="C113" s="1">
        <v>42599</v>
      </c>
      <c r="D113">
        <v>26</v>
      </c>
      <c r="E113" t="s">
        <v>38</v>
      </c>
      <c r="F113" t="s">
        <v>10</v>
      </c>
      <c r="G113">
        <f>IF(OR(Table1[[#This Row],[account]]=" Courant Arnaud ",Table1[[#This Row],[account]]=" Courant Commun "),1,0)</f>
        <v>0</v>
      </c>
      <c r="H113">
        <f>IF(OR(Table1[[#This Row],[account]]=" Courant Stephanie ",Table1[[#This Row],[account]]=" Courant Commun "),1,0)</f>
        <v>1</v>
      </c>
      <c r="I113">
        <v>1</v>
      </c>
      <c r="J113">
        <v>1</v>
      </c>
      <c r="K113" t="s">
        <v>11</v>
      </c>
      <c r="L113" t="s">
        <v>25</v>
      </c>
      <c r="M113">
        <f>Table1[[#This Row],[Arn]]*Table1[[#This Row],[price]]/(Table1[[#This Row],[Arn]]+Table1[[#This Row],[Steph]])</f>
        <v>0</v>
      </c>
      <c r="N113">
        <f>Table1[[#This Row],[Arn2]]*Table1[[#This Row],[price]]/(Table1[[#This Row],[Arn2]]+Table1[[#This Row],[Steph2]])</f>
        <v>13</v>
      </c>
      <c r="O113">
        <f>Table1[[#This Row],[Steph]]*Table1[[#This Row],[price]]/(Table1[[#This Row],[Arn]]+Table1[[#This Row],[Steph]])</f>
        <v>26</v>
      </c>
      <c r="P113">
        <f>Table1[[#This Row],[Steph2]]*Table1[[#This Row],[price]]/(Table1[[#This Row],[Arn2]]+Table1[[#This Row],[Steph2]])</f>
        <v>13</v>
      </c>
      <c r="Q113" s="8">
        <f>Table1[[#This Row],[Arn Spent]]+Table1[[#This Row],[Steph spent]]</f>
        <v>26</v>
      </c>
      <c r="R113" s="8">
        <f>Table1[[#This Row],[Arn Gained ]]+Table1[[#This Row],[Steph gained]]</f>
        <v>26</v>
      </c>
      <c r="S113" s="8">
        <f>Table1[[#This Row],[Spent]]-Table1[[#This Row],[Gained]]</f>
        <v>0</v>
      </c>
    </row>
    <row r="114" spans="1:19" x14ac:dyDescent="0.25">
      <c r="A114" t="s">
        <v>79</v>
      </c>
      <c r="C114" s="1">
        <v>42599</v>
      </c>
      <c r="D114">
        <v>30</v>
      </c>
      <c r="E114" t="s">
        <v>94</v>
      </c>
      <c r="F114" t="s">
        <v>29</v>
      </c>
      <c r="G114">
        <f>IF(OR(Table1[[#This Row],[account]]=" Courant Arnaud ",Table1[[#This Row],[account]]=" Courant Commun "),1,0)</f>
        <v>1</v>
      </c>
      <c r="H114">
        <f>IF(OR(Table1[[#This Row],[account]]=" Courant Stephanie ",Table1[[#This Row],[account]]=" Courant Commun "),1,0)</f>
        <v>0</v>
      </c>
      <c r="I114">
        <v>1</v>
      </c>
      <c r="J114">
        <v>1</v>
      </c>
      <c r="K114" t="s">
        <v>11</v>
      </c>
      <c r="L114" t="s">
        <v>18</v>
      </c>
      <c r="M114">
        <f>Table1[[#This Row],[Arn]]*Table1[[#This Row],[price]]/(Table1[[#This Row],[Arn]]+Table1[[#This Row],[Steph]])</f>
        <v>30</v>
      </c>
      <c r="N114">
        <f>Table1[[#This Row],[Arn2]]*Table1[[#This Row],[price]]/(Table1[[#This Row],[Arn2]]+Table1[[#This Row],[Steph2]])</f>
        <v>15</v>
      </c>
      <c r="O114">
        <f>Table1[[#This Row],[Steph]]*Table1[[#This Row],[price]]/(Table1[[#This Row],[Arn]]+Table1[[#This Row],[Steph]])</f>
        <v>0</v>
      </c>
      <c r="P114">
        <f>Table1[[#This Row],[Steph2]]*Table1[[#This Row],[price]]/(Table1[[#This Row],[Arn2]]+Table1[[#This Row],[Steph2]])</f>
        <v>15</v>
      </c>
      <c r="Q114" s="8">
        <f>Table1[[#This Row],[Arn Spent]]+Table1[[#This Row],[Steph spent]]</f>
        <v>30</v>
      </c>
      <c r="R114" s="8">
        <f>Table1[[#This Row],[Arn Gained ]]+Table1[[#This Row],[Steph gained]]</f>
        <v>30</v>
      </c>
      <c r="S114" s="8">
        <f>Table1[[#This Row],[Spent]]-Table1[[#This Row],[Gained]]</f>
        <v>0</v>
      </c>
    </row>
    <row r="115" spans="1:19" x14ac:dyDescent="0.25">
      <c r="A115" t="s">
        <v>95</v>
      </c>
      <c r="C115" s="1">
        <v>42598</v>
      </c>
      <c r="D115">
        <v>31.15</v>
      </c>
      <c r="E115" t="s">
        <v>38</v>
      </c>
      <c r="F115" t="s">
        <v>10</v>
      </c>
      <c r="G115">
        <f>IF(OR(Table1[[#This Row],[account]]=" Courant Arnaud ",Table1[[#This Row],[account]]=" Courant Commun "),1,0)</f>
        <v>0</v>
      </c>
      <c r="H115">
        <f>IF(OR(Table1[[#This Row],[account]]=" Courant Stephanie ",Table1[[#This Row],[account]]=" Courant Commun "),1,0)</f>
        <v>1</v>
      </c>
      <c r="I115">
        <v>1</v>
      </c>
      <c r="J115">
        <v>1</v>
      </c>
      <c r="K115" t="s">
        <v>11</v>
      </c>
      <c r="L115" t="s">
        <v>18</v>
      </c>
      <c r="M115">
        <f>Table1[[#This Row],[Arn]]*Table1[[#This Row],[price]]/(Table1[[#This Row],[Arn]]+Table1[[#This Row],[Steph]])</f>
        <v>0</v>
      </c>
      <c r="N115">
        <f>Table1[[#This Row],[Arn2]]*Table1[[#This Row],[price]]/(Table1[[#This Row],[Arn2]]+Table1[[#This Row],[Steph2]])</f>
        <v>15.574999999999999</v>
      </c>
      <c r="O115">
        <f>Table1[[#This Row],[Steph]]*Table1[[#This Row],[price]]/(Table1[[#This Row],[Arn]]+Table1[[#This Row],[Steph]])</f>
        <v>31.15</v>
      </c>
      <c r="P115">
        <f>Table1[[#This Row],[Steph2]]*Table1[[#This Row],[price]]/(Table1[[#This Row],[Arn2]]+Table1[[#This Row],[Steph2]])</f>
        <v>15.574999999999999</v>
      </c>
      <c r="Q115" s="8">
        <f>Table1[[#This Row],[Arn Spent]]+Table1[[#This Row],[Steph spent]]</f>
        <v>31.15</v>
      </c>
      <c r="R115" s="8">
        <f>Table1[[#This Row],[Arn Gained ]]+Table1[[#This Row],[Steph gained]]</f>
        <v>31.15</v>
      </c>
      <c r="S115" s="8">
        <f>Table1[[#This Row],[Spent]]-Table1[[#This Row],[Gained]]</f>
        <v>0</v>
      </c>
    </row>
    <row r="116" spans="1:19" x14ac:dyDescent="0.25">
      <c r="A116" t="s">
        <v>96</v>
      </c>
      <c r="C116" s="1">
        <v>42598</v>
      </c>
      <c r="D116">
        <v>60</v>
      </c>
      <c r="E116" t="s">
        <v>38</v>
      </c>
      <c r="F116" t="s">
        <v>10</v>
      </c>
      <c r="G116">
        <f>IF(OR(Table1[[#This Row],[account]]=" Courant Arnaud ",Table1[[#This Row],[account]]=" Courant Commun "),1,0)</f>
        <v>0</v>
      </c>
      <c r="H116">
        <f>IF(OR(Table1[[#This Row],[account]]=" Courant Stephanie ",Table1[[#This Row],[account]]=" Courant Commun "),1,0)</f>
        <v>1</v>
      </c>
      <c r="I116">
        <v>1</v>
      </c>
      <c r="J116">
        <v>1</v>
      </c>
      <c r="K116" t="s">
        <v>11</v>
      </c>
      <c r="L116" t="s">
        <v>25</v>
      </c>
      <c r="M116">
        <f>Table1[[#This Row],[Arn]]*Table1[[#This Row],[price]]/(Table1[[#This Row],[Arn]]+Table1[[#This Row],[Steph]])</f>
        <v>0</v>
      </c>
      <c r="N116">
        <f>Table1[[#This Row],[Arn2]]*Table1[[#This Row],[price]]/(Table1[[#This Row],[Arn2]]+Table1[[#This Row],[Steph2]])</f>
        <v>30</v>
      </c>
      <c r="O116">
        <f>Table1[[#This Row],[Steph]]*Table1[[#This Row],[price]]/(Table1[[#This Row],[Arn]]+Table1[[#This Row],[Steph]])</f>
        <v>60</v>
      </c>
      <c r="P116">
        <f>Table1[[#This Row],[Steph2]]*Table1[[#This Row],[price]]/(Table1[[#This Row],[Arn2]]+Table1[[#This Row],[Steph2]])</f>
        <v>30</v>
      </c>
      <c r="Q116" s="8">
        <f>Table1[[#This Row],[Arn Spent]]+Table1[[#This Row],[Steph spent]]</f>
        <v>60</v>
      </c>
      <c r="R116" s="8">
        <f>Table1[[#This Row],[Arn Gained ]]+Table1[[#This Row],[Steph gained]]</f>
        <v>60</v>
      </c>
      <c r="S116" s="8">
        <f>Table1[[#This Row],[Spent]]-Table1[[#This Row],[Gained]]</f>
        <v>0</v>
      </c>
    </row>
    <row r="117" spans="1:19" x14ac:dyDescent="0.25">
      <c r="A117" t="s">
        <v>97</v>
      </c>
      <c r="C117" s="1">
        <v>42597</v>
      </c>
      <c r="D117">
        <v>27.8</v>
      </c>
      <c r="E117" t="s">
        <v>94</v>
      </c>
      <c r="F117" t="s">
        <v>29</v>
      </c>
      <c r="G117">
        <f>IF(OR(Table1[[#This Row],[account]]=" Courant Arnaud ",Table1[[#This Row],[account]]=" Courant Commun "),1,0)</f>
        <v>1</v>
      </c>
      <c r="H117">
        <f>IF(OR(Table1[[#This Row],[account]]=" Courant Stephanie ",Table1[[#This Row],[account]]=" Courant Commun "),1,0)</f>
        <v>0</v>
      </c>
      <c r="I117">
        <v>1</v>
      </c>
      <c r="J117">
        <v>1</v>
      </c>
      <c r="K117" t="s">
        <v>11</v>
      </c>
      <c r="L117" t="s">
        <v>18</v>
      </c>
      <c r="M117">
        <f>Table1[[#This Row],[Arn]]*Table1[[#This Row],[price]]/(Table1[[#This Row],[Arn]]+Table1[[#This Row],[Steph]])</f>
        <v>27.8</v>
      </c>
      <c r="N117">
        <f>Table1[[#This Row],[Arn2]]*Table1[[#This Row],[price]]/(Table1[[#This Row],[Arn2]]+Table1[[#This Row],[Steph2]])</f>
        <v>13.9</v>
      </c>
      <c r="O117">
        <f>Table1[[#This Row],[Steph]]*Table1[[#This Row],[price]]/(Table1[[#This Row],[Arn]]+Table1[[#This Row],[Steph]])</f>
        <v>0</v>
      </c>
      <c r="P117">
        <f>Table1[[#This Row],[Steph2]]*Table1[[#This Row],[price]]/(Table1[[#This Row],[Arn2]]+Table1[[#This Row],[Steph2]])</f>
        <v>13.9</v>
      </c>
      <c r="Q117" s="8">
        <f>Table1[[#This Row],[Arn Spent]]+Table1[[#This Row],[Steph spent]]</f>
        <v>27.8</v>
      </c>
      <c r="R117" s="8">
        <f>Table1[[#This Row],[Arn Gained ]]+Table1[[#This Row],[Steph gained]]</f>
        <v>27.8</v>
      </c>
      <c r="S117" s="8">
        <f>Table1[[#This Row],[Spent]]-Table1[[#This Row],[Gained]]</f>
        <v>0</v>
      </c>
    </row>
    <row r="118" spans="1:19" x14ac:dyDescent="0.25">
      <c r="A118" t="s">
        <v>97</v>
      </c>
      <c r="C118" s="1">
        <v>42595</v>
      </c>
      <c r="D118">
        <v>11.5</v>
      </c>
      <c r="E118" t="s">
        <v>9</v>
      </c>
      <c r="F118" t="s">
        <v>29</v>
      </c>
      <c r="G118">
        <f>IF(OR(Table1[[#This Row],[account]]=" Courant Arnaud ",Table1[[#This Row],[account]]=" Courant Commun "),1,0)</f>
        <v>1</v>
      </c>
      <c r="H118">
        <f>IF(OR(Table1[[#This Row],[account]]=" Courant Stephanie ",Table1[[#This Row],[account]]=" Courant Commun "),1,0)</f>
        <v>0</v>
      </c>
      <c r="I118">
        <v>1</v>
      </c>
      <c r="J118">
        <v>1</v>
      </c>
      <c r="K118" t="s">
        <v>11</v>
      </c>
      <c r="L118" t="s">
        <v>18</v>
      </c>
      <c r="M118">
        <f>Table1[[#This Row],[Arn]]*Table1[[#This Row],[price]]/(Table1[[#This Row],[Arn]]+Table1[[#This Row],[Steph]])</f>
        <v>11.5</v>
      </c>
      <c r="N118">
        <f>Table1[[#This Row],[Arn2]]*Table1[[#This Row],[price]]/(Table1[[#This Row],[Arn2]]+Table1[[#This Row],[Steph2]])</f>
        <v>5.75</v>
      </c>
      <c r="O118">
        <f>Table1[[#This Row],[Steph]]*Table1[[#This Row],[price]]/(Table1[[#This Row],[Arn]]+Table1[[#This Row],[Steph]])</f>
        <v>0</v>
      </c>
      <c r="P118">
        <f>Table1[[#This Row],[Steph2]]*Table1[[#This Row],[price]]/(Table1[[#This Row],[Arn2]]+Table1[[#This Row],[Steph2]])</f>
        <v>5.75</v>
      </c>
      <c r="Q118" s="8">
        <f>Table1[[#This Row],[Arn Spent]]+Table1[[#This Row],[Steph spent]]</f>
        <v>11.5</v>
      </c>
      <c r="R118" s="8">
        <f>Table1[[#This Row],[Arn Gained ]]+Table1[[#This Row],[Steph gained]]</f>
        <v>11.5</v>
      </c>
      <c r="S118" s="8">
        <f>Table1[[#This Row],[Spent]]-Table1[[#This Row],[Gained]]</f>
        <v>0</v>
      </c>
    </row>
    <row r="119" spans="1:19" x14ac:dyDescent="0.25">
      <c r="A119" t="s">
        <v>98</v>
      </c>
      <c r="C119" s="1">
        <v>42595</v>
      </c>
      <c r="D119">
        <v>57.3</v>
      </c>
      <c r="E119" t="s">
        <v>9</v>
      </c>
      <c r="F119" t="s">
        <v>29</v>
      </c>
      <c r="G119">
        <f>IF(OR(Table1[[#This Row],[account]]=" Courant Arnaud ",Table1[[#This Row],[account]]=" Courant Commun "),1,0)</f>
        <v>1</v>
      </c>
      <c r="H119">
        <f>IF(OR(Table1[[#This Row],[account]]=" Courant Stephanie ",Table1[[#This Row],[account]]=" Courant Commun "),1,0)</f>
        <v>0</v>
      </c>
      <c r="I119">
        <v>1</v>
      </c>
      <c r="J119">
        <v>1</v>
      </c>
      <c r="K119" t="s">
        <v>11</v>
      </c>
      <c r="L119" t="s">
        <v>18</v>
      </c>
      <c r="M119">
        <f>Table1[[#This Row],[Arn]]*Table1[[#This Row],[price]]/(Table1[[#This Row],[Arn]]+Table1[[#This Row],[Steph]])</f>
        <v>57.3</v>
      </c>
      <c r="N119">
        <f>Table1[[#This Row],[Arn2]]*Table1[[#This Row],[price]]/(Table1[[#This Row],[Arn2]]+Table1[[#This Row],[Steph2]])</f>
        <v>28.65</v>
      </c>
      <c r="O119">
        <f>Table1[[#This Row],[Steph]]*Table1[[#This Row],[price]]/(Table1[[#This Row],[Arn]]+Table1[[#This Row],[Steph]])</f>
        <v>0</v>
      </c>
      <c r="P119">
        <f>Table1[[#This Row],[Steph2]]*Table1[[#This Row],[price]]/(Table1[[#This Row],[Arn2]]+Table1[[#This Row],[Steph2]])</f>
        <v>28.65</v>
      </c>
      <c r="Q119" s="8">
        <f>Table1[[#This Row],[Arn Spent]]+Table1[[#This Row],[Steph spent]]</f>
        <v>57.3</v>
      </c>
      <c r="R119" s="8">
        <f>Table1[[#This Row],[Arn Gained ]]+Table1[[#This Row],[Steph gained]]</f>
        <v>57.3</v>
      </c>
      <c r="S119" s="8">
        <f>Table1[[#This Row],[Spent]]-Table1[[#This Row],[Gained]]</f>
        <v>0</v>
      </c>
    </row>
    <row r="120" spans="1:19" x14ac:dyDescent="0.25">
      <c r="A120" t="s">
        <v>99</v>
      </c>
      <c r="C120" s="1">
        <v>42595</v>
      </c>
      <c r="D120">
        <v>14.59</v>
      </c>
      <c r="E120" t="s">
        <v>100</v>
      </c>
      <c r="F120" t="s">
        <v>10</v>
      </c>
      <c r="G120">
        <f>IF(OR(Table1[[#This Row],[account]]=" Courant Arnaud ",Table1[[#This Row],[account]]=" Courant Commun "),1,0)</f>
        <v>0</v>
      </c>
      <c r="H120">
        <f>IF(OR(Table1[[#This Row],[account]]=" Courant Stephanie ",Table1[[#This Row],[account]]=" Courant Commun "),1,0)</f>
        <v>1</v>
      </c>
      <c r="I120">
        <v>1</v>
      </c>
      <c r="J120">
        <v>1</v>
      </c>
      <c r="K120" t="s">
        <v>11</v>
      </c>
      <c r="L120" t="s">
        <v>18</v>
      </c>
      <c r="M120">
        <f>Table1[[#This Row],[Arn]]*Table1[[#This Row],[price]]/(Table1[[#This Row],[Arn]]+Table1[[#This Row],[Steph]])</f>
        <v>0</v>
      </c>
      <c r="N120">
        <f>Table1[[#This Row],[Arn2]]*Table1[[#This Row],[price]]/(Table1[[#This Row],[Arn2]]+Table1[[#This Row],[Steph2]])</f>
        <v>7.2949999999999999</v>
      </c>
      <c r="O120">
        <f>Table1[[#This Row],[Steph]]*Table1[[#This Row],[price]]/(Table1[[#This Row],[Arn]]+Table1[[#This Row],[Steph]])</f>
        <v>14.59</v>
      </c>
      <c r="P120">
        <f>Table1[[#This Row],[Steph2]]*Table1[[#This Row],[price]]/(Table1[[#This Row],[Arn2]]+Table1[[#This Row],[Steph2]])</f>
        <v>7.2949999999999999</v>
      </c>
      <c r="Q120" s="8">
        <f>Table1[[#This Row],[Arn Spent]]+Table1[[#This Row],[Steph spent]]</f>
        <v>14.59</v>
      </c>
      <c r="R120" s="8">
        <f>Table1[[#This Row],[Arn Gained ]]+Table1[[#This Row],[Steph gained]]</f>
        <v>14.59</v>
      </c>
      <c r="S120" s="8">
        <f>Table1[[#This Row],[Spent]]-Table1[[#This Row],[Gained]]</f>
        <v>0</v>
      </c>
    </row>
    <row r="121" spans="1:19" x14ac:dyDescent="0.25">
      <c r="A121" t="s">
        <v>101</v>
      </c>
      <c r="C121" s="1">
        <v>42594</v>
      </c>
      <c r="D121">
        <v>14</v>
      </c>
      <c r="E121" t="s">
        <v>102</v>
      </c>
      <c r="F121" t="s">
        <v>29</v>
      </c>
      <c r="G121">
        <f>IF(OR(Table1[[#This Row],[account]]=" Courant Arnaud ",Table1[[#This Row],[account]]=" Courant Commun "),1,0)</f>
        <v>1</v>
      </c>
      <c r="H121">
        <f>IF(OR(Table1[[#This Row],[account]]=" Courant Stephanie ",Table1[[#This Row],[account]]=" Courant Commun "),1,0)</f>
        <v>0</v>
      </c>
      <c r="I121">
        <v>1</v>
      </c>
      <c r="J121">
        <v>1</v>
      </c>
      <c r="K121" t="s">
        <v>11</v>
      </c>
      <c r="L121" t="s">
        <v>18</v>
      </c>
      <c r="M121">
        <f>Table1[[#This Row],[Arn]]*Table1[[#This Row],[price]]/(Table1[[#This Row],[Arn]]+Table1[[#This Row],[Steph]])</f>
        <v>14</v>
      </c>
      <c r="N121">
        <f>Table1[[#This Row],[Arn2]]*Table1[[#This Row],[price]]/(Table1[[#This Row],[Arn2]]+Table1[[#This Row],[Steph2]])</f>
        <v>7</v>
      </c>
      <c r="O121">
        <f>Table1[[#This Row],[Steph]]*Table1[[#This Row],[price]]/(Table1[[#This Row],[Arn]]+Table1[[#This Row],[Steph]])</f>
        <v>0</v>
      </c>
      <c r="P121">
        <f>Table1[[#This Row],[Steph2]]*Table1[[#This Row],[price]]/(Table1[[#This Row],[Arn2]]+Table1[[#This Row],[Steph2]])</f>
        <v>7</v>
      </c>
      <c r="Q121" s="8">
        <f>Table1[[#This Row],[Arn Spent]]+Table1[[#This Row],[Steph spent]]</f>
        <v>14</v>
      </c>
      <c r="R121" s="8">
        <f>Table1[[#This Row],[Arn Gained ]]+Table1[[#This Row],[Steph gained]]</f>
        <v>14</v>
      </c>
      <c r="S121" s="8">
        <f>Table1[[#This Row],[Spent]]-Table1[[#This Row],[Gained]]</f>
        <v>0</v>
      </c>
    </row>
    <row r="122" spans="1:19" x14ac:dyDescent="0.25">
      <c r="A122" t="s">
        <v>103</v>
      </c>
      <c r="C122" s="1">
        <v>42594</v>
      </c>
      <c r="D122">
        <v>6.5</v>
      </c>
      <c r="E122" t="s">
        <v>9</v>
      </c>
      <c r="F122" t="s">
        <v>29</v>
      </c>
      <c r="G122">
        <f>IF(OR(Table1[[#This Row],[account]]=" Courant Arnaud ",Table1[[#This Row],[account]]=" Courant Commun "),1,0)</f>
        <v>1</v>
      </c>
      <c r="H122">
        <f>IF(OR(Table1[[#This Row],[account]]=" Courant Stephanie ",Table1[[#This Row],[account]]=" Courant Commun "),1,0)</f>
        <v>0</v>
      </c>
      <c r="I122">
        <v>1</v>
      </c>
      <c r="J122">
        <v>1</v>
      </c>
      <c r="K122" t="s">
        <v>11</v>
      </c>
      <c r="L122" t="s">
        <v>25</v>
      </c>
      <c r="M122">
        <f>Table1[[#This Row],[Arn]]*Table1[[#This Row],[price]]/(Table1[[#This Row],[Arn]]+Table1[[#This Row],[Steph]])</f>
        <v>6.5</v>
      </c>
      <c r="N122">
        <f>Table1[[#This Row],[Arn2]]*Table1[[#This Row],[price]]/(Table1[[#This Row],[Arn2]]+Table1[[#This Row],[Steph2]])</f>
        <v>3.25</v>
      </c>
      <c r="O122">
        <f>Table1[[#This Row],[Steph]]*Table1[[#This Row],[price]]/(Table1[[#This Row],[Arn]]+Table1[[#This Row],[Steph]])</f>
        <v>0</v>
      </c>
      <c r="P122">
        <f>Table1[[#This Row],[Steph2]]*Table1[[#This Row],[price]]/(Table1[[#This Row],[Arn2]]+Table1[[#This Row],[Steph2]])</f>
        <v>3.25</v>
      </c>
      <c r="Q122" s="8">
        <f>Table1[[#This Row],[Arn Spent]]+Table1[[#This Row],[Steph spent]]</f>
        <v>6.5</v>
      </c>
      <c r="R122" s="8">
        <f>Table1[[#This Row],[Arn Gained ]]+Table1[[#This Row],[Steph gained]]</f>
        <v>6.5</v>
      </c>
      <c r="S122" s="8">
        <f>Table1[[#This Row],[Spent]]-Table1[[#This Row],[Gained]]</f>
        <v>0</v>
      </c>
    </row>
    <row r="123" spans="1:19" x14ac:dyDescent="0.25">
      <c r="A123" t="s">
        <v>104</v>
      </c>
      <c r="C123" s="1">
        <v>42594</v>
      </c>
      <c r="D123">
        <v>8.85</v>
      </c>
      <c r="E123" t="s">
        <v>9</v>
      </c>
      <c r="F123" t="s">
        <v>29</v>
      </c>
      <c r="G123">
        <f>IF(OR(Table1[[#This Row],[account]]=" Courant Arnaud ",Table1[[#This Row],[account]]=" Courant Commun "),1,0)</f>
        <v>1</v>
      </c>
      <c r="H123">
        <f>IF(OR(Table1[[#This Row],[account]]=" Courant Stephanie ",Table1[[#This Row],[account]]=" Courant Commun "),1,0)</f>
        <v>0</v>
      </c>
      <c r="I123">
        <v>1</v>
      </c>
      <c r="J123">
        <v>1</v>
      </c>
      <c r="K123" t="s">
        <v>11</v>
      </c>
      <c r="L123" t="s">
        <v>25</v>
      </c>
      <c r="M123">
        <f>Table1[[#This Row],[Arn]]*Table1[[#This Row],[price]]/(Table1[[#This Row],[Arn]]+Table1[[#This Row],[Steph]])</f>
        <v>8.85</v>
      </c>
      <c r="N123">
        <f>Table1[[#This Row],[Arn2]]*Table1[[#This Row],[price]]/(Table1[[#This Row],[Arn2]]+Table1[[#This Row],[Steph2]])</f>
        <v>4.4249999999999998</v>
      </c>
      <c r="O123">
        <f>Table1[[#This Row],[Steph]]*Table1[[#This Row],[price]]/(Table1[[#This Row],[Arn]]+Table1[[#This Row],[Steph]])</f>
        <v>0</v>
      </c>
      <c r="P123">
        <f>Table1[[#This Row],[Steph2]]*Table1[[#This Row],[price]]/(Table1[[#This Row],[Arn2]]+Table1[[#This Row],[Steph2]])</f>
        <v>4.4249999999999998</v>
      </c>
      <c r="Q123" s="8">
        <f>Table1[[#This Row],[Arn Spent]]+Table1[[#This Row],[Steph spent]]</f>
        <v>8.85</v>
      </c>
      <c r="R123" s="8">
        <f>Table1[[#This Row],[Arn Gained ]]+Table1[[#This Row],[Steph gained]]</f>
        <v>8.85</v>
      </c>
      <c r="S123" s="8">
        <f>Table1[[#This Row],[Spent]]-Table1[[#This Row],[Gained]]</f>
        <v>0</v>
      </c>
    </row>
    <row r="124" spans="1:19" x14ac:dyDescent="0.25">
      <c r="A124" t="s">
        <v>105</v>
      </c>
      <c r="C124" s="1">
        <v>42594</v>
      </c>
      <c r="D124">
        <v>7</v>
      </c>
      <c r="E124" t="s">
        <v>9</v>
      </c>
      <c r="F124" t="s">
        <v>29</v>
      </c>
      <c r="G124">
        <f>IF(OR(Table1[[#This Row],[account]]=" Courant Arnaud ",Table1[[#This Row],[account]]=" Courant Commun "),1,0)</f>
        <v>1</v>
      </c>
      <c r="H124">
        <f>IF(OR(Table1[[#This Row],[account]]=" Courant Stephanie ",Table1[[#This Row],[account]]=" Courant Commun "),1,0)</f>
        <v>0</v>
      </c>
      <c r="I124">
        <v>1</v>
      </c>
      <c r="J124">
        <v>1</v>
      </c>
      <c r="K124" t="s">
        <v>11</v>
      </c>
      <c r="L124" t="s">
        <v>18</v>
      </c>
      <c r="M124">
        <f>Table1[[#This Row],[Arn]]*Table1[[#This Row],[price]]/(Table1[[#This Row],[Arn]]+Table1[[#This Row],[Steph]])</f>
        <v>7</v>
      </c>
      <c r="N124">
        <f>Table1[[#This Row],[Arn2]]*Table1[[#This Row],[price]]/(Table1[[#This Row],[Arn2]]+Table1[[#This Row],[Steph2]])</f>
        <v>3.5</v>
      </c>
      <c r="O124">
        <f>Table1[[#This Row],[Steph]]*Table1[[#This Row],[price]]/(Table1[[#This Row],[Arn]]+Table1[[#This Row],[Steph]])</f>
        <v>0</v>
      </c>
      <c r="P124">
        <f>Table1[[#This Row],[Steph2]]*Table1[[#This Row],[price]]/(Table1[[#This Row],[Arn2]]+Table1[[#This Row],[Steph2]])</f>
        <v>3.5</v>
      </c>
      <c r="Q124" s="8">
        <f>Table1[[#This Row],[Arn Spent]]+Table1[[#This Row],[Steph spent]]</f>
        <v>7</v>
      </c>
      <c r="R124" s="8">
        <f>Table1[[#This Row],[Arn Gained ]]+Table1[[#This Row],[Steph gained]]</f>
        <v>7</v>
      </c>
      <c r="S124" s="8">
        <f>Table1[[#This Row],[Spent]]-Table1[[#This Row],[Gained]]</f>
        <v>0</v>
      </c>
    </row>
    <row r="125" spans="1:19" x14ac:dyDescent="0.25">
      <c r="A125" t="s">
        <v>41</v>
      </c>
      <c r="C125" s="1">
        <v>42593</v>
      </c>
      <c r="D125">
        <v>9.4700000000000006</v>
      </c>
      <c r="E125" t="s">
        <v>9</v>
      </c>
      <c r="F125" t="s">
        <v>29</v>
      </c>
      <c r="G125">
        <f>IF(OR(Table1[[#This Row],[account]]=" Courant Arnaud ",Table1[[#This Row],[account]]=" Courant Commun "),1,0)</f>
        <v>1</v>
      </c>
      <c r="H125">
        <f>IF(OR(Table1[[#This Row],[account]]=" Courant Stephanie ",Table1[[#This Row],[account]]=" Courant Commun "),1,0)</f>
        <v>0</v>
      </c>
      <c r="I125">
        <v>1</v>
      </c>
      <c r="J125">
        <v>1</v>
      </c>
      <c r="K125" t="s">
        <v>11</v>
      </c>
      <c r="L125" t="s">
        <v>18</v>
      </c>
      <c r="M125">
        <f>Table1[[#This Row],[Arn]]*Table1[[#This Row],[price]]/(Table1[[#This Row],[Arn]]+Table1[[#This Row],[Steph]])</f>
        <v>9.4700000000000006</v>
      </c>
      <c r="N125">
        <f>Table1[[#This Row],[Arn2]]*Table1[[#This Row],[price]]/(Table1[[#This Row],[Arn2]]+Table1[[#This Row],[Steph2]])</f>
        <v>4.7350000000000003</v>
      </c>
      <c r="O125">
        <f>Table1[[#This Row],[Steph]]*Table1[[#This Row],[price]]/(Table1[[#This Row],[Arn]]+Table1[[#This Row],[Steph]])</f>
        <v>0</v>
      </c>
      <c r="P125">
        <f>Table1[[#This Row],[Steph2]]*Table1[[#This Row],[price]]/(Table1[[#This Row],[Arn2]]+Table1[[#This Row],[Steph2]])</f>
        <v>4.7350000000000003</v>
      </c>
      <c r="Q125" s="8">
        <f>Table1[[#This Row],[Arn Spent]]+Table1[[#This Row],[Steph spent]]</f>
        <v>9.4700000000000006</v>
      </c>
      <c r="R125" s="8">
        <f>Table1[[#This Row],[Arn Gained ]]+Table1[[#This Row],[Steph gained]]</f>
        <v>9.4700000000000006</v>
      </c>
      <c r="S125" s="8">
        <f>Table1[[#This Row],[Spent]]-Table1[[#This Row],[Gained]]</f>
        <v>0</v>
      </c>
    </row>
    <row r="126" spans="1:19" x14ac:dyDescent="0.25">
      <c r="A126" t="s">
        <v>106</v>
      </c>
      <c r="C126" s="1">
        <v>42592</v>
      </c>
      <c r="D126">
        <v>4.09</v>
      </c>
      <c r="E126" t="s">
        <v>9</v>
      </c>
      <c r="F126" t="s">
        <v>10</v>
      </c>
      <c r="G126">
        <f>IF(OR(Table1[[#This Row],[account]]=" Courant Arnaud ",Table1[[#This Row],[account]]=" Courant Commun "),1,0)</f>
        <v>0</v>
      </c>
      <c r="H126">
        <f>IF(OR(Table1[[#This Row],[account]]=" Courant Stephanie ",Table1[[#This Row],[account]]=" Courant Commun "),1,0)</f>
        <v>1</v>
      </c>
      <c r="I126">
        <v>1</v>
      </c>
      <c r="J126">
        <v>1</v>
      </c>
      <c r="K126" t="s">
        <v>11</v>
      </c>
      <c r="L126" t="s">
        <v>18</v>
      </c>
      <c r="M126">
        <f>Table1[[#This Row],[Arn]]*Table1[[#This Row],[price]]/(Table1[[#This Row],[Arn]]+Table1[[#This Row],[Steph]])</f>
        <v>0</v>
      </c>
      <c r="N126">
        <f>Table1[[#This Row],[Arn2]]*Table1[[#This Row],[price]]/(Table1[[#This Row],[Arn2]]+Table1[[#This Row],[Steph2]])</f>
        <v>2.0449999999999999</v>
      </c>
      <c r="O126">
        <f>Table1[[#This Row],[Steph]]*Table1[[#This Row],[price]]/(Table1[[#This Row],[Arn]]+Table1[[#This Row],[Steph]])</f>
        <v>4.09</v>
      </c>
      <c r="P126">
        <f>Table1[[#This Row],[Steph2]]*Table1[[#This Row],[price]]/(Table1[[#This Row],[Arn2]]+Table1[[#This Row],[Steph2]])</f>
        <v>2.0449999999999999</v>
      </c>
      <c r="Q126" s="8">
        <f>Table1[[#This Row],[Arn Spent]]+Table1[[#This Row],[Steph spent]]</f>
        <v>4.09</v>
      </c>
      <c r="R126" s="8">
        <f>Table1[[#This Row],[Arn Gained ]]+Table1[[#This Row],[Steph gained]]</f>
        <v>4.09</v>
      </c>
      <c r="S126" s="8">
        <f>Table1[[#This Row],[Spent]]-Table1[[#This Row],[Gained]]</f>
        <v>0</v>
      </c>
    </row>
    <row r="127" spans="1:19" x14ac:dyDescent="0.25">
      <c r="A127" t="s">
        <v>107</v>
      </c>
      <c r="C127" s="1">
        <v>42592</v>
      </c>
      <c r="D127">
        <v>20</v>
      </c>
      <c r="E127" t="s">
        <v>60</v>
      </c>
      <c r="F127" t="s">
        <v>29</v>
      </c>
      <c r="G127">
        <f>IF(OR(Table1[[#This Row],[account]]=" Courant Arnaud ",Table1[[#This Row],[account]]=" Courant Commun "),1,0)</f>
        <v>1</v>
      </c>
      <c r="H127">
        <f>IF(OR(Table1[[#This Row],[account]]=" Courant Stephanie ",Table1[[#This Row],[account]]=" Courant Commun "),1,0)</f>
        <v>0</v>
      </c>
      <c r="I127">
        <v>1</v>
      </c>
      <c r="J127">
        <v>1</v>
      </c>
      <c r="K127" t="s">
        <v>11</v>
      </c>
      <c r="L127" t="s">
        <v>25</v>
      </c>
      <c r="M127">
        <f>Table1[[#This Row],[Arn]]*Table1[[#This Row],[price]]/(Table1[[#This Row],[Arn]]+Table1[[#This Row],[Steph]])</f>
        <v>20</v>
      </c>
      <c r="N127">
        <f>Table1[[#This Row],[Arn2]]*Table1[[#This Row],[price]]/(Table1[[#This Row],[Arn2]]+Table1[[#This Row],[Steph2]])</f>
        <v>10</v>
      </c>
      <c r="O127">
        <f>Table1[[#This Row],[Steph]]*Table1[[#This Row],[price]]/(Table1[[#This Row],[Arn]]+Table1[[#This Row],[Steph]])</f>
        <v>0</v>
      </c>
      <c r="P127">
        <f>Table1[[#This Row],[Steph2]]*Table1[[#This Row],[price]]/(Table1[[#This Row],[Arn2]]+Table1[[#This Row],[Steph2]])</f>
        <v>10</v>
      </c>
      <c r="Q127" s="8">
        <f>Table1[[#This Row],[Arn Spent]]+Table1[[#This Row],[Steph spent]]</f>
        <v>20</v>
      </c>
      <c r="R127" s="8">
        <f>Table1[[#This Row],[Arn Gained ]]+Table1[[#This Row],[Steph gained]]</f>
        <v>20</v>
      </c>
      <c r="S127" s="8">
        <f>Table1[[#This Row],[Spent]]-Table1[[#This Row],[Gained]]</f>
        <v>0</v>
      </c>
    </row>
    <row r="128" spans="1:19" x14ac:dyDescent="0.25">
      <c r="A128" t="s">
        <v>108</v>
      </c>
      <c r="C128" s="1">
        <v>42592</v>
      </c>
      <c r="D128">
        <v>23.6</v>
      </c>
      <c r="E128" t="s">
        <v>60</v>
      </c>
      <c r="F128" t="s">
        <v>29</v>
      </c>
      <c r="G128">
        <f>IF(OR(Table1[[#This Row],[account]]=" Courant Arnaud ",Table1[[#This Row],[account]]=" Courant Commun "),1,0)</f>
        <v>1</v>
      </c>
      <c r="H128">
        <f>IF(OR(Table1[[#This Row],[account]]=" Courant Stephanie ",Table1[[#This Row],[account]]=" Courant Commun "),1,0)</f>
        <v>0</v>
      </c>
      <c r="I128">
        <v>1</v>
      </c>
      <c r="J128">
        <v>1</v>
      </c>
      <c r="K128" t="s">
        <v>11</v>
      </c>
      <c r="L128" t="s">
        <v>18</v>
      </c>
      <c r="M128">
        <f>Table1[[#This Row],[Arn]]*Table1[[#This Row],[price]]/(Table1[[#This Row],[Arn]]+Table1[[#This Row],[Steph]])</f>
        <v>23.6</v>
      </c>
      <c r="N128">
        <f>Table1[[#This Row],[Arn2]]*Table1[[#This Row],[price]]/(Table1[[#This Row],[Arn2]]+Table1[[#This Row],[Steph2]])</f>
        <v>11.8</v>
      </c>
      <c r="O128">
        <f>Table1[[#This Row],[Steph]]*Table1[[#This Row],[price]]/(Table1[[#This Row],[Arn]]+Table1[[#This Row],[Steph]])</f>
        <v>0</v>
      </c>
      <c r="P128">
        <f>Table1[[#This Row],[Steph2]]*Table1[[#This Row],[price]]/(Table1[[#This Row],[Arn2]]+Table1[[#This Row],[Steph2]])</f>
        <v>11.8</v>
      </c>
      <c r="Q128" s="8">
        <f>Table1[[#This Row],[Arn Spent]]+Table1[[#This Row],[Steph spent]]</f>
        <v>23.6</v>
      </c>
      <c r="R128" s="8">
        <f>Table1[[#This Row],[Arn Gained ]]+Table1[[#This Row],[Steph gained]]</f>
        <v>23.6</v>
      </c>
      <c r="S128" s="8">
        <f>Table1[[#This Row],[Spent]]-Table1[[#This Row],[Gained]]</f>
        <v>0</v>
      </c>
    </row>
    <row r="129" spans="1:19" x14ac:dyDescent="0.25">
      <c r="A129" t="s">
        <v>109</v>
      </c>
      <c r="C129" s="1">
        <v>42592</v>
      </c>
      <c r="D129">
        <v>21.76</v>
      </c>
      <c r="E129" t="s">
        <v>9</v>
      </c>
      <c r="F129" t="s">
        <v>29</v>
      </c>
      <c r="G129">
        <f>IF(OR(Table1[[#This Row],[account]]=" Courant Arnaud ",Table1[[#This Row],[account]]=" Courant Commun "),1,0)</f>
        <v>1</v>
      </c>
      <c r="H129">
        <f>IF(OR(Table1[[#This Row],[account]]=" Courant Stephanie ",Table1[[#This Row],[account]]=" Courant Commun "),1,0)</f>
        <v>0</v>
      </c>
      <c r="I129">
        <v>1</v>
      </c>
      <c r="J129">
        <v>1</v>
      </c>
      <c r="K129" t="s">
        <v>11</v>
      </c>
      <c r="L129" t="s">
        <v>18</v>
      </c>
      <c r="M129">
        <f>Table1[[#This Row],[Arn]]*Table1[[#This Row],[price]]/(Table1[[#This Row],[Arn]]+Table1[[#This Row],[Steph]])</f>
        <v>21.76</v>
      </c>
      <c r="N129">
        <f>Table1[[#This Row],[Arn2]]*Table1[[#This Row],[price]]/(Table1[[#This Row],[Arn2]]+Table1[[#This Row],[Steph2]])</f>
        <v>10.88</v>
      </c>
      <c r="O129">
        <f>Table1[[#This Row],[Steph]]*Table1[[#This Row],[price]]/(Table1[[#This Row],[Arn]]+Table1[[#This Row],[Steph]])</f>
        <v>0</v>
      </c>
      <c r="P129">
        <f>Table1[[#This Row],[Steph2]]*Table1[[#This Row],[price]]/(Table1[[#This Row],[Arn2]]+Table1[[#This Row],[Steph2]])</f>
        <v>10.88</v>
      </c>
      <c r="Q129" s="8">
        <f>Table1[[#This Row],[Arn Spent]]+Table1[[#This Row],[Steph spent]]</f>
        <v>21.76</v>
      </c>
      <c r="R129" s="8">
        <f>Table1[[#This Row],[Arn Gained ]]+Table1[[#This Row],[Steph gained]]</f>
        <v>21.76</v>
      </c>
      <c r="S129" s="8">
        <f>Table1[[#This Row],[Spent]]-Table1[[#This Row],[Gained]]</f>
        <v>0</v>
      </c>
    </row>
    <row r="130" spans="1:19" x14ac:dyDescent="0.25">
      <c r="A130" t="s">
        <v>110</v>
      </c>
      <c r="C130" s="1">
        <v>42592</v>
      </c>
      <c r="D130">
        <v>13.8</v>
      </c>
      <c r="E130" t="s">
        <v>9</v>
      </c>
      <c r="F130" t="s">
        <v>29</v>
      </c>
      <c r="G130">
        <f>IF(OR(Table1[[#This Row],[account]]=" Courant Arnaud ",Table1[[#This Row],[account]]=" Courant Commun "),1,0)</f>
        <v>1</v>
      </c>
      <c r="H130">
        <f>IF(OR(Table1[[#This Row],[account]]=" Courant Stephanie ",Table1[[#This Row],[account]]=" Courant Commun "),1,0)</f>
        <v>0</v>
      </c>
      <c r="I130">
        <v>1</v>
      </c>
      <c r="J130">
        <v>1</v>
      </c>
      <c r="K130" t="s">
        <v>11</v>
      </c>
      <c r="L130" t="s">
        <v>18</v>
      </c>
      <c r="M130">
        <f>Table1[[#This Row],[Arn]]*Table1[[#This Row],[price]]/(Table1[[#This Row],[Arn]]+Table1[[#This Row],[Steph]])</f>
        <v>13.8</v>
      </c>
      <c r="N130">
        <f>Table1[[#This Row],[Arn2]]*Table1[[#This Row],[price]]/(Table1[[#This Row],[Arn2]]+Table1[[#This Row],[Steph2]])</f>
        <v>6.9</v>
      </c>
      <c r="O130">
        <f>Table1[[#This Row],[Steph]]*Table1[[#This Row],[price]]/(Table1[[#This Row],[Arn]]+Table1[[#This Row],[Steph]])</f>
        <v>0</v>
      </c>
      <c r="P130">
        <f>Table1[[#This Row],[Steph2]]*Table1[[#This Row],[price]]/(Table1[[#This Row],[Arn2]]+Table1[[#This Row],[Steph2]])</f>
        <v>6.9</v>
      </c>
      <c r="Q130" s="8">
        <f>Table1[[#This Row],[Arn Spent]]+Table1[[#This Row],[Steph spent]]</f>
        <v>13.8</v>
      </c>
      <c r="R130" s="8">
        <f>Table1[[#This Row],[Arn Gained ]]+Table1[[#This Row],[Steph gained]]</f>
        <v>13.8</v>
      </c>
      <c r="S130" s="8">
        <f>Table1[[#This Row],[Spent]]-Table1[[#This Row],[Gained]]</f>
        <v>0</v>
      </c>
    </row>
    <row r="131" spans="1:19" x14ac:dyDescent="0.25">
      <c r="A131" t="s">
        <v>107</v>
      </c>
      <c r="C131" s="1">
        <v>42592</v>
      </c>
      <c r="D131">
        <v>35</v>
      </c>
      <c r="E131" t="s">
        <v>60</v>
      </c>
      <c r="F131" t="s">
        <v>10</v>
      </c>
      <c r="G131">
        <f>IF(OR(Table1[[#This Row],[account]]=" Courant Arnaud ",Table1[[#This Row],[account]]=" Courant Commun "),1,0)</f>
        <v>0</v>
      </c>
      <c r="H131">
        <f>IF(OR(Table1[[#This Row],[account]]=" Courant Stephanie ",Table1[[#This Row],[account]]=" Courant Commun "),1,0)</f>
        <v>1</v>
      </c>
      <c r="I131">
        <v>1</v>
      </c>
      <c r="J131">
        <v>1</v>
      </c>
      <c r="K131" t="s">
        <v>11</v>
      </c>
      <c r="L131" t="s">
        <v>25</v>
      </c>
      <c r="M131">
        <f>Table1[[#This Row],[Arn]]*Table1[[#This Row],[price]]/(Table1[[#This Row],[Arn]]+Table1[[#This Row],[Steph]])</f>
        <v>0</v>
      </c>
      <c r="N131">
        <f>Table1[[#This Row],[Arn2]]*Table1[[#This Row],[price]]/(Table1[[#This Row],[Arn2]]+Table1[[#This Row],[Steph2]])</f>
        <v>17.5</v>
      </c>
      <c r="O131">
        <f>Table1[[#This Row],[Steph]]*Table1[[#This Row],[price]]/(Table1[[#This Row],[Arn]]+Table1[[#This Row],[Steph]])</f>
        <v>35</v>
      </c>
      <c r="P131">
        <f>Table1[[#This Row],[Steph2]]*Table1[[#This Row],[price]]/(Table1[[#This Row],[Arn2]]+Table1[[#This Row],[Steph2]])</f>
        <v>17.5</v>
      </c>
      <c r="Q131" s="8">
        <f>Table1[[#This Row],[Arn Spent]]+Table1[[#This Row],[Steph spent]]</f>
        <v>35</v>
      </c>
      <c r="R131" s="8">
        <f>Table1[[#This Row],[Arn Gained ]]+Table1[[#This Row],[Steph gained]]</f>
        <v>35</v>
      </c>
      <c r="S131" s="8">
        <f>Table1[[#This Row],[Spent]]-Table1[[#This Row],[Gained]]</f>
        <v>0</v>
      </c>
    </row>
    <row r="132" spans="1:19" x14ac:dyDescent="0.25">
      <c r="A132" t="s">
        <v>111</v>
      </c>
      <c r="C132" s="1">
        <v>42591</v>
      </c>
      <c r="D132">
        <v>16</v>
      </c>
      <c r="E132" t="s">
        <v>102</v>
      </c>
      <c r="F132" t="s">
        <v>29</v>
      </c>
      <c r="G132">
        <f>IF(OR(Table1[[#This Row],[account]]=" Courant Arnaud ",Table1[[#This Row],[account]]=" Courant Commun "),1,0)</f>
        <v>1</v>
      </c>
      <c r="H132">
        <f>IF(OR(Table1[[#This Row],[account]]=" Courant Stephanie ",Table1[[#This Row],[account]]=" Courant Commun "),1,0)</f>
        <v>0</v>
      </c>
      <c r="I132">
        <v>1</v>
      </c>
      <c r="J132">
        <v>1</v>
      </c>
      <c r="K132" t="s">
        <v>11</v>
      </c>
      <c r="L132" t="s">
        <v>18</v>
      </c>
      <c r="M132">
        <f>Table1[[#This Row],[Arn]]*Table1[[#This Row],[price]]/(Table1[[#This Row],[Arn]]+Table1[[#This Row],[Steph]])</f>
        <v>16</v>
      </c>
      <c r="N132">
        <f>Table1[[#This Row],[Arn2]]*Table1[[#This Row],[price]]/(Table1[[#This Row],[Arn2]]+Table1[[#This Row],[Steph2]])</f>
        <v>8</v>
      </c>
      <c r="O132">
        <f>Table1[[#This Row],[Steph]]*Table1[[#This Row],[price]]/(Table1[[#This Row],[Arn]]+Table1[[#This Row],[Steph]])</f>
        <v>0</v>
      </c>
      <c r="P132">
        <f>Table1[[#This Row],[Steph2]]*Table1[[#This Row],[price]]/(Table1[[#This Row],[Arn2]]+Table1[[#This Row],[Steph2]])</f>
        <v>8</v>
      </c>
      <c r="Q132" s="8">
        <f>Table1[[#This Row],[Arn Spent]]+Table1[[#This Row],[Steph spent]]</f>
        <v>16</v>
      </c>
      <c r="R132" s="8">
        <f>Table1[[#This Row],[Arn Gained ]]+Table1[[#This Row],[Steph gained]]</f>
        <v>16</v>
      </c>
      <c r="S132" s="8">
        <f>Table1[[#This Row],[Spent]]-Table1[[#This Row],[Gained]]</f>
        <v>0</v>
      </c>
    </row>
    <row r="133" spans="1:19" x14ac:dyDescent="0.25">
      <c r="A133" t="s">
        <v>103</v>
      </c>
      <c r="C133" s="1">
        <v>42591</v>
      </c>
      <c r="D133">
        <v>13.3</v>
      </c>
      <c r="E133" t="s">
        <v>9</v>
      </c>
      <c r="F133" t="s">
        <v>29</v>
      </c>
      <c r="G133">
        <f>IF(OR(Table1[[#This Row],[account]]=" Courant Arnaud ",Table1[[#This Row],[account]]=" Courant Commun "),1,0)</f>
        <v>1</v>
      </c>
      <c r="H133">
        <f>IF(OR(Table1[[#This Row],[account]]=" Courant Stephanie ",Table1[[#This Row],[account]]=" Courant Commun "),1,0)</f>
        <v>0</v>
      </c>
      <c r="I133">
        <v>1</v>
      </c>
      <c r="J133">
        <v>1</v>
      </c>
      <c r="K133" t="s">
        <v>11</v>
      </c>
      <c r="L133" t="s">
        <v>25</v>
      </c>
      <c r="M133">
        <f>Table1[[#This Row],[Arn]]*Table1[[#This Row],[price]]/(Table1[[#This Row],[Arn]]+Table1[[#This Row],[Steph]])</f>
        <v>13.3</v>
      </c>
      <c r="N133">
        <f>Table1[[#This Row],[Arn2]]*Table1[[#This Row],[price]]/(Table1[[#This Row],[Arn2]]+Table1[[#This Row],[Steph2]])</f>
        <v>6.65</v>
      </c>
      <c r="O133">
        <f>Table1[[#This Row],[Steph]]*Table1[[#This Row],[price]]/(Table1[[#This Row],[Arn]]+Table1[[#This Row],[Steph]])</f>
        <v>0</v>
      </c>
      <c r="P133">
        <f>Table1[[#This Row],[Steph2]]*Table1[[#This Row],[price]]/(Table1[[#This Row],[Arn2]]+Table1[[#This Row],[Steph2]])</f>
        <v>6.65</v>
      </c>
      <c r="Q133" s="8">
        <f>Table1[[#This Row],[Arn Spent]]+Table1[[#This Row],[Steph spent]]</f>
        <v>13.3</v>
      </c>
      <c r="R133" s="8">
        <f>Table1[[#This Row],[Arn Gained ]]+Table1[[#This Row],[Steph gained]]</f>
        <v>13.3</v>
      </c>
      <c r="S133" s="8">
        <f>Table1[[#This Row],[Spent]]-Table1[[#This Row],[Gained]]</f>
        <v>0</v>
      </c>
    </row>
    <row r="134" spans="1:19" x14ac:dyDescent="0.25">
      <c r="A134" t="s">
        <v>106</v>
      </c>
      <c r="C134" s="1">
        <v>42591</v>
      </c>
      <c r="D134">
        <v>23.4</v>
      </c>
      <c r="E134" t="s">
        <v>9</v>
      </c>
      <c r="F134" t="s">
        <v>29</v>
      </c>
      <c r="G134">
        <f>IF(OR(Table1[[#This Row],[account]]=" Courant Arnaud ",Table1[[#This Row],[account]]=" Courant Commun "),1,0)</f>
        <v>1</v>
      </c>
      <c r="H134">
        <f>IF(OR(Table1[[#This Row],[account]]=" Courant Stephanie ",Table1[[#This Row],[account]]=" Courant Commun "),1,0)</f>
        <v>0</v>
      </c>
      <c r="I134">
        <v>1</v>
      </c>
      <c r="J134">
        <v>1</v>
      </c>
      <c r="K134" t="s">
        <v>11</v>
      </c>
      <c r="L134" t="s">
        <v>18</v>
      </c>
      <c r="M134">
        <f>Table1[[#This Row],[Arn]]*Table1[[#This Row],[price]]/(Table1[[#This Row],[Arn]]+Table1[[#This Row],[Steph]])</f>
        <v>23.4</v>
      </c>
      <c r="N134">
        <f>Table1[[#This Row],[Arn2]]*Table1[[#This Row],[price]]/(Table1[[#This Row],[Arn2]]+Table1[[#This Row],[Steph2]])</f>
        <v>11.7</v>
      </c>
      <c r="O134">
        <f>Table1[[#This Row],[Steph]]*Table1[[#This Row],[price]]/(Table1[[#This Row],[Arn]]+Table1[[#This Row],[Steph]])</f>
        <v>0</v>
      </c>
      <c r="P134">
        <f>Table1[[#This Row],[Steph2]]*Table1[[#This Row],[price]]/(Table1[[#This Row],[Arn2]]+Table1[[#This Row],[Steph2]])</f>
        <v>11.7</v>
      </c>
      <c r="Q134" s="8">
        <f>Table1[[#This Row],[Arn Spent]]+Table1[[#This Row],[Steph spent]]</f>
        <v>23.4</v>
      </c>
      <c r="R134" s="8">
        <f>Table1[[#This Row],[Arn Gained ]]+Table1[[#This Row],[Steph gained]]</f>
        <v>23.4</v>
      </c>
      <c r="S134" s="8">
        <f>Table1[[#This Row],[Spent]]-Table1[[#This Row],[Gained]]</f>
        <v>0</v>
      </c>
    </row>
    <row r="135" spans="1:19" x14ac:dyDescent="0.25">
      <c r="A135" t="s">
        <v>30</v>
      </c>
      <c r="C135" s="1">
        <v>42591</v>
      </c>
      <c r="D135">
        <v>5.4</v>
      </c>
      <c r="E135" t="s">
        <v>9</v>
      </c>
      <c r="F135" t="s">
        <v>10</v>
      </c>
      <c r="G135">
        <f>IF(OR(Table1[[#This Row],[account]]=" Courant Arnaud ",Table1[[#This Row],[account]]=" Courant Commun "),1,0)</f>
        <v>0</v>
      </c>
      <c r="H135">
        <f>IF(OR(Table1[[#This Row],[account]]=" Courant Stephanie ",Table1[[#This Row],[account]]=" Courant Commun "),1,0)</f>
        <v>1</v>
      </c>
      <c r="I135">
        <v>1</v>
      </c>
      <c r="J135">
        <v>1</v>
      </c>
      <c r="K135" t="s">
        <v>11</v>
      </c>
      <c r="L135" t="s">
        <v>25</v>
      </c>
      <c r="M135">
        <f>Table1[[#This Row],[Arn]]*Table1[[#This Row],[price]]/(Table1[[#This Row],[Arn]]+Table1[[#This Row],[Steph]])</f>
        <v>0</v>
      </c>
      <c r="N135">
        <f>Table1[[#This Row],[Arn2]]*Table1[[#This Row],[price]]/(Table1[[#This Row],[Arn2]]+Table1[[#This Row],[Steph2]])</f>
        <v>2.7</v>
      </c>
      <c r="O135">
        <f>Table1[[#This Row],[Steph]]*Table1[[#This Row],[price]]/(Table1[[#This Row],[Arn]]+Table1[[#This Row],[Steph]])</f>
        <v>5.4</v>
      </c>
      <c r="P135">
        <f>Table1[[#This Row],[Steph2]]*Table1[[#This Row],[price]]/(Table1[[#This Row],[Arn2]]+Table1[[#This Row],[Steph2]])</f>
        <v>2.7</v>
      </c>
      <c r="Q135" s="8">
        <f>Table1[[#This Row],[Arn Spent]]+Table1[[#This Row],[Steph spent]]</f>
        <v>5.4</v>
      </c>
      <c r="R135" s="8">
        <f>Table1[[#This Row],[Arn Gained ]]+Table1[[#This Row],[Steph gained]]</f>
        <v>5.4</v>
      </c>
      <c r="S135" s="8">
        <f>Table1[[#This Row],[Spent]]-Table1[[#This Row],[Gained]]</f>
        <v>0</v>
      </c>
    </row>
    <row r="136" spans="1:19" x14ac:dyDescent="0.25">
      <c r="A136" t="s">
        <v>112</v>
      </c>
      <c r="C136" s="1">
        <v>42591</v>
      </c>
      <c r="D136">
        <v>6</v>
      </c>
      <c r="E136" t="s">
        <v>9</v>
      </c>
      <c r="F136" t="s">
        <v>29</v>
      </c>
      <c r="G136">
        <f>IF(OR(Table1[[#This Row],[account]]=" Courant Arnaud ",Table1[[#This Row],[account]]=" Courant Commun "),1,0)</f>
        <v>1</v>
      </c>
      <c r="H136">
        <f>IF(OR(Table1[[#This Row],[account]]=" Courant Stephanie ",Table1[[#This Row],[account]]=" Courant Commun "),1,0)</f>
        <v>0</v>
      </c>
      <c r="I136">
        <v>1</v>
      </c>
      <c r="J136">
        <v>1</v>
      </c>
      <c r="K136" t="s">
        <v>11</v>
      </c>
      <c r="L136" t="s">
        <v>25</v>
      </c>
      <c r="M136">
        <f>Table1[[#This Row],[Arn]]*Table1[[#This Row],[price]]/(Table1[[#This Row],[Arn]]+Table1[[#This Row],[Steph]])</f>
        <v>6</v>
      </c>
      <c r="N136">
        <f>Table1[[#This Row],[Arn2]]*Table1[[#This Row],[price]]/(Table1[[#This Row],[Arn2]]+Table1[[#This Row],[Steph2]])</f>
        <v>3</v>
      </c>
      <c r="O136">
        <f>Table1[[#This Row],[Steph]]*Table1[[#This Row],[price]]/(Table1[[#This Row],[Arn]]+Table1[[#This Row],[Steph]])</f>
        <v>0</v>
      </c>
      <c r="P136">
        <f>Table1[[#This Row],[Steph2]]*Table1[[#This Row],[price]]/(Table1[[#This Row],[Arn2]]+Table1[[#This Row],[Steph2]])</f>
        <v>3</v>
      </c>
      <c r="Q136" s="8">
        <f>Table1[[#This Row],[Arn Spent]]+Table1[[#This Row],[Steph spent]]</f>
        <v>6</v>
      </c>
      <c r="R136" s="8">
        <f>Table1[[#This Row],[Arn Gained ]]+Table1[[#This Row],[Steph gained]]</f>
        <v>6</v>
      </c>
      <c r="S136" s="8">
        <f>Table1[[#This Row],[Spent]]-Table1[[#This Row],[Gained]]</f>
        <v>0</v>
      </c>
    </row>
    <row r="137" spans="1:19" x14ac:dyDescent="0.25">
      <c r="A137" t="s">
        <v>112</v>
      </c>
      <c r="C137" s="1">
        <v>42591</v>
      </c>
      <c r="D137">
        <v>11.7</v>
      </c>
      <c r="E137" t="s">
        <v>9</v>
      </c>
      <c r="F137" t="s">
        <v>29</v>
      </c>
      <c r="G137">
        <f>IF(OR(Table1[[#This Row],[account]]=" Courant Arnaud ",Table1[[#This Row],[account]]=" Courant Commun "),1,0)</f>
        <v>1</v>
      </c>
      <c r="H137">
        <f>IF(OR(Table1[[#This Row],[account]]=" Courant Stephanie ",Table1[[#This Row],[account]]=" Courant Commun "),1,0)</f>
        <v>0</v>
      </c>
      <c r="I137">
        <v>1</v>
      </c>
      <c r="J137">
        <v>1</v>
      </c>
      <c r="K137" t="s">
        <v>11</v>
      </c>
      <c r="L137" t="s">
        <v>18</v>
      </c>
      <c r="M137">
        <f>Table1[[#This Row],[Arn]]*Table1[[#This Row],[price]]/(Table1[[#This Row],[Arn]]+Table1[[#This Row],[Steph]])</f>
        <v>11.7</v>
      </c>
      <c r="N137">
        <f>Table1[[#This Row],[Arn2]]*Table1[[#This Row],[price]]/(Table1[[#This Row],[Arn2]]+Table1[[#This Row],[Steph2]])</f>
        <v>5.85</v>
      </c>
      <c r="O137">
        <f>Table1[[#This Row],[Steph]]*Table1[[#This Row],[price]]/(Table1[[#This Row],[Arn]]+Table1[[#This Row],[Steph]])</f>
        <v>0</v>
      </c>
      <c r="P137">
        <f>Table1[[#This Row],[Steph2]]*Table1[[#This Row],[price]]/(Table1[[#This Row],[Arn2]]+Table1[[#This Row],[Steph2]])</f>
        <v>5.85</v>
      </c>
      <c r="Q137" s="8">
        <f>Table1[[#This Row],[Arn Spent]]+Table1[[#This Row],[Steph spent]]</f>
        <v>11.7</v>
      </c>
      <c r="R137" s="8">
        <f>Table1[[#This Row],[Arn Gained ]]+Table1[[#This Row],[Steph gained]]</f>
        <v>11.7</v>
      </c>
      <c r="S137" s="8">
        <f>Table1[[#This Row],[Spent]]-Table1[[#This Row],[Gained]]</f>
        <v>0</v>
      </c>
    </row>
    <row r="138" spans="1:19" x14ac:dyDescent="0.25">
      <c r="A138" t="s">
        <v>112</v>
      </c>
      <c r="C138" s="1">
        <v>42590</v>
      </c>
      <c r="D138">
        <v>16.8</v>
      </c>
      <c r="E138" t="s">
        <v>9</v>
      </c>
      <c r="F138" t="s">
        <v>29</v>
      </c>
      <c r="G138">
        <f>IF(OR(Table1[[#This Row],[account]]=" Courant Arnaud ",Table1[[#This Row],[account]]=" Courant Commun "),1,0)</f>
        <v>1</v>
      </c>
      <c r="H138">
        <f>IF(OR(Table1[[#This Row],[account]]=" Courant Stephanie ",Table1[[#This Row],[account]]=" Courant Commun "),1,0)</f>
        <v>0</v>
      </c>
      <c r="I138">
        <v>1</v>
      </c>
      <c r="J138">
        <v>1</v>
      </c>
      <c r="K138" t="s">
        <v>11</v>
      </c>
      <c r="L138" t="s">
        <v>18</v>
      </c>
      <c r="M138">
        <f>Table1[[#This Row],[Arn]]*Table1[[#This Row],[price]]/(Table1[[#This Row],[Arn]]+Table1[[#This Row],[Steph]])</f>
        <v>16.8</v>
      </c>
      <c r="N138">
        <f>Table1[[#This Row],[Arn2]]*Table1[[#This Row],[price]]/(Table1[[#This Row],[Arn2]]+Table1[[#This Row],[Steph2]])</f>
        <v>8.4</v>
      </c>
      <c r="O138">
        <f>Table1[[#This Row],[Steph]]*Table1[[#This Row],[price]]/(Table1[[#This Row],[Arn]]+Table1[[#This Row],[Steph]])</f>
        <v>0</v>
      </c>
      <c r="P138">
        <f>Table1[[#This Row],[Steph2]]*Table1[[#This Row],[price]]/(Table1[[#This Row],[Arn2]]+Table1[[#This Row],[Steph2]])</f>
        <v>8.4</v>
      </c>
      <c r="Q138" s="8">
        <f>Table1[[#This Row],[Arn Spent]]+Table1[[#This Row],[Steph spent]]</f>
        <v>16.8</v>
      </c>
      <c r="R138" s="8">
        <f>Table1[[#This Row],[Arn Gained ]]+Table1[[#This Row],[Steph gained]]</f>
        <v>16.8</v>
      </c>
      <c r="S138" s="8">
        <f>Table1[[#This Row],[Spent]]-Table1[[#This Row],[Gained]]</f>
        <v>0</v>
      </c>
    </row>
    <row r="139" spans="1:19" x14ac:dyDescent="0.25">
      <c r="A139" t="s">
        <v>30</v>
      </c>
      <c r="C139" s="1">
        <v>42589</v>
      </c>
      <c r="D139">
        <v>2.2000000000000002</v>
      </c>
      <c r="E139" t="s">
        <v>9</v>
      </c>
      <c r="F139" t="s">
        <v>10</v>
      </c>
      <c r="G139">
        <f>IF(OR(Table1[[#This Row],[account]]=" Courant Arnaud ",Table1[[#This Row],[account]]=" Courant Commun "),1,0)</f>
        <v>0</v>
      </c>
      <c r="H139">
        <f>IF(OR(Table1[[#This Row],[account]]=" Courant Stephanie ",Table1[[#This Row],[account]]=" Courant Commun "),1,0)</f>
        <v>1</v>
      </c>
      <c r="I139">
        <v>1</v>
      </c>
      <c r="J139">
        <v>1</v>
      </c>
      <c r="K139" t="s">
        <v>11</v>
      </c>
      <c r="L139" t="s">
        <v>25</v>
      </c>
      <c r="M139">
        <f>Table1[[#This Row],[Arn]]*Table1[[#This Row],[price]]/(Table1[[#This Row],[Arn]]+Table1[[#This Row],[Steph]])</f>
        <v>0</v>
      </c>
      <c r="N139">
        <f>Table1[[#This Row],[Arn2]]*Table1[[#This Row],[price]]/(Table1[[#This Row],[Arn2]]+Table1[[#This Row],[Steph2]])</f>
        <v>1.1000000000000001</v>
      </c>
      <c r="O139">
        <f>Table1[[#This Row],[Steph]]*Table1[[#This Row],[price]]/(Table1[[#This Row],[Arn]]+Table1[[#This Row],[Steph]])</f>
        <v>2.2000000000000002</v>
      </c>
      <c r="P139">
        <f>Table1[[#This Row],[Steph2]]*Table1[[#This Row],[price]]/(Table1[[#This Row],[Arn2]]+Table1[[#This Row],[Steph2]])</f>
        <v>1.1000000000000001</v>
      </c>
      <c r="Q139" s="8">
        <f>Table1[[#This Row],[Arn Spent]]+Table1[[#This Row],[Steph spent]]</f>
        <v>2.2000000000000002</v>
      </c>
      <c r="R139" s="8">
        <f>Table1[[#This Row],[Arn Gained ]]+Table1[[#This Row],[Steph gained]]</f>
        <v>2.2000000000000002</v>
      </c>
      <c r="S139" s="8">
        <f>Table1[[#This Row],[Spent]]-Table1[[#This Row],[Gained]]</f>
        <v>0</v>
      </c>
    </row>
    <row r="140" spans="1:19" x14ac:dyDescent="0.25">
      <c r="A140" t="s">
        <v>41</v>
      </c>
      <c r="C140" s="1">
        <v>42589</v>
      </c>
      <c r="D140">
        <v>23.66</v>
      </c>
      <c r="E140" t="s">
        <v>9</v>
      </c>
      <c r="F140" t="s">
        <v>29</v>
      </c>
      <c r="G140">
        <f>IF(OR(Table1[[#This Row],[account]]=" Courant Arnaud ",Table1[[#This Row],[account]]=" Courant Commun "),1,0)</f>
        <v>1</v>
      </c>
      <c r="H140">
        <f>IF(OR(Table1[[#This Row],[account]]=" Courant Stephanie ",Table1[[#This Row],[account]]=" Courant Commun "),1,0)</f>
        <v>0</v>
      </c>
      <c r="I140">
        <v>1</v>
      </c>
      <c r="J140">
        <v>1</v>
      </c>
      <c r="K140" t="s">
        <v>11</v>
      </c>
      <c r="L140" t="s">
        <v>18</v>
      </c>
      <c r="M140">
        <f>Table1[[#This Row],[Arn]]*Table1[[#This Row],[price]]/(Table1[[#This Row],[Arn]]+Table1[[#This Row],[Steph]])</f>
        <v>23.66</v>
      </c>
      <c r="N140">
        <f>Table1[[#This Row],[Arn2]]*Table1[[#This Row],[price]]/(Table1[[#This Row],[Arn2]]+Table1[[#This Row],[Steph2]])</f>
        <v>11.83</v>
      </c>
      <c r="O140">
        <f>Table1[[#This Row],[Steph]]*Table1[[#This Row],[price]]/(Table1[[#This Row],[Arn]]+Table1[[#This Row],[Steph]])</f>
        <v>0</v>
      </c>
      <c r="P140">
        <f>Table1[[#This Row],[Steph2]]*Table1[[#This Row],[price]]/(Table1[[#This Row],[Arn2]]+Table1[[#This Row],[Steph2]])</f>
        <v>11.83</v>
      </c>
      <c r="Q140" s="8">
        <f>Table1[[#This Row],[Arn Spent]]+Table1[[#This Row],[Steph spent]]</f>
        <v>23.66</v>
      </c>
      <c r="R140" s="8">
        <f>Table1[[#This Row],[Arn Gained ]]+Table1[[#This Row],[Steph gained]]</f>
        <v>23.66</v>
      </c>
      <c r="S140" s="8">
        <f>Table1[[#This Row],[Spent]]-Table1[[#This Row],[Gained]]</f>
        <v>0</v>
      </c>
    </row>
    <row r="141" spans="1:19" x14ac:dyDescent="0.25">
      <c r="A141" t="s">
        <v>113</v>
      </c>
      <c r="C141" s="1">
        <v>42589</v>
      </c>
      <c r="D141">
        <v>11</v>
      </c>
      <c r="E141" t="s">
        <v>114</v>
      </c>
      <c r="F141" t="s">
        <v>29</v>
      </c>
      <c r="G141">
        <f>IF(OR(Table1[[#This Row],[account]]=" Courant Arnaud ",Table1[[#This Row],[account]]=" Courant Commun "),1,0)</f>
        <v>1</v>
      </c>
      <c r="H141">
        <f>IF(OR(Table1[[#This Row],[account]]=" Courant Stephanie ",Table1[[#This Row],[account]]=" Courant Commun "),1,0)</f>
        <v>0</v>
      </c>
      <c r="I141">
        <v>1</v>
      </c>
      <c r="J141">
        <v>1</v>
      </c>
      <c r="K141" t="s">
        <v>11</v>
      </c>
      <c r="L141" t="s">
        <v>25</v>
      </c>
      <c r="M141">
        <f>Table1[[#This Row],[Arn]]*Table1[[#This Row],[price]]/(Table1[[#This Row],[Arn]]+Table1[[#This Row],[Steph]])</f>
        <v>11</v>
      </c>
      <c r="N141">
        <f>Table1[[#This Row],[Arn2]]*Table1[[#This Row],[price]]/(Table1[[#This Row],[Arn2]]+Table1[[#This Row],[Steph2]])</f>
        <v>5.5</v>
      </c>
      <c r="O141">
        <f>Table1[[#This Row],[Steph]]*Table1[[#This Row],[price]]/(Table1[[#This Row],[Arn]]+Table1[[#This Row],[Steph]])</f>
        <v>0</v>
      </c>
      <c r="P141">
        <f>Table1[[#This Row],[Steph2]]*Table1[[#This Row],[price]]/(Table1[[#This Row],[Arn2]]+Table1[[#This Row],[Steph2]])</f>
        <v>5.5</v>
      </c>
      <c r="Q141" s="8">
        <f>Table1[[#This Row],[Arn Spent]]+Table1[[#This Row],[Steph spent]]</f>
        <v>11</v>
      </c>
      <c r="R141" s="8">
        <f>Table1[[#This Row],[Arn Gained ]]+Table1[[#This Row],[Steph gained]]</f>
        <v>11</v>
      </c>
      <c r="S141" s="8">
        <f>Table1[[#This Row],[Spent]]-Table1[[#This Row],[Gained]]</f>
        <v>0</v>
      </c>
    </row>
    <row r="142" spans="1:19" x14ac:dyDescent="0.25">
      <c r="A142" t="s">
        <v>104</v>
      </c>
      <c r="C142" s="1">
        <v>42589</v>
      </c>
      <c r="D142">
        <v>4.3</v>
      </c>
      <c r="E142" t="s">
        <v>9</v>
      </c>
      <c r="F142" t="s">
        <v>29</v>
      </c>
      <c r="G142">
        <f>IF(OR(Table1[[#This Row],[account]]=" Courant Arnaud ",Table1[[#This Row],[account]]=" Courant Commun "),1,0)</f>
        <v>1</v>
      </c>
      <c r="H142">
        <f>IF(OR(Table1[[#This Row],[account]]=" Courant Stephanie ",Table1[[#This Row],[account]]=" Courant Commun "),1,0)</f>
        <v>0</v>
      </c>
      <c r="I142">
        <v>1</v>
      </c>
      <c r="J142">
        <v>1</v>
      </c>
      <c r="K142" t="s">
        <v>11</v>
      </c>
      <c r="L142" t="s">
        <v>25</v>
      </c>
      <c r="M142">
        <f>Table1[[#This Row],[Arn]]*Table1[[#This Row],[price]]/(Table1[[#This Row],[Arn]]+Table1[[#This Row],[Steph]])</f>
        <v>4.3</v>
      </c>
      <c r="N142">
        <f>Table1[[#This Row],[Arn2]]*Table1[[#This Row],[price]]/(Table1[[#This Row],[Arn2]]+Table1[[#This Row],[Steph2]])</f>
        <v>2.15</v>
      </c>
      <c r="O142">
        <f>Table1[[#This Row],[Steph]]*Table1[[#This Row],[price]]/(Table1[[#This Row],[Arn]]+Table1[[#This Row],[Steph]])</f>
        <v>0</v>
      </c>
      <c r="P142">
        <f>Table1[[#This Row],[Steph2]]*Table1[[#This Row],[price]]/(Table1[[#This Row],[Arn2]]+Table1[[#This Row],[Steph2]])</f>
        <v>2.15</v>
      </c>
      <c r="Q142" s="8">
        <f>Table1[[#This Row],[Arn Spent]]+Table1[[#This Row],[Steph spent]]</f>
        <v>4.3</v>
      </c>
      <c r="R142" s="8">
        <f>Table1[[#This Row],[Arn Gained ]]+Table1[[#This Row],[Steph gained]]</f>
        <v>4.3</v>
      </c>
      <c r="S142" s="8">
        <f>Table1[[#This Row],[Spent]]-Table1[[#This Row],[Gained]]</f>
        <v>0</v>
      </c>
    </row>
    <row r="143" spans="1:19" x14ac:dyDescent="0.25">
      <c r="A143" t="s">
        <v>106</v>
      </c>
      <c r="C143" s="1">
        <v>42588</v>
      </c>
      <c r="D143">
        <v>20.8</v>
      </c>
      <c r="E143" t="s">
        <v>9</v>
      </c>
      <c r="F143" t="s">
        <v>29</v>
      </c>
      <c r="G143">
        <f>IF(OR(Table1[[#This Row],[account]]=" Courant Arnaud ",Table1[[#This Row],[account]]=" Courant Commun "),1,0)</f>
        <v>1</v>
      </c>
      <c r="H143">
        <f>IF(OR(Table1[[#This Row],[account]]=" Courant Stephanie ",Table1[[#This Row],[account]]=" Courant Commun "),1,0)</f>
        <v>0</v>
      </c>
      <c r="I143">
        <v>1</v>
      </c>
      <c r="J143">
        <v>1</v>
      </c>
      <c r="K143" t="s">
        <v>11</v>
      </c>
      <c r="L143" t="s">
        <v>18</v>
      </c>
      <c r="M143">
        <f>Table1[[#This Row],[Arn]]*Table1[[#This Row],[price]]/(Table1[[#This Row],[Arn]]+Table1[[#This Row],[Steph]])</f>
        <v>20.8</v>
      </c>
      <c r="N143">
        <f>Table1[[#This Row],[Arn2]]*Table1[[#This Row],[price]]/(Table1[[#This Row],[Arn2]]+Table1[[#This Row],[Steph2]])</f>
        <v>10.4</v>
      </c>
      <c r="O143">
        <f>Table1[[#This Row],[Steph]]*Table1[[#This Row],[price]]/(Table1[[#This Row],[Arn]]+Table1[[#This Row],[Steph]])</f>
        <v>0</v>
      </c>
      <c r="P143">
        <f>Table1[[#This Row],[Steph2]]*Table1[[#This Row],[price]]/(Table1[[#This Row],[Arn2]]+Table1[[#This Row],[Steph2]])</f>
        <v>10.4</v>
      </c>
      <c r="Q143" s="8">
        <f>Table1[[#This Row],[Arn Spent]]+Table1[[#This Row],[Steph spent]]</f>
        <v>20.8</v>
      </c>
      <c r="R143" s="8">
        <f>Table1[[#This Row],[Arn Gained ]]+Table1[[#This Row],[Steph gained]]</f>
        <v>20.8</v>
      </c>
      <c r="S143" s="8">
        <f>Table1[[#This Row],[Spent]]-Table1[[#This Row],[Gained]]</f>
        <v>0</v>
      </c>
    </row>
    <row r="144" spans="1:19" x14ac:dyDescent="0.25">
      <c r="A144" t="s">
        <v>103</v>
      </c>
      <c r="C144" s="1">
        <v>42588</v>
      </c>
      <c r="D144">
        <v>6.1</v>
      </c>
      <c r="E144" t="s">
        <v>9</v>
      </c>
      <c r="F144" t="s">
        <v>10</v>
      </c>
      <c r="G144">
        <f>IF(OR(Table1[[#This Row],[account]]=" Courant Arnaud ",Table1[[#This Row],[account]]=" Courant Commun "),1,0)</f>
        <v>0</v>
      </c>
      <c r="H144">
        <f>IF(OR(Table1[[#This Row],[account]]=" Courant Stephanie ",Table1[[#This Row],[account]]=" Courant Commun "),1,0)</f>
        <v>1</v>
      </c>
      <c r="I144">
        <v>1</v>
      </c>
      <c r="J144">
        <v>1</v>
      </c>
      <c r="K144" t="s">
        <v>11</v>
      </c>
      <c r="L144" t="s">
        <v>25</v>
      </c>
      <c r="M144">
        <f>Table1[[#This Row],[Arn]]*Table1[[#This Row],[price]]/(Table1[[#This Row],[Arn]]+Table1[[#This Row],[Steph]])</f>
        <v>0</v>
      </c>
      <c r="N144">
        <f>Table1[[#This Row],[Arn2]]*Table1[[#This Row],[price]]/(Table1[[#This Row],[Arn2]]+Table1[[#This Row],[Steph2]])</f>
        <v>3.05</v>
      </c>
      <c r="O144">
        <f>Table1[[#This Row],[Steph]]*Table1[[#This Row],[price]]/(Table1[[#This Row],[Arn]]+Table1[[#This Row],[Steph]])</f>
        <v>6.1</v>
      </c>
      <c r="P144">
        <f>Table1[[#This Row],[Steph2]]*Table1[[#This Row],[price]]/(Table1[[#This Row],[Arn2]]+Table1[[#This Row],[Steph2]])</f>
        <v>3.05</v>
      </c>
      <c r="Q144" s="8">
        <f>Table1[[#This Row],[Arn Spent]]+Table1[[#This Row],[Steph spent]]</f>
        <v>6.1</v>
      </c>
      <c r="R144" s="8">
        <f>Table1[[#This Row],[Arn Gained ]]+Table1[[#This Row],[Steph gained]]</f>
        <v>6.1</v>
      </c>
      <c r="S144" s="8">
        <f>Table1[[#This Row],[Spent]]-Table1[[#This Row],[Gained]]</f>
        <v>0</v>
      </c>
    </row>
    <row r="145" spans="1:19" x14ac:dyDescent="0.25">
      <c r="A145" t="s">
        <v>115</v>
      </c>
      <c r="C145" s="1">
        <v>42588</v>
      </c>
      <c r="D145">
        <v>37</v>
      </c>
      <c r="E145" t="s">
        <v>116</v>
      </c>
      <c r="F145" t="s">
        <v>10</v>
      </c>
      <c r="G145">
        <f>IF(OR(Table1[[#This Row],[account]]=" Courant Arnaud ",Table1[[#This Row],[account]]=" Courant Commun "),1,0)</f>
        <v>0</v>
      </c>
      <c r="H145">
        <f>IF(OR(Table1[[#This Row],[account]]=" Courant Stephanie ",Table1[[#This Row],[account]]=" Courant Commun "),1,0)</f>
        <v>1</v>
      </c>
      <c r="I145">
        <v>1</v>
      </c>
      <c r="J145">
        <v>1</v>
      </c>
      <c r="K145" t="s">
        <v>11</v>
      </c>
      <c r="L145" t="s">
        <v>18</v>
      </c>
      <c r="M145">
        <f>Table1[[#This Row],[Arn]]*Table1[[#This Row],[price]]/(Table1[[#This Row],[Arn]]+Table1[[#This Row],[Steph]])</f>
        <v>0</v>
      </c>
      <c r="N145">
        <f>Table1[[#This Row],[Arn2]]*Table1[[#This Row],[price]]/(Table1[[#This Row],[Arn2]]+Table1[[#This Row],[Steph2]])</f>
        <v>18.5</v>
      </c>
      <c r="O145">
        <f>Table1[[#This Row],[Steph]]*Table1[[#This Row],[price]]/(Table1[[#This Row],[Arn]]+Table1[[#This Row],[Steph]])</f>
        <v>37</v>
      </c>
      <c r="P145">
        <f>Table1[[#This Row],[Steph2]]*Table1[[#This Row],[price]]/(Table1[[#This Row],[Arn2]]+Table1[[#This Row],[Steph2]])</f>
        <v>18.5</v>
      </c>
      <c r="Q145" s="8">
        <f>Table1[[#This Row],[Arn Spent]]+Table1[[#This Row],[Steph spent]]</f>
        <v>37</v>
      </c>
      <c r="R145" s="8">
        <f>Table1[[#This Row],[Arn Gained ]]+Table1[[#This Row],[Steph gained]]</f>
        <v>37</v>
      </c>
      <c r="S145" s="8">
        <f>Table1[[#This Row],[Spent]]-Table1[[#This Row],[Gained]]</f>
        <v>0</v>
      </c>
    </row>
    <row r="146" spans="1:19" x14ac:dyDescent="0.25">
      <c r="A146" t="s">
        <v>112</v>
      </c>
      <c r="C146" s="1">
        <v>42588</v>
      </c>
      <c r="D146">
        <v>16.8</v>
      </c>
      <c r="E146" t="s">
        <v>9</v>
      </c>
      <c r="F146" t="s">
        <v>29</v>
      </c>
      <c r="G146">
        <f>IF(OR(Table1[[#This Row],[account]]=" Courant Arnaud ",Table1[[#This Row],[account]]=" Courant Commun "),1,0)</f>
        <v>1</v>
      </c>
      <c r="H146">
        <f>IF(OR(Table1[[#This Row],[account]]=" Courant Stephanie ",Table1[[#This Row],[account]]=" Courant Commun "),1,0)</f>
        <v>0</v>
      </c>
      <c r="I146">
        <v>1</v>
      </c>
      <c r="J146">
        <v>1</v>
      </c>
      <c r="K146" t="s">
        <v>11</v>
      </c>
      <c r="L146" t="s">
        <v>18</v>
      </c>
      <c r="M146">
        <f>Table1[[#This Row],[Arn]]*Table1[[#This Row],[price]]/(Table1[[#This Row],[Arn]]+Table1[[#This Row],[Steph]])</f>
        <v>16.8</v>
      </c>
      <c r="N146">
        <f>Table1[[#This Row],[Arn2]]*Table1[[#This Row],[price]]/(Table1[[#This Row],[Arn2]]+Table1[[#This Row],[Steph2]])</f>
        <v>8.4</v>
      </c>
      <c r="O146">
        <f>Table1[[#This Row],[Steph]]*Table1[[#This Row],[price]]/(Table1[[#This Row],[Arn]]+Table1[[#This Row],[Steph]])</f>
        <v>0</v>
      </c>
      <c r="P146">
        <f>Table1[[#This Row],[Steph2]]*Table1[[#This Row],[price]]/(Table1[[#This Row],[Arn2]]+Table1[[#This Row],[Steph2]])</f>
        <v>8.4</v>
      </c>
      <c r="Q146" s="8">
        <f>Table1[[#This Row],[Arn Spent]]+Table1[[#This Row],[Steph spent]]</f>
        <v>16.8</v>
      </c>
      <c r="R146" s="8">
        <f>Table1[[#This Row],[Arn Gained ]]+Table1[[#This Row],[Steph gained]]</f>
        <v>16.8</v>
      </c>
      <c r="S146" s="8">
        <f>Table1[[#This Row],[Spent]]-Table1[[#This Row],[Gained]]</f>
        <v>0</v>
      </c>
    </row>
    <row r="147" spans="1:19" x14ac:dyDescent="0.25">
      <c r="A147" t="s">
        <v>117</v>
      </c>
      <c r="C147" s="1">
        <v>42588</v>
      </c>
      <c r="D147">
        <v>3.8</v>
      </c>
      <c r="E147" t="s">
        <v>9</v>
      </c>
      <c r="F147" t="s">
        <v>29</v>
      </c>
      <c r="G147">
        <f>IF(OR(Table1[[#This Row],[account]]=" Courant Arnaud ",Table1[[#This Row],[account]]=" Courant Commun "),1,0)</f>
        <v>1</v>
      </c>
      <c r="H147">
        <f>IF(OR(Table1[[#This Row],[account]]=" Courant Stephanie ",Table1[[#This Row],[account]]=" Courant Commun "),1,0)</f>
        <v>0</v>
      </c>
      <c r="I147">
        <v>1</v>
      </c>
      <c r="J147">
        <v>1</v>
      </c>
      <c r="K147" t="s">
        <v>11</v>
      </c>
      <c r="L147" t="s">
        <v>25</v>
      </c>
      <c r="M147">
        <f>Table1[[#This Row],[Arn]]*Table1[[#This Row],[price]]/(Table1[[#This Row],[Arn]]+Table1[[#This Row],[Steph]])</f>
        <v>3.8</v>
      </c>
      <c r="N147">
        <f>Table1[[#This Row],[Arn2]]*Table1[[#This Row],[price]]/(Table1[[#This Row],[Arn2]]+Table1[[#This Row],[Steph2]])</f>
        <v>1.9</v>
      </c>
      <c r="O147">
        <f>Table1[[#This Row],[Steph]]*Table1[[#This Row],[price]]/(Table1[[#This Row],[Arn]]+Table1[[#This Row],[Steph]])</f>
        <v>0</v>
      </c>
      <c r="P147">
        <f>Table1[[#This Row],[Steph2]]*Table1[[#This Row],[price]]/(Table1[[#This Row],[Arn2]]+Table1[[#This Row],[Steph2]])</f>
        <v>1.9</v>
      </c>
      <c r="Q147" s="8">
        <f>Table1[[#This Row],[Arn Spent]]+Table1[[#This Row],[Steph spent]]</f>
        <v>3.8</v>
      </c>
      <c r="R147" s="8">
        <f>Table1[[#This Row],[Arn Gained ]]+Table1[[#This Row],[Steph gained]]</f>
        <v>3.8</v>
      </c>
      <c r="S147" s="8">
        <f>Table1[[#This Row],[Spent]]-Table1[[#This Row],[Gained]]</f>
        <v>0</v>
      </c>
    </row>
    <row r="148" spans="1:19" x14ac:dyDescent="0.25">
      <c r="A148" t="s">
        <v>118</v>
      </c>
      <c r="C148" s="1">
        <v>42588</v>
      </c>
      <c r="D148">
        <v>4.49</v>
      </c>
      <c r="E148" t="s">
        <v>9</v>
      </c>
      <c r="F148" t="s">
        <v>29</v>
      </c>
      <c r="G148">
        <f>IF(OR(Table1[[#This Row],[account]]=" Courant Arnaud ",Table1[[#This Row],[account]]=" Courant Commun "),1,0)</f>
        <v>1</v>
      </c>
      <c r="H148">
        <f>IF(OR(Table1[[#This Row],[account]]=" Courant Stephanie ",Table1[[#This Row],[account]]=" Courant Commun "),1,0)</f>
        <v>0</v>
      </c>
      <c r="I148">
        <v>1</v>
      </c>
      <c r="J148">
        <v>1</v>
      </c>
      <c r="K148" t="s">
        <v>11</v>
      </c>
      <c r="L148" t="s">
        <v>18</v>
      </c>
      <c r="M148">
        <f>Table1[[#This Row],[Arn]]*Table1[[#This Row],[price]]/(Table1[[#This Row],[Arn]]+Table1[[#This Row],[Steph]])</f>
        <v>4.49</v>
      </c>
      <c r="N148">
        <f>Table1[[#This Row],[Arn2]]*Table1[[#This Row],[price]]/(Table1[[#This Row],[Arn2]]+Table1[[#This Row],[Steph2]])</f>
        <v>2.2450000000000001</v>
      </c>
      <c r="O148">
        <f>Table1[[#This Row],[Steph]]*Table1[[#This Row],[price]]/(Table1[[#This Row],[Arn]]+Table1[[#This Row],[Steph]])</f>
        <v>0</v>
      </c>
      <c r="P148">
        <f>Table1[[#This Row],[Steph2]]*Table1[[#This Row],[price]]/(Table1[[#This Row],[Arn2]]+Table1[[#This Row],[Steph2]])</f>
        <v>2.2450000000000001</v>
      </c>
      <c r="Q148" s="8">
        <f>Table1[[#This Row],[Arn Spent]]+Table1[[#This Row],[Steph spent]]</f>
        <v>4.49</v>
      </c>
      <c r="R148" s="8">
        <f>Table1[[#This Row],[Arn Gained ]]+Table1[[#This Row],[Steph gained]]</f>
        <v>4.49</v>
      </c>
      <c r="S148" s="8">
        <f>Table1[[#This Row],[Spent]]-Table1[[#This Row],[Gained]]</f>
        <v>0</v>
      </c>
    </row>
    <row r="149" spans="1:19" x14ac:dyDescent="0.25">
      <c r="A149" t="s">
        <v>99</v>
      </c>
      <c r="C149" s="1">
        <v>42588</v>
      </c>
      <c r="D149">
        <v>32</v>
      </c>
      <c r="E149" t="s">
        <v>116</v>
      </c>
      <c r="F149" t="s">
        <v>10</v>
      </c>
      <c r="G149">
        <f>IF(OR(Table1[[#This Row],[account]]=" Courant Arnaud ",Table1[[#This Row],[account]]=" Courant Commun "),1,0)</f>
        <v>0</v>
      </c>
      <c r="H149">
        <f>IF(OR(Table1[[#This Row],[account]]=" Courant Stephanie ",Table1[[#This Row],[account]]=" Courant Commun "),1,0)</f>
        <v>1</v>
      </c>
      <c r="I149">
        <v>1</v>
      </c>
      <c r="J149">
        <v>1</v>
      </c>
      <c r="K149" t="s">
        <v>11</v>
      </c>
      <c r="L149" t="s">
        <v>18</v>
      </c>
      <c r="M149">
        <f>Table1[[#This Row],[Arn]]*Table1[[#This Row],[price]]/(Table1[[#This Row],[Arn]]+Table1[[#This Row],[Steph]])</f>
        <v>0</v>
      </c>
      <c r="N149">
        <f>Table1[[#This Row],[Arn2]]*Table1[[#This Row],[price]]/(Table1[[#This Row],[Arn2]]+Table1[[#This Row],[Steph2]])</f>
        <v>16</v>
      </c>
      <c r="O149">
        <f>Table1[[#This Row],[Steph]]*Table1[[#This Row],[price]]/(Table1[[#This Row],[Arn]]+Table1[[#This Row],[Steph]])</f>
        <v>32</v>
      </c>
      <c r="P149">
        <f>Table1[[#This Row],[Steph2]]*Table1[[#This Row],[price]]/(Table1[[#This Row],[Arn2]]+Table1[[#This Row],[Steph2]])</f>
        <v>16</v>
      </c>
      <c r="Q149" s="8">
        <f>Table1[[#This Row],[Arn Spent]]+Table1[[#This Row],[Steph spent]]</f>
        <v>32</v>
      </c>
      <c r="R149" s="8">
        <f>Table1[[#This Row],[Arn Gained ]]+Table1[[#This Row],[Steph gained]]</f>
        <v>32</v>
      </c>
      <c r="S149" s="8">
        <f>Table1[[#This Row],[Spent]]-Table1[[#This Row],[Gained]]</f>
        <v>0</v>
      </c>
    </row>
    <row r="150" spans="1:19" x14ac:dyDescent="0.25">
      <c r="A150" t="s">
        <v>119</v>
      </c>
      <c r="C150" s="1">
        <v>42587</v>
      </c>
      <c r="D150">
        <v>12.25</v>
      </c>
      <c r="E150" t="s">
        <v>38</v>
      </c>
      <c r="F150" t="s">
        <v>29</v>
      </c>
      <c r="G150">
        <f>IF(OR(Table1[[#This Row],[account]]=" Courant Arnaud ",Table1[[#This Row],[account]]=" Courant Commun "),1,0)</f>
        <v>1</v>
      </c>
      <c r="H150">
        <f>IF(OR(Table1[[#This Row],[account]]=" Courant Stephanie ",Table1[[#This Row],[account]]=" Courant Commun "),1,0)</f>
        <v>0</v>
      </c>
      <c r="I150">
        <v>1</v>
      </c>
      <c r="J150">
        <v>1</v>
      </c>
      <c r="K150" t="s">
        <v>11</v>
      </c>
      <c r="L150" t="s">
        <v>18</v>
      </c>
      <c r="M150">
        <f>Table1[[#This Row],[Arn]]*Table1[[#This Row],[price]]/(Table1[[#This Row],[Arn]]+Table1[[#This Row],[Steph]])</f>
        <v>12.25</v>
      </c>
      <c r="N150">
        <f>Table1[[#This Row],[Arn2]]*Table1[[#This Row],[price]]/(Table1[[#This Row],[Arn2]]+Table1[[#This Row],[Steph2]])</f>
        <v>6.125</v>
      </c>
      <c r="O150">
        <f>Table1[[#This Row],[Steph]]*Table1[[#This Row],[price]]/(Table1[[#This Row],[Arn]]+Table1[[#This Row],[Steph]])</f>
        <v>0</v>
      </c>
      <c r="P150">
        <f>Table1[[#This Row],[Steph2]]*Table1[[#This Row],[price]]/(Table1[[#This Row],[Arn2]]+Table1[[#This Row],[Steph2]])</f>
        <v>6.125</v>
      </c>
      <c r="Q150" s="8">
        <f>Table1[[#This Row],[Arn Spent]]+Table1[[#This Row],[Steph spent]]</f>
        <v>12.25</v>
      </c>
      <c r="R150" s="8">
        <f>Table1[[#This Row],[Arn Gained ]]+Table1[[#This Row],[Steph gained]]</f>
        <v>12.25</v>
      </c>
      <c r="S150" s="8">
        <f>Table1[[#This Row],[Spent]]-Table1[[#This Row],[Gained]]</f>
        <v>0</v>
      </c>
    </row>
    <row r="151" spans="1:19" x14ac:dyDescent="0.25">
      <c r="A151" t="s">
        <v>112</v>
      </c>
      <c r="C151" s="1">
        <v>42587</v>
      </c>
      <c r="D151">
        <v>13.9</v>
      </c>
      <c r="E151" t="s">
        <v>9</v>
      </c>
      <c r="F151" t="s">
        <v>29</v>
      </c>
      <c r="G151">
        <f>IF(OR(Table1[[#This Row],[account]]=" Courant Arnaud ",Table1[[#This Row],[account]]=" Courant Commun "),1,0)</f>
        <v>1</v>
      </c>
      <c r="H151">
        <f>IF(OR(Table1[[#This Row],[account]]=" Courant Stephanie ",Table1[[#This Row],[account]]=" Courant Commun "),1,0)</f>
        <v>0</v>
      </c>
      <c r="I151">
        <v>1</v>
      </c>
      <c r="J151">
        <v>1</v>
      </c>
      <c r="K151" t="s">
        <v>11</v>
      </c>
      <c r="L151" t="s">
        <v>18</v>
      </c>
      <c r="M151">
        <f>Table1[[#This Row],[Arn]]*Table1[[#This Row],[price]]/(Table1[[#This Row],[Arn]]+Table1[[#This Row],[Steph]])</f>
        <v>13.9</v>
      </c>
      <c r="N151">
        <f>Table1[[#This Row],[Arn2]]*Table1[[#This Row],[price]]/(Table1[[#This Row],[Arn2]]+Table1[[#This Row],[Steph2]])</f>
        <v>6.95</v>
      </c>
      <c r="O151">
        <f>Table1[[#This Row],[Steph]]*Table1[[#This Row],[price]]/(Table1[[#This Row],[Arn]]+Table1[[#This Row],[Steph]])</f>
        <v>0</v>
      </c>
      <c r="P151">
        <f>Table1[[#This Row],[Steph2]]*Table1[[#This Row],[price]]/(Table1[[#This Row],[Arn2]]+Table1[[#This Row],[Steph2]])</f>
        <v>6.95</v>
      </c>
      <c r="Q151" s="8">
        <f>Table1[[#This Row],[Arn Spent]]+Table1[[#This Row],[Steph spent]]</f>
        <v>13.9</v>
      </c>
      <c r="R151" s="8">
        <f>Table1[[#This Row],[Arn Gained ]]+Table1[[#This Row],[Steph gained]]</f>
        <v>13.9</v>
      </c>
      <c r="S151" s="8">
        <f>Table1[[#This Row],[Spent]]-Table1[[#This Row],[Gained]]</f>
        <v>0</v>
      </c>
    </row>
    <row r="152" spans="1:19" x14ac:dyDescent="0.25">
      <c r="A152" t="s">
        <v>39</v>
      </c>
      <c r="C152" s="1">
        <v>42587</v>
      </c>
      <c r="D152">
        <v>10.84</v>
      </c>
      <c r="E152" t="s">
        <v>9</v>
      </c>
      <c r="F152" t="s">
        <v>29</v>
      </c>
      <c r="G152">
        <f>IF(OR(Table1[[#This Row],[account]]=" Courant Arnaud ",Table1[[#This Row],[account]]=" Courant Commun "),1,0)</f>
        <v>1</v>
      </c>
      <c r="H152">
        <f>IF(OR(Table1[[#This Row],[account]]=" Courant Stephanie ",Table1[[#This Row],[account]]=" Courant Commun "),1,0)</f>
        <v>0</v>
      </c>
      <c r="I152">
        <v>1</v>
      </c>
      <c r="J152">
        <v>1</v>
      </c>
      <c r="K152" t="s">
        <v>11</v>
      </c>
      <c r="L152" t="s">
        <v>18</v>
      </c>
      <c r="M152">
        <f>Table1[[#This Row],[Arn]]*Table1[[#This Row],[price]]/(Table1[[#This Row],[Arn]]+Table1[[#This Row],[Steph]])</f>
        <v>10.84</v>
      </c>
      <c r="N152">
        <f>Table1[[#This Row],[Arn2]]*Table1[[#This Row],[price]]/(Table1[[#This Row],[Arn2]]+Table1[[#This Row],[Steph2]])</f>
        <v>5.42</v>
      </c>
      <c r="O152">
        <f>Table1[[#This Row],[Steph]]*Table1[[#This Row],[price]]/(Table1[[#This Row],[Arn]]+Table1[[#This Row],[Steph]])</f>
        <v>0</v>
      </c>
      <c r="P152">
        <f>Table1[[#This Row],[Steph2]]*Table1[[#This Row],[price]]/(Table1[[#This Row],[Arn2]]+Table1[[#This Row],[Steph2]])</f>
        <v>5.42</v>
      </c>
      <c r="Q152" s="8">
        <f>Table1[[#This Row],[Arn Spent]]+Table1[[#This Row],[Steph spent]]</f>
        <v>10.84</v>
      </c>
      <c r="R152" s="8">
        <f>Table1[[#This Row],[Arn Gained ]]+Table1[[#This Row],[Steph gained]]</f>
        <v>10.84</v>
      </c>
      <c r="S152" s="8">
        <f>Table1[[#This Row],[Spent]]-Table1[[#This Row],[Gained]]</f>
        <v>0</v>
      </c>
    </row>
    <row r="153" spans="1:19" x14ac:dyDescent="0.25">
      <c r="A153" t="s">
        <v>103</v>
      </c>
      <c r="C153" s="1">
        <v>42587</v>
      </c>
      <c r="D153">
        <v>6.3</v>
      </c>
      <c r="E153" t="s">
        <v>9</v>
      </c>
      <c r="F153" t="s">
        <v>29</v>
      </c>
      <c r="G153">
        <f>IF(OR(Table1[[#This Row],[account]]=" Courant Arnaud ",Table1[[#This Row],[account]]=" Courant Commun "),1,0)</f>
        <v>1</v>
      </c>
      <c r="H153">
        <f>IF(OR(Table1[[#This Row],[account]]=" Courant Stephanie ",Table1[[#This Row],[account]]=" Courant Commun "),1,0)</f>
        <v>0</v>
      </c>
      <c r="I153">
        <v>1</v>
      </c>
      <c r="J153">
        <v>1</v>
      </c>
      <c r="K153" t="s">
        <v>11</v>
      </c>
      <c r="L153" t="s">
        <v>18</v>
      </c>
      <c r="M153">
        <f>Table1[[#This Row],[Arn]]*Table1[[#This Row],[price]]/(Table1[[#This Row],[Arn]]+Table1[[#This Row],[Steph]])</f>
        <v>6.3</v>
      </c>
      <c r="N153">
        <f>Table1[[#This Row],[Arn2]]*Table1[[#This Row],[price]]/(Table1[[#This Row],[Arn2]]+Table1[[#This Row],[Steph2]])</f>
        <v>3.15</v>
      </c>
      <c r="O153">
        <f>Table1[[#This Row],[Steph]]*Table1[[#This Row],[price]]/(Table1[[#This Row],[Arn]]+Table1[[#This Row],[Steph]])</f>
        <v>0</v>
      </c>
      <c r="P153">
        <f>Table1[[#This Row],[Steph2]]*Table1[[#This Row],[price]]/(Table1[[#This Row],[Arn2]]+Table1[[#This Row],[Steph2]])</f>
        <v>3.15</v>
      </c>
      <c r="Q153" s="8">
        <f>Table1[[#This Row],[Arn Spent]]+Table1[[#This Row],[Steph spent]]</f>
        <v>6.3</v>
      </c>
      <c r="R153" s="8">
        <f>Table1[[#This Row],[Arn Gained ]]+Table1[[#This Row],[Steph gained]]</f>
        <v>6.3</v>
      </c>
      <c r="S153" s="8">
        <f>Table1[[#This Row],[Spent]]-Table1[[#This Row],[Gained]]</f>
        <v>0</v>
      </c>
    </row>
    <row r="154" spans="1:19" x14ac:dyDescent="0.25">
      <c r="A154" t="s">
        <v>120</v>
      </c>
      <c r="C154" s="1">
        <v>42586</v>
      </c>
      <c r="D154">
        <v>24</v>
      </c>
      <c r="E154" t="s">
        <v>9</v>
      </c>
      <c r="F154" t="s">
        <v>29</v>
      </c>
      <c r="G154">
        <f>IF(OR(Table1[[#This Row],[account]]=" Courant Arnaud ",Table1[[#This Row],[account]]=" Courant Commun "),1,0)</f>
        <v>1</v>
      </c>
      <c r="H154">
        <f>IF(OR(Table1[[#This Row],[account]]=" Courant Stephanie ",Table1[[#This Row],[account]]=" Courant Commun "),1,0)</f>
        <v>0</v>
      </c>
      <c r="I154">
        <v>1</v>
      </c>
      <c r="J154">
        <v>1</v>
      </c>
      <c r="K154" t="s">
        <v>11</v>
      </c>
      <c r="L154" t="s">
        <v>18</v>
      </c>
      <c r="M154">
        <f>Table1[[#This Row],[Arn]]*Table1[[#This Row],[price]]/(Table1[[#This Row],[Arn]]+Table1[[#This Row],[Steph]])</f>
        <v>24</v>
      </c>
      <c r="N154">
        <f>Table1[[#This Row],[Arn2]]*Table1[[#This Row],[price]]/(Table1[[#This Row],[Arn2]]+Table1[[#This Row],[Steph2]])</f>
        <v>12</v>
      </c>
      <c r="O154">
        <f>Table1[[#This Row],[Steph]]*Table1[[#This Row],[price]]/(Table1[[#This Row],[Arn]]+Table1[[#This Row],[Steph]])</f>
        <v>0</v>
      </c>
      <c r="P154">
        <f>Table1[[#This Row],[Steph2]]*Table1[[#This Row],[price]]/(Table1[[#This Row],[Arn2]]+Table1[[#This Row],[Steph2]])</f>
        <v>12</v>
      </c>
      <c r="Q154" s="8">
        <f>Table1[[#This Row],[Arn Spent]]+Table1[[#This Row],[Steph spent]]</f>
        <v>24</v>
      </c>
      <c r="R154" s="8">
        <f>Table1[[#This Row],[Arn Gained ]]+Table1[[#This Row],[Steph gained]]</f>
        <v>24</v>
      </c>
      <c r="S154" s="8">
        <f>Table1[[#This Row],[Spent]]-Table1[[#This Row],[Gained]]</f>
        <v>0</v>
      </c>
    </row>
    <row r="155" spans="1:19" x14ac:dyDescent="0.25">
      <c r="A155" t="s">
        <v>39</v>
      </c>
      <c r="C155" s="1">
        <v>42585</v>
      </c>
      <c r="D155">
        <v>19.059999999999999</v>
      </c>
      <c r="E155" t="s">
        <v>9</v>
      </c>
      <c r="F155" t="s">
        <v>29</v>
      </c>
      <c r="G155">
        <f>IF(OR(Table1[[#This Row],[account]]=" Courant Arnaud ",Table1[[#This Row],[account]]=" Courant Commun "),1,0)</f>
        <v>1</v>
      </c>
      <c r="H155">
        <f>IF(OR(Table1[[#This Row],[account]]=" Courant Stephanie ",Table1[[#This Row],[account]]=" Courant Commun "),1,0)</f>
        <v>0</v>
      </c>
      <c r="I155">
        <v>1</v>
      </c>
      <c r="J155">
        <v>1</v>
      </c>
      <c r="K155" t="s">
        <v>11</v>
      </c>
      <c r="L155" t="s">
        <v>18</v>
      </c>
      <c r="M155">
        <f>Table1[[#This Row],[Arn]]*Table1[[#This Row],[price]]/(Table1[[#This Row],[Arn]]+Table1[[#This Row],[Steph]])</f>
        <v>19.059999999999999</v>
      </c>
      <c r="N155">
        <f>Table1[[#This Row],[Arn2]]*Table1[[#This Row],[price]]/(Table1[[#This Row],[Arn2]]+Table1[[#This Row],[Steph2]])</f>
        <v>9.5299999999999994</v>
      </c>
      <c r="O155">
        <f>Table1[[#This Row],[Steph]]*Table1[[#This Row],[price]]/(Table1[[#This Row],[Arn]]+Table1[[#This Row],[Steph]])</f>
        <v>0</v>
      </c>
      <c r="P155">
        <f>Table1[[#This Row],[Steph2]]*Table1[[#This Row],[price]]/(Table1[[#This Row],[Arn2]]+Table1[[#This Row],[Steph2]])</f>
        <v>9.5299999999999994</v>
      </c>
      <c r="Q155" s="8">
        <f>Table1[[#This Row],[Arn Spent]]+Table1[[#This Row],[Steph spent]]</f>
        <v>19.059999999999999</v>
      </c>
      <c r="R155" s="8">
        <f>Table1[[#This Row],[Arn Gained ]]+Table1[[#This Row],[Steph gained]]</f>
        <v>19.059999999999999</v>
      </c>
      <c r="S155" s="8">
        <f>Table1[[#This Row],[Spent]]-Table1[[#This Row],[Gained]]</f>
        <v>0</v>
      </c>
    </row>
    <row r="156" spans="1:19" x14ac:dyDescent="0.25">
      <c r="A156" t="s">
        <v>121</v>
      </c>
      <c r="C156" s="1">
        <v>42584</v>
      </c>
      <c r="D156">
        <v>8.39</v>
      </c>
      <c r="E156" t="s">
        <v>122</v>
      </c>
      <c r="F156" t="s">
        <v>10</v>
      </c>
      <c r="G156">
        <f>IF(OR(Table1[[#This Row],[account]]=" Courant Arnaud ",Table1[[#This Row],[account]]=" Courant Commun "),1,0)</f>
        <v>0</v>
      </c>
      <c r="H156">
        <f>IF(OR(Table1[[#This Row],[account]]=" Courant Stephanie ",Table1[[#This Row],[account]]=" Courant Commun "),1,0)</f>
        <v>1</v>
      </c>
      <c r="I156">
        <v>1</v>
      </c>
      <c r="J156">
        <v>1</v>
      </c>
      <c r="K156" t="s">
        <v>11</v>
      </c>
      <c r="L156" t="s">
        <v>18</v>
      </c>
      <c r="M156">
        <f>Table1[[#This Row],[Arn]]*Table1[[#This Row],[price]]/(Table1[[#This Row],[Arn]]+Table1[[#This Row],[Steph]])</f>
        <v>0</v>
      </c>
      <c r="N156">
        <f>Table1[[#This Row],[Arn2]]*Table1[[#This Row],[price]]/(Table1[[#This Row],[Arn2]]+Table1[[#This Row],[Steph2]])</f>
        <v>4.1950000000000003</v>
      </c>
      <c r="O156">
        <f>Table1[[#This Row],[Steph]]*Table1[[#This Row],[price]]/(Table1[[#This Row],[Arn]]+Table1[[#This Row],[Steph]])</f>
        <v>8.39</v>
      </c>
      <c r="P156">
        <f>Table1[[#This Row],[Steph2]]*Table1[[#This Row],[price]]/(Table1[[#This Row],[Arn2]]+Table1[[#This Row],[Steph2]])</f>
        <v>4.1950000000000003</v>
      </c>
      <c r="Q156" s="8">
        <f>Table1[[#This Row],[Arn Spent]]+Table1[[#This Row],[Steph spent]]</f>
        <v>8.39</v>
      </c>
      <c r="R156" s="8">
        <f>Table1[[#This Row],[Arn Gained ]]+Table1[[#This Row],[Steph gained]]</f>
        <v>8.39</v>
      </c>
      <c r="S156" s="8">
        <f>Table1[[#This Row],[Spent]]-Table1[[#This Row],[Gained]]</f>
        <v>0</v>
      </c>
    </row>
    <row r="157" spans="1:19" x14ac:dyDescent="0.25">
      <c r="A157" t="s">
        <v>41</v>
      </c>
      <c r="C157" s="1">
        <v>42584</v>
      </c>
      <c r="D157">
        <v>132.88</v>
      </c>
      <c r="E157" t="s">
        <v>9</v>
      </c>
      <c r="F157" t="s">
        <v>29</v>
      </c>
      <c r="G157">
        <f>IF(OR(Table1[[#This Row],[account]]=" Courant Arnaud ",Table1[[#This Row],[account]]=" Courant Commun "),1,0)</f>
        <v>1</v>
      </c>
      <c r="H157">
        <f>IF(OR(Table1[[#This Row],[account]]=" Courant Stephanie ",Table1[[#This Row],[account]]=" Courant Commun "),1,0)</f>
        <v>0</v>
      </c>
      <c r="I157">
        <v>1</v>
      </c>
      <c r="J157">
        <v>1</v>
      </c>
      <c r="K157" t="s">
        <v>11</v>
      </c>
      <c r="L157" t="s">
        <v>18</v>
      </c>
      <c r="M157">
        <f>Table1[[#This Row],[Arn]]*Table1[[#This Row],[price]]/(Table1[[#This Row],[Arn]]+Table1[[#This Row],[Steph]])</f>
        <v>132.88</v>
      </c>
      <c r="N157">
        <f>Table1[[#This Row],[Arn2]]*Table1[[#This Row],[price]]/(Table1[[#This Row],[Arn2]]+Table1[[#This Row],[Steph2]])</f>
        <v>66.44</v>
      </c>
      <c r="O157">
        <f>Table1[[#This Row],[Steph]]*Table1[[#This Row],[price]]/(Table1[[#This Row],[Arn]]+Table1[[#This Row],[Steph]])</f>
        <v>0</v>
      </c>
      <c r="P157">
        <f>Table1[[#This Row],[Steph2]]*Table1[[#This Row],[price]]/(Table1[[#This Row],[Arn2]]+Table1[[#This Row],[Steph2]])</f>
        <v>66.44</v>
      </c>
      <c r="Q157" s="8">
        <f>Table1[[#This Row],[Arn Spent]]+Table1[[#This Row],[Steph spent]]</f>
        <v>132.88</v>
      </c>
      <c r="R157" s="8">
        <f>Table1[[#This Row],[Arn Gained ]]+Table1[[#This Row],[Steph gained]]</f>
        <v>132.88</v>
      </c>
      <c r="S157" s="8">
        <f>Table1[[#This Row],[Spent]]-Table1[[#This Row],[Gained]]</f>
        <v>0</v>
      </c>
    </row>
    <row r="158" spans="1:19" x14ac:dyDescent="0.25">
      <c r="A158" t="s">
        <v>123</v>
      </c>
      <c r="C158" s="1">
        <v>42583</v>
      </c>
      <c r="D158">
        <v>9.1</v>
      </c>
      <c r="E158" t="s">
        <v>9</v>
      </c>
      <c r="F158" t="s">
        <v>29</v>
      </c>
      <c r="G158">
        <f>IF(OR(Table1[[#This Row],[account]]=" Courant Arnaud ",Table1[[#This Row],[account]]=" Courant Commun "),1,0)</f>
        <v>1</v>
      </c>
      <c r="H158">
        <f>IF(OR(Table1[[#This Row],[account]]=" Courant Stephanie ",Table1[[#This Row],[account]]=" Courant Commun "),1,0)</f>
        <v>0</v>
      </c>
      <c r="I158">
        <v>1</v>
      </c>
      <c r="J158">
        <v>1</v>
      </c>
      <c r="K158" t="s">
        <v>11</v>
      </c>
      <c r="L158" t="s">
        <v>18</v>
      </c>
      <c r="M158">
        <f>Table1[[#This Row],[Arn]]*Table1[[#This Row],[price]]/(Table1[[#This Row],[Arn]]+Table1[[#This Row],[Steph]])</f>
        <v>9.1</v>
      </c>
      <c r="N158">
        <f>Table1[[#This Row],[Arn2]]*Table1[[#This Row],[price]]/(Table1[[#This Row],[Arn2]]+Table1[[#This Row],[Steph2]])</f>
        <v>4.55</v>
      </c>
      <c r="O158">
        <f>Table1[[#This Row],[Steph]]*Table1[[#This Row],[price]]/(Table1[[#This Row],[Arn]]+Table1[[#This Row],[Steph]])</f>
        <v>0</v>
      </c>
      <c r="P158">
        <f>Table1[[#This Row],[Steph2]]*Table1[[#This Row],[price]]/(Table1[[#This Row],[Arn2]]+Table1[[#This Row],[Steph2]])</f>
        <v>4.55</v>
      </c>
      <c r="Q158" s="8">
        <f>Table1[[#This Row],[Arn Spent]]+Table1[[#This Row],[Steph spent]]</f>
        <v>9.1</v>
      </c>
      <c r="R158" s="8">
        <f>Table1[[#This Row],[Arn Gained ]]+Table1[[#This Row],[Steph gained]]</f>
        <v>9.1</v>
      </c>
      <c r="S158" s="8">
        <f>Table1[[#This Row],[Spent]]-Table1[[#This Row],[Gained]]</f>
        <v>0</v>
      </c>
    </row>
    <row r="159" spans="1:19" x14ac:dyDescent="0.25">
      <c r="A159" t="s">
        <v>124</v>
      </c>
      <c r="C159" s="1">
        <v>42583</v>
      </c>
      <c r="D159">
        <v>5.5</v>
      </c>
      <c r="E159" t="s">
        <v>9</v>
      </c>
      <c r="F159" t="s">
        <v>29</v>
      </c>
      <c r="G159">
        <f>IF(OR(Table1[[#This Row],[account]]=" Courant Arnaud ",Table1[[#This Row],[account]]=" Courant Commun "),1,0)</f>
        <v>1</v>
      </c>
      <c r="H159">
        <f>IF(OR(Table1[[#This Row],[account]]=" Courant Stephanie ",Table1[[#This Row],[account]]=" Courant Commun "),1,0)</f>
        <v>0</v>
      </c>
      <c r="I159">
        <v>1</v>
      </c>
      <c r="J159">
        <v>1</v>
      </c>
      <c r="K159" t="s">
        <v>11</v>
      </c>
      <c r="L159" t="s">
        <v>18</v>
      </c>
      <c r="M159">
        <f>Table1[[#This Row],[Arn]]*Table1[[#This Row],[price]]/(Table1[[#This Row],[Arn]]+Table1[[#This Row],[Steph]])</f>
        <v>5.5</v>
      </c>
      <c r="N159">
        <f>Table1[[#This Row],[Arn2]]*Table1[[#This Row],[price]]/(Table1[[#This Row],[Arn2]]+Table1[[#This Row],[Steph2]])</f>
        <v>2.75</v>
      </c>
      <c r="O159">
        <f>Table1[[#This Row],[Steph]]*Table1[[#This Row],[price]]/(Table1[[#This Row],[Arn]]+Table1[[#This Row],[Steph]])</f>
        <v>0</v>
      </c>
      <c r="P159">
        <f>Table1[[#This Row],[Steph2]]*Table1[[#This Row],[price]]/(Table1[[#This Row],[Arn2]]+Table1[[#This Row],[Steph2]])</f>
        <v>2.75</v>
      </c>
      <c r="Q159" s="8">
        <f>Table1[[#This Row],[Arn Spent]]+Table1[[#This Row],[Steph spent]]</f>
        <v>5.5</v>
      </c>
      <c r="R159" s="8">
        <f>Table1[[#This Row],[Arn Gained ]]+Table1[[#This Row],[Steph gained]]</f>
        <v>5.5</v>
      </c>
      <c r="S159" s="8">
        <f>Table1[[#This Row],[Spent]]-Table1[[#This Row],[Gained]]</f>
        <v>0</v>
      </c>
    </row>
    <row r="160" spans="1:19" x14ac:dyDescent="0.25">
      <c r="A160" t="s">
        <v>41</v>
      </c>
      <c r="C160" s="1">
        <v>42583</v>
      </c>
      <c r="D160">
        <v>23.91</v>
      </c>
      <c r="E160" t="s">
        <v>9</v>
      </c>
      <c r="F160" t="s">
        <v>29</v>
      </c>
      <c r="G160">
        <f>IF(OR(Table1[[#This Row],[account]]=" Courant Arnaud ",Table1[[#This Row],[account]]=" Courant Commun "),1,0)</f>
        <v>1</v>
      </c>
      <c r="H160">
        <f>IF(OR(Table1[[#This Row],[account]]=" Courant Stephanie ",Table1[[#This Row],[account]]=" Courant Commun "),1,0)</f>
        <v>0</v>
      </c>
      <c r="I160">
        <v>1</v>
      </c>
      <c r="J160">
        <v>1</v>
      </c>
      <c r="K160" t="s">
        <v>11</v>
      </c>
      <c r="L160" t="s">
        <v>18</v>
      </c>
      <c r="M160">
        <f>Table1[[#This Row],[Arn]]*Table1[[#This Row],[price]]/(Table1[[#This Row],[Arn]]+Table1[[#This Row],[Steph]])</f>
        <v>23.91</v>
      </c>
      <c r="N160">
        <f>Table1[[#This Row],[Arn2]]*Table1[[#This Row],[price]]/(Table1[[#This Row],[Arn2]]+Table1[[#This Row],[Steph2]])</f>
        <v>11.955</v>
      </c>
      <c r="O160">
        <f>Table1[[#This Row],[Steph]]*Table1[[#This Row],[price]]/(Table1[[#This Row],[Arn]]+Table1[[#This Row],[Steph]])</f>
        <v>0</v>
      </c>
      <c r="P160">
        <f>Table1[[#This Row],[Steph2]]*Table1[[#This Row],[price]]/(Table1[[#This Row],[Arn2]]+Table1[[#This Row],[Steph2]])</f>
        <v>11.955</v>
      </c>
      <c r="Q160" s="8">
        <f>Table1[[#This Row],[Arn Spent]]+Table1[[#This Row],[Steph spent]]</f>
        <v>23.91</v>
      </c>
      <c r="R160" s="8">
        <f>Table1[[#This Row],[Arn Gained ]]+Table1[[#This Row],[Steph gained]]</f>
        <v>23.91</v>
      </c>
      <c r="S160" s="8">
        <f>Table1[[#This Row],[Spent]]-Table1[[#This Row],[Gained]]</f>
        <v>0</v>
      </c>
    </row>
    <row r="161" spans="1:19" x14ac:dyDescent="0.25">
      <c r="A161" t="s">
        <v>125</v>
      </c>
      <c r="C161" s="1">
        <v>42583</v>
      </c>
      <c r="D161">
        <v>29.8</v>
      </c>
      <c r="E161" t="s">
        <v>9</v>
      </c>
      <c r="F161" t="s">
        <v>29</v>
      </c>
      <c r="G161">
        <f>IF(OR(Table1[[#This Row],[account]]=" Courant Arnaud ",Table1[[#This Row],[account]]=" Courant Commun "),1,0)</f>
        <v>1</v>
      </c>
      <c r="H161">
        <f>IF(OR(Table1[[#This Row],[account]]=" Courant Stephanie ",Table1[[#This Row],[account]]=" Courant Commun "),1,0)</f>
        <v>0</v>
      </c>
      <c r="I161">
        <v>1</v>
      </c>
      <c r="J161">
        <v>1</v>
      </c>
      <c r="K161" t="s">
        <v>11</v>
      </c>
      <c r="L161" t="s">
        <v>18</v>
      </c>
      <c r="M161">
        <f>Table1[[#This Row],[Arn]]*Table1[[#This Row],[price]]/(Table1[[#This Row],[Arn]]+Table1[[#This Row],[Steph]])</f>
        <v>29.8</v>
      </c>
      <c r="N161">
        <f>Table1[[#This Row],[Arn2]]*Table1[[#This Row],[price]]/(Table1[[#This Row],[Arn2]]+Table1[[#This Row],[Steph2]])</f>
        <v>14.9</v>
      </c>
      <c r="O161">
        <f>Table1[[#This Row],[Steph]]*Table1[[#This Row],[price]]/(Table1[[#This Row],[Arn]]+Table1[[#This Row],[Steph]])</f>
        <v>0</v>
      </c>
      <c r="P161">
        <f>Table1[[#This Row],[Steph2]]*Table1[[#This Row],[price]]/(Table1[[#This Row],[Arn2]]+Table1[[#This Row],[Steph2]])</f>
        <v>14.9</v>
      </c>
      <c r="Q161" s="8">
        <f>Table1[[#This Row],[Arn Spent]]+Table1[[#This Row],[Steph spent]]</f>
        <v>29.8</v>
      </c>
      <c r="R161" s="8">
        <f>Table1[[#This Row],[Arn Gained ]]+Table1[[#This Row],[Steph gained]]</f>
        <v>29.8</v>
      </c>
      <c r="S161" s="8">
        <f>Table1[[#This Row],[Spent]]-Table1[[#This Row],[Gained]]</f>
        <v>0</v>
      </c>
    </row>
    <row r="162" spans="1:19" x14ac:dyDescent="0.25">
      <c r="A162" t="s">
        <v>126</v>
      </c>
      <c r="C162" s="1">
        <v>42581</v>
      </c>
      <c r="D162">
        <v>11.25</v>
      </c>
      <c r="E162" t="s">
        <v>127</v>
      </c>
      <c r="F162" t="s">
        <v>29</v>
      </c>
      <c r="G162">
        <f>IF(OR(Table1[[#This Row],[account]]=" Courant Arnaud ",Table1[[#This Row],[account]]=" Courant Commun "),1,0)</f>
        <v>1</v>
      </c>
      <c r="H162">
        <f>IF(OR(Table1[[#This Row],[account]]=" Courant Stephanie ",Table1[[#This Row],[account]]=" Courant Commun "),1,0)</f>
        <v>0</v>
      </c>
      <c r="I162">
        <v>1</v>
      </c>
      <c r="J162">
        <v>1</v>
      </c>
      <c r="K162" t="s">
        <v>11</v>
      </c>
      <c r="L162" t="s">
        <v>18</v>
      </c>
      <c r="M162">
        <f>Table1[[#This Row],[Arn]]*Table1[[#This Row],[price]]/(Table1[[#This Row],[Arn]]+Table1[[#This Row],[Steph]])</f>
        <v>11.25</v>
      </c>
      <c r="N162">
        <f>Table1[[#This Row],[Arn2]]*Table1[[#This Row],[price]]/(Table1[[#This Row],[Arn2]]+Table1[[#This Row],[Steph2]])</f>
        <v>5.625</v>
      </c>
      <c r="O162">
        <f>Table1[[#This Row],[Steph]]*Table1[[#This Row],[price]]/(Table1[[#This Row],[Arn]]+Table1[[#This Row],[Steph]])</f>
        <v>0</v>
      </c>
      <c r="P162">
        <f>Table1[[#This Row],[Steph2]]*Table1[[#This Row],[price]]/(Table1[[#This Row],[Arn2]]+Table1[[#This Row],[Steph2]])</f>
        <v>5.625</v>
      </c>
      <c r="Q162" s="8">
        <f>Table1[[#This Row],[Arn Spent]]+Table1[[#This Row],[Steph spent]]</f>
        <v>11.25</v>
      </c>
      <c r="R162" s="8">
        <f>Table1[[#This Row],[Arn Gained ]]+Table1[[#This Row],[Steph gained]]</f>
        <v>11.25</v>
      </c>
      <c r="S162" s="8">
        <f>Table1[[#This Row],[Spent]]-Table1[[#This Row],[Gained]]</f>
        <v>0</v>
      </c>
    </row>
    <row r="163" spans="1:19" x14ac:dyDescent="0.25">
      <c r="A163" t="s">
        <v>128</v>
      </c>
      <c r="C163" s="1">
        <v>42581</v>
      </c>
      <c r="D163">
        <v>8.09</v>
      </c>
      <c r="E163" t="s">
        <v>9</v>
      </c>
      <c r="F163" t="s">
        <v>29</v>
      </c>
      <c r="G163">
        <f>IF(OR(Table1[[#This Row],[account]]=" Courant Arnaud ",Table1[[#This Row],[account]]=" Courant Commun "),1,0)</f>
        <v>1</v>
      </c>
      <c r="H163">
        <f>IF(OR(Table1[[#This Row],[account]]=" Courant Stephanie ",Table1[[#This Row],[account]]=" Courant Commun "),1,0)</f>
        <v>0</v>
      </c>
      <c r="I163">
        <v>1</v>
      </c>
      <c r="J163">
        <v>1</v>
      </c>
      <c r="K163" t="s">
        <v>11</v>
      </c>
      <c r="L163" t="s">
        <v>25</v>
      </c>
      <c r="M163">
        <f>Table1[[#This Row],[Arn]]*Table1[[#This Row],[price]]/(Table1[[#This Row],[Arn]]+Table1[[#This Row],[Steph]])</f>
        <v>8.09</v>
      </c>
      <c r="N163">
        <f>Table1[[#This Row],[Arn2]]*Table1[[#This Row],[price]]/(Table1[[#This Row],[Arn2]]+Table1[[#This Row],[Steph2]])</f>
        <v>4.0449999999999999</v>
      </c>
      <c r="O163">
        <f>Table1[[#This Row],[Steph]]*Table1[[#This Row],[price]]/(Table1[[#This Row],[Arn]]+Table1[[#This Row],[Steph]])</f>
        <v>0</v>
      </c>
      <c r="P163">
        <f>Table1[[#This Row],[Steph2]]*Table1[[#This Row],[price]]/(Table1[[#This Row],[Arn2]]+Table1[[#This Row],[Steph2]])</f>
        <v>4.0449999999999999</v>
      </c>
      <c r="Q163" s="8">
        <f>Table1[[#This Row],[Arn Spent]]+Table1[[#This Row],[Steph spent]]</f>
        <v>8.09</v>
      </c>
      <c r="R163" s="8">
        <f>Table1[[#This Row],[Arn Gained ]]+Table1[[#This Row],[Steph gained]]</f>
        <v>8.09</v>
      </c>
      <c r="S163" s="8">
        <f>Table1[[#This Row],[Spent]]-Table1[[#This Row],[Gained]]</f>
        <v>0</v>
      </c>
    </row>
    <row r="164" spans="1:19" x14ac:dyDescent="0.25">
      <c r="A164" t="s">
        <v>129</v>
      </c>
      <c r="C164" s="1">
        <v>42581</v>
      </c>
      <c r="D164">
        <v>1.23</v>
      </c>
      <c r="E164" t="s">
        <v>130</v>
      </c>
      <c r="F164" t="s">
        <v>29</v>
      </c>
      <c r="G164">
        <f>IF(OR(Table1[[#This Row],[account]]=" Courant Arnaud ",Table1[[#This Row],[account]]=" Courant Commun "),1,0)</f>
        <v>1</v>
      </c>
      <c r="H164">
        <f>IF(OR(Table1[[#This Row],[account]]=" Courant Stephanie ",Table1[[#This Row],[account]]=" Courant Commun "),1,0)</f>
        <v>0</v>
      </c>
      <c r="I164">
        <v>1</v>
      </c>
      <c r="J164">
        <v>1</v>
      </c>
      <c r="K164" t="s">
        <v>11</v>
      </c>
      <c r="L164" t="s">
        <v>25</v>
      </c>
      <c r="M164">
        <f>Table1[[#This Row],[Arn]]*Table1[[#This Row],[price]]/(Table1[[#This Row],[Arn]]+Table1[[#This Row],[Steph]])</f>
        <v>1.23</v>
      </c>
      <c r="N164">
        <f>Table1[[#This Row],[Arn2]]*Table1[[#This Row],[price]]/(Table1[[#This Row],[Arn2]]+Table1[[#This Row],[Steph2]])</f>
        <v>0.61499999999999999</v>
      </c>
      <c r="O164">
        <f>Table1[[#This Row],[Steph]]*Table1[[#This Row],[price]]/(Table1[[#This Row],[Arn]]+Table1[[#This Row],[Steph]])</f>
        <v>0</v>
      </c>
      <c r="P164">
        <f>Table1[[#This Row],[Steph2]]*Table1[[#This Row],[price]]/(Table1[[#This Row],[Arn2]]+Table1[[#This Row],[Steph2]])</f>
        <v>0.61499999999999999</v>
      </c>
      <c r="Q164" s="8">
        <f>Table1[[#This Row],[Arn Spent]]+Table1[[#This Row],[Steph spent]]</f>
        <v>1.23</v>
      </c>
      <c r="R164" s="8">
        <f>Table1[[#This Row],[Arn Gained ]]+Table1[[#This Row],[Steph gained]]</f>
        <v>1.23</v>
      </c>
      <c r="S164" s="8">
        <f>Table1[[#This Row],[Spent]]-Table1[[#This Row],[Gained]]</f>
        <v>0</v>
      </c>
    </row>
    <row r="165" spans="1:19" x14ac:dyDescent="0.25">
      <c r="A165" t="s">
        <v>131</v>
      </c>
      <c r="C165" s="1">
        <v>42581</v>
      </c>
      <c r="D165">
        <v>37.5</v>
      </c>
      <c r="E165" t="s">
        <v>132</v>
      </c>
      <c r="F165" t="s">
        <v>29</v>
      </c>
      <c r="G165">
        <f>IF(OR(Table1[[#This Row],[account]]=" Courant Arnaud ",Table1[[#This Row],[account]]=" Courant Commun "),1,0)</f>
        <v>1</v>
      </c>
      <c r="H165">
        <f>IF(OR(Table1[[#This Row],[account]]=" Courant Stephanie ",Table1[[#This Row],[account]]=" Courant Commun "),1,0)</f>
        <v>0</v>
      </c>
      <c r="I165">
        <v>1</v>
      </c>
      <c r="J165">
        <v>1</v>
      </c>
      <c r="K165" t="s">
        <v>11</v>
      </c>
      <c r="L165" t="s">
        <v>18</v>
      </c>
      <c r="M165">
        <f>Table1[[#This Row],[Arn]]*Table1[[#This Row],[price]]/(Table1[[#This Row],[Arn]]+Table1[[#This Row],[Steph]])</f>
        <v>37.5</v>
      </c>
      <c r="N165">
        <f>Table1[[#This Row],[Arn2]]*Table1[[#This Row],[price]]/(Table1[[#This Row],[Arn2]]+Table1[[#This Row],[Steph2]])</f>
        <v>18.75</v>
      </c>
      <c r="O165">
        <f>Table1[[#This Row],[Steph]]*Table1[[#This Row],[price]]/(Table1[[#This Row],[Arn]]+Table1[[#This Row],[Steph]])</f>
        <v>0</v>
      </c>
      <c r="P165">
        <f>Table1[[#This Row],[Steph2]]*Table1[[#This Row],[price]]/(Table1[[#This Row],[Arn2]]+Table1[[#This Row],[Steph2]])</f>
        <v>18.75</v>
      </c>
      <c r="Q165" s="8">
        <f>Table1[[#This Row],[Arn Spent]]+Table1[[#This Row],[Steph spent]]</f>
        <v>37.5</v>
      </c>
      <c r="R165" s="8">
        <f>Table1[[#This Row],[Arn Gained ]]+Table1[[#This Row],[Steph gained]]</f>
        <v>37.5</v>
      </c>
      <c r="S165" s="8">
        <f>Table1[[#This Row],[Spent]]-Table1[[#This Row],[Gained]]</f>
        <v>0</v>
      </c>
    </row>
    <row r="166" spans="1:19" x14ac:dyDescent="0.25">
      <c r="A166" t="s">
        <v>133</v>
      </c>
      <c r="C166" s="1">
        <v>42580</v>
      </c>
      <c r="D166">
        <v>17</v>
      </c>
      <c r="E166" t="s">
        <v>43</v>
      </c>
      <c r="F166" t="s">
        <v>10</v>
      </c>
      <c r="G166">
        <f>IF(OR(Table1[[#This Row],[account]]=" Courant Arnaud ",Table1[[#This Row],[account]]=" Courant Commun "),1,0)</f>
        <v>0</v>
      </c>
      <c r="H166">
        <f>IF(OR(Table1[[#This Row],[account]]=" Courant Stephanie ",Table1[[#This Row],[account]]=" Courant Commun "),1,0)</f>
        <v>1</v>
      </c>
      <c r="I166">
        <v>1</v>
      </c>
      <c r="J166">
        <v>1</v>
      </c>
      <c r="K166" t="s">
        <v>11</v>
      </c>
      <c r="L166" t="s">
        <v>18</v>
      </c>
      <c r="M166">
        <f>Table1[[#This Row],[Arn]]*Table1[[#This Row],[price]]/(Table1[[#This Row],[Arn]]+Table1[[#This Row],[Steph]])</f>
        <v>0</v>
      </c>
      <c r="N166">
        <f>Table1[[#This Row],[Arn2]]*Table1[[#This Row],[price]]/(Table1[[#This Row],[Arn2]]+Table1[[#This Row],[Steph2]])</f>
        <v>8.5</v>
      </c>
      <c r="O166">
        <f>Table1[[#This Row],[Steph]]*Table1[[#This Row],[price]]/(Table1[[#This Row],[Arn]]+Table1[[#This Row],[Steph]])</f>
        <v>17</v>
      </c>
      <c r="P166">
        <f>Table1[[#This Row],[Steph2]]*Table1[[#This Row],[price]]/(Table1[[#This Row],[Arn2]]+Table1[[#This Row],[Steph2]])</f>
        <v>8.5</v>
      </c>
      <c r="Q166" s="8">
        <f>Table1[[#This Row],[Arn Spent]]+Table1[[#This Row],[Steph spent]]</f>
        <v>17</v>
      </c>
      <c r="R166" s="8">
        <f>Table1[[#This Row],[Arn Gained ]]+Table1[[#This Row],[Steph gained]]</f>
        <v>17</v>
      </c>
      <c r="S166" s="8">
        <f>Table1[[#This Row],[Spent]]-Table1[[#This Row],[Gained]]</f>
        <v>0</v>
      </c>
    </row>
    <row r="167" spans="1:19" x14ac:dyDescent="0.25">
      <c r="A167" t="s">
        <v>134</v>
      </c>
      <c r="C167" s="1">
        <v>42580</v>
      </c>
      <c r="D167">
        <v>13.95</v>
      </c>
      <c r="E167" t="s">
        <v>62</v>
      </c>
      <c r="F167" t="s">
        <v>29</v>
      </c>
      <c r="G167">
        <f>IF(OR(Table1[[#This Row],[account]]=" Courant Arnaud ",Table1[[#This Row],[account]]=" Courant Commun "),1,0)</f>
        <v>1</v>
      </c>
      <c r="H167">
        <f>IF(OR(Table1[[#This Row],[account]]=" Courant Stephanie ",Table1[[#This Row],[account]]=" Courant Commun "),1,0)</f>
        <v>0</v>
      </c>
      <c r="I167">
        <v>1</v>
      </c>
      <c r="J167">
        <v>1</v>
      </c>
      <c r="K167" t="s">
        <v>11</v>
      </c>
      <c r="L167" t="s">
        <v>64</v>
      </c>
      <c r="M167">
        <f>Table1[[#This Row],[Arn]]*Table1[[#This Row],[price]]/(Table1[[#This Row],[Arn]]+Table1[[#This Row],[Steph]])</f>
        <v>13.95</v>
      </c>
      <c r="N167">
        <f>Table1[[#This Row],[Arn2]]*Table1[[#This Row],[price]]/(Table1[[#This Row],[Arn2]]+Table1[[#This Row],[Steph2]])</f>
        <v>6.9749999999999996</v>
      </c>
      <c r="O167">
        <f>Table1[[#This Row],[Steph]]*Table1[[#This Row],[price]]/(Table1[[#This Row],[Arn]]+Table1[[#This Row],[Steph]])</f>
        <v>0</v>
      </c>
      <c r="P167">
        <f>Table1[[#This Row],[Steph2]]*Table1[[#This Row],[price]]/(Table1[[#This Row],[Arn2]]+Table1[[#This Row],[Steph2]])</f>
        <v>6.9749999999999996</v>
      </c>
      <c r="Q167" s="8">
        <f>Table1[[#This Row],[Arn Spent]]+Table1[[#This Row],[Steph spent]]</f>
        <v>13.95</v>
      </c>
      <c r="R167" s="8">
        <f>Table1[[#This Row],[Arn Gained ]]+Table1[[#This Row],[Steph gained]]</f>
        <v>13.95</v>
      </c>
      <c r="S167" s="8">
        <f>Table1[[#This Row],[Spent]]-Table1[[#This Row],[Gained]]</f>
        <v>0</v>
      </c>
    </row>
    <row r="168" spans="1:19" x14ac:dyDescent="0.25">
      <c r="A168" t="s">
        <v>135</v>
      </c>
      <c r="C168" s="1">
        <v>42578</v>
      </c>
      <c r="D168">
        <v>15.25</v>
      </c>
      <c r="E168" t="s">
        <v>20</v>
      </c>
      <c r="F168" t="s">
        <v>10</v>
      </c>
      <c r="G168">
        <f>IF(OR(Table1[[#This Row],[account]]=" Courant Arnaud ",Table1[[#This Row],[account]]=" Courant Commun "),1,0)</f>
        <v>0</v>
      </c>
      <c r="H168">
        <f>IF(OR(Table1[[#This Row],[account]]=" Courant Stephanie ",Table1[[#This Row],[account]]=" Courant Commun "),1,0)</f>
        <v>1</v>
      </c>
      <c r="I168">
        <v>1</v>
      </c>
      <c r="J168">
        <v>1</v>
      </c>
      <c r="K168" t="s">
        <v>11</v>
      </c>
      <c r="L168" t="s">
        <v>18</v>
      </c>
      <c r="M168">
        <f>Table1[[#This Row],[Arn]]*Table1[[#This Row],[price]]/(Table1[[#This Row],[Arn]]+Table1[[#This Row],[Steph]])</f>
        <v>0</v>
      </c>
      <c r="N168">
        <f>Table1[[#This Row],[Arn2]]*Table1[[#This Row],[price]]/(Table1[[#This Row],[Arn2]]+Table1[[#This Row],[Steph2]])</f>
        <v>7.625</v>
      </c>
      <c r="O168">
        <f>Table1[[#This Row],[Steph]]*Table1[[#This Row],[price]]/(Table1[[#This Row],[Arn]]+Table1[[#This Row],[Steph]])</f>
        <v>15.25</v>
      </c>
      <c r="P168">
        <f>Table1[[#This Row],[Steph2]]*Table1[[#This Row],[price]]/(Table1[[#This Row],[Arn2]]+Table1[[#This Row],[Steph2]])</f>
        <v>7.625</v>
      </c>
      <c r="Q168" s="8">
        <f>Table1[[#This Row],[Arn Spent]]+Table1[[#This Row],[Steph spent]]</f>
        <v>15.25</v>
      </c>
      <c r="R168" s="8">
        <f>Table1[[#This Row],[Arn Gained ]]+Table1[[#This Row],[Steph gained]]</f>
        <v>15.25</v>
      </c>
      <c r="S168" s="8">
        <f>Table1[[#This Row],[Spent]]-Table1[[#This Row],[Gained]]</f>
        <v>0</v>
      </c>
    </row>
    <row r="169" spans="1:19" x14ac:dyDescent="0.25">
      <c r="A169" t="s">
        <v>8</v>
      </c>
      <c r="C169" s="1">
        <v>42577</v>
      </c>
      <c r="D169">
        <v>167.11</v>
      </c>
      <c r="E169" t="s">
        <v>9</v>
      </c>
      <c r="F169" t="s">
        <v>29</v>
      </c>
      <c r="G169">
        <f>IF(OR(Table1[[#This Row],[account]]=" Courant Arnaud ",Table1[[#This Row],[account]]=" Courant Commun "),1,0)</f>
        <v>1</v>
      </c>
      <c r="H169">
        <f>IF(OR(Table1[[#This Row],[account]]=" Courant Stephanie ",Table1[[#This Row],[account]]=" Courant Commun "),1,0)</f>
        <v>0</v>
      </c>
      <c r="I169">
        <v>1</v>
      </c>
      <c r="J169">
        <v>1</v>
      </c>
      <c r="K169" t="s">
        <v>11</v>
      </c>
      <c r="L169" t="s">
        <v>18</v>
      </c>
      <c r="M169">
        <f>Table1[[#This Row],[Arn]]*Table1[[#This Row],[price]]/(Table1[[#This Row],[Arn]]+Table1[[#This Row],[Steph]])</f>
        <v>167.11</v>
      </c>
      <c r="N169">
        <f>Table1[[#This Row],[Arn2]]*Table1[[#This Row],[price]]/(Table1[[#This Row],[Arn2]]+Table1[[#This Row],[Steph2]])</f>
        <v>83.555000000000007</v>
      </c>
      <c r="O169">
        <f>Table1[[#This Row],[Steph]]*Table1[[#This Row],[price]]/(Table1[[#This Row],[Arn]]+Table1[[#This Row],[Steph]])</f>
        <v>0</v>
      </c>
      <c r="P169">
        <f>Table1[[#This Row],[Steph2]]*Table1[[#This Row],[price]]/(Table1[[#This Row],[Arn2]]+Table1[[#This Row],[Steph2]])</f>
        <v>83.555000000000007</v>
      </c>
      <c r="Q169" s="8">
        <f>Table1[[#This Row],[Arn Spent]]+Table1[[#This Row],[Steph spent]]</f>
        <v>167.11</v>
      </c>
      <c r="R169" s="8">
        <f>Table1[[#This Row],[Arn Gained ]]+Table1[[#This Row],[Steph gained]]</f>
        <v>167.11</v>
      </c>
      <c r="S169" s="8">
        <f>Table1[[#This Row],[Spent]]-Table1[[#This Row],[Gained]]</f>
        <v>0</v>
      </c>
    </row>
    <row r="170" spans="1:19" x14ac:dyDescent="0.25">
      <c r="A170" t="s">
        <v>26</v>
      </c>
      <c r="C170" s="1">
        <v>42576</v>
      </c>
      <c r="D170">
        <v>50</v>
      </c>
      <c r="E170" t="s">
        <v>20</v>
      </c>
      <c r="F170" t="s">
        <v>10</v>
      </c>
      <c r="G170">
        <f>IF(OR(Table1[[#This Row],[account]]=" Courant Arnaud ",Table1[[#This Row],[account]]=" Courant Commun "),1,0)</f>
        <v>0</v>
      </c>
      <c r="H170">
        <f>IF(OR(Table1[[#This Row],[account]]=" Courant Stephanie ",Table1[[#This Row],[account]]=" Courant Commun "),1,0)</f>
        <v>1</v>
      </c>
      <c r="I170">
        <v>1</v>
      </c>
      <c r="J170">
        <v>1</v>
      </c>
      <c r="K170" t="s">
        <v>11</v>
      </c>
      <c r="L170" t="s">
        <v>18</v>
      </c>
      <c r="M170">
        <f>Table1[[#This Row],[Arn]]*Table1[[#This Row],[price]]/(Table1[[#This Row],[Arn]]+Table1[[#This Row],[Steph]])</f>
        <v>0</v>
      </c>
      <c r="N170">
        <f>Table1[[#This Row],[Arn2]]*Table1[[#This Row],[price]]/(Table1[[#This Row],[Arn2]]+Table1[[#This Row],[Steph2]])</f>
        <v>25</v>
      </c>
      <c r="O170">
        <f>Table1[[#This Row],[Steph]]*Table1[[#This Row],[price]]/(Table1[[#This Row],[Arn]]+Table1[[#This Row],[Steph]])</f>
        <v>50</v>
      </c>
      <c r="P170">
        <f>Table1[[#This Row],[Steph2]]*Table1[[#This Row],[price]]/(Table1[[#This Row],[Arn2]]+Table1[[#This Row],[Steph2]])</f>
        <v>25</v>
      </c>
      <c r="Q170" s="8">
        <f>Table1[[#This Row],[Arn Spent]]+Table1[[#This Row],[Steph spent]]</f>
        <v>50</v>
      </c>
      <c r="R170" s="8">
        <f>Table1[[#This Row],[Arn Gained ]]+Table1[[#This Row],[Steph gained]]</f>
        <v>50</v>
      </c>
      <c r="S170" s="8">
        <f>Table1[[#This Row],[Spent]]-Table1[[#This Row],[Gained]]</f>
        <v>0</v>
      </c>
    </row>
    <row r="171" spans="1:19" x14ac:dyDescent="0.25">
      <c r="A171" t="s">
        <v>136</v>
      </c>
      <c r="C171" s="1">
        <v>42576</v>
      </c>
      <c r="D171">
        <v>35.79</v>
      </c>
      <c r="E171" t="s">
        <v>38</v>
      </c>
      <c r="F171" t="s">
        <v>10</v>
      </c>
      <c r="G171">
        <f>IF(OR(Table1[[#This Row],[account]]=" Courant Arnaud ",Table1[[#This Row],[account]]=" Courant Commun "),1,0)</f>
        <v>0</v>
      </c>
      <c r="H171">
        <f>IF(OR(Table1[[#This Row],[account]]=" Courant Stephanie ",Table1[[#This Row],[account]]=" Courant Commun "),1,0)</f>
        <v>1</v>
      </c>
      <c r="I171">
        <v>1</v>
      </c>
      <c r="J171">
        <v>1</v>
      </c>
      <c r="K171" t="s">
        <v>11</v>
      </c>
      <c r="L171" t="s">
        <v>18</v>
      </c>
      <c r="M171">
        <f>Table1[[#This Row],[Arn]]*Table1[[#This Row],[price]]/(Table1[[#This Row],[Arn]]+Table1[[#This Row],[Steph]])</f>
        <v>0</v>
      </c>
      <c r="N171">
        <f>Table1[[#This Row],[Arn2]]*Table1[[#This Row],[price]]/(Table1[[#This Row],[Arn2]]+Table1[[#This Row],[Steph2]])</f>
        <v>17.895</v>
      </c>
      <c r="O171">
        <f>Table1[[#This Row],[Steph]]*Table1[[#This Row],[price]]/(Table1[[#This Row],[Arn]]+Table1[[#This Row],[Steph]])</f>
        <v>35.79</v>
      </c>
      <c r="P171">
        <f>Table1[[#This Row],[Steph2]]*Table1[[#This Row],[price]]/(Table1[[#This Row],[Arn2]]+Table1[[#This Row],[Steph2]])</f>
        <v>17.895</v>
      </c>
      <c r="Q171" s="8">
        <f>Table1[[#This Row],[Arn Spent]]+Table1[[#This Row],[Steph spent]]</f>
        <v>35.79</v>
      </c>
      <c r="R171" s="8">
        <f>Table1[[#This Row],[Arn Gained ]]+Table1[[#This Row],[Steph gained]]</f>
        <v>35.79</v>
      </c>
      <c r="S171" s="8">
        <f>Table1[[#This Row],[Spent]]-Table1[[#This Row],[Gained]]</f>
        <v>0</v>
      </c>
    </row>
    <row r="172" spans="1:19" x14ac:dyDescent="0.25">
      <c r="A172" t="s">
        <v>137</v>
      </c>
      <c r="C172" s="1">
        <v>42576</v>
      </c>
      <c r="D172">
        <v>-36.75</v>
      </c>
      <c r="E172" t="s">
        <v>38</v>
      </c>
      <c r="F172" t="s">
        <v>10</v>
      </c>
      <c r="G172">
        <f>IF(OR(Table1[[#This Row],[account]]=" Courant Arnaud ",Table1[[#This Row],[account]]=" Courant Commun "),1,0)</f>
        <v>0</v>
      </c>
      <c r="H172">
        <f>IF(OR(Table1[[#This Row],[account]]=" Courant Stephanie ",Table1[[#This Row],[account]]=" Courant Commun "),1,0)</f>
        <v>1</v>
      </c>
      <c r="I172">
        <v>1</v>
      </c>
      <c r="J172">
        <v>1</v>
      </c>
      <c r="K172" t="s">
        <v>11</v>
      </c>
      <c r="L172" t="s">
        <v>18</v>
      </c>
      <c r="M172">
        <f>Table1[[#This Row],[Arn]]*Table1[[#This Row],[price]]/(Table1[[#This Row],[Arn]]+Table1[[#This Row],[Steph]])</f>
        <v>0</v>
      </c>
      <c r="N172">
        <f>Table1[[#This Row],[Arn2]]*Table1[[#This Row],[price]]/(Table1[[#This Row],[Arn2]]+Table1[[#This Row],[Steph2]])</f>
        <v>-18.375</v>
      </c>
      <c r="O172">
        <f>Table1[[#This Row],[Steph]]*Table1[[#This Row],[price]]/(Table1[[#This Row],[Arn]]+Table1[[#This Row],[Steph]])</f>
        <v>-36.75</v>
      </c>
      <c r="P172">
        <f>Table1[[#This Row],[Steph2]]*Table1[[#This Row],[price]]/(Table1[[#This Row],[Arn2]]+Table1[[#This Row],[Steph2]])</f>
        <v>-18.375</v>
      </c>
      <c r="Q172" s="8">
        <f>Table1[[#This Row],[Arn Spent]]+Table1[[#This Row],[Steph spent]]</f>
        <v>-36.75</v>
      </c>
      <c r="R172" s="8">
        <f>Table1[[#This Row],[Arn Gained ]]+Table1[[#This Row],[Steph gained]]</f>
        <v>-36.75</v>
      </c>
      <c r="S172" s="8">
        <f>Table1[[#This Row],[Spent]]-Table1[[#This Row],[Gained]]</f>
        <v>0</v>
      </c>
    </row>
    <row r="173" spans="1:19" x14ac:dyDescent="0.25">
      <c r="A173" t="s">
        <v>138</v>
      </c>
      <c r="C173" s="1">
        <v>42575</v>
      </c>
      <c r="D173">
        <v>5.29</v>
      </c>
      <c r="E173" t="s">
        <v>9</v>
      </c>
      <c r="F173" t="s">
        <v>29</v>
      </c>
      <c r="G173">
        <f>IF(OR(Table1[[#This Row],[account]]=" Courant Arnaud ",Table1[[#This Row],[account]]=" Courant Commun "),1,0)</f>
        <v>1</v>
      </c>
      <c r="H173">
        <f>IF(OR(Table1[[#This Row],[account]]=" Courant Stephanie ",Table1[[#This Row],[account]]=" Courant Commun "),1,0)</f>
        <v>0</v>
      </c>
      <c r="I173">
        <v>1</v>
      </c>
      <c r="J173">
        <v>1</v>
      </c>
      <c r="K173" t="s">
        <v>11</v>
      </c>
      <c r="L173" t="s">
        <v>25</v>
      </c>
      <c r="M173">
        <f>Table1[[#This Row],[Arn]]*Table1[[#This Row],[price]]/(Table1[[#This Row],[Arn]]+Table1[[#This Row],[Steph]])</f>
        <v>5.29</v>
      </c>
      <c r="N173">
        <f>Table1[[#This Row],[Arn2]]*Table1[[#This Row],[price]]/(Table1[[#This Row],[Arn2]]+Table1[[#This Row],[Steph2]])</f>
        <v>2.645</v>
      </c>
      <c r="O173">
        <f>Table1[[#This Row],[Steph]]*Table1[[#This Row],[price]]/(Table1[[#This Row],[Arn]]+Table1[[#This Row],[Steph]])</f>
        <v>0</v>
      </c>
      <c r="P173">
        <f>Table1[[#This Row],[Steph2]]*Table1[[#This Row],[price]]/(Table1[[#This Row],[Arn2]]+Table1[[#This Row],[Steph2]])</f>
        <v>2.645</v>
      </c>
      <c r="Q173" s="8">
        <f>Table1[[#This Row],[Arn Spent]]+Table1[[#This Row],[Steph spent]]</f>
        <v>5.29</v>
      </c>
      <c r="R173" s="8">
        <f>Table1[[#This Row],[Arn Gained ]]+Table1[[#This Row],[Steph gained]]</f>
        <v>5.29</v>
      </c>
      <c r="S173" s="8">
        <f>Table1[[#This Row],[Spent]]-Table1[[#This Row],[Gained]]</f>
        <v>0</v>
      </c>
    </row>
    <row r="174" spans="1:19" x14ac:dyDescent="0.25">
      <c r="A174" t="s">
        <v>97</v>
      </c>
      <c r="C174" s="1">
        <v>42574</v>
      </c>
      <c r="D174">
        <v>10.4</v>
      </c>
      <c r="E174" t="s">
        <v>94</v>
      </c>
      <c r="F174" t="s">
        <v>29</v>
      </c>
      <c r="G174">
        <f>IF(OR(Table1[[#This Row],[account]]=" Courant Arnaud ",Table1[[#This Row],[account]]=" Courant Commun "),1,0)</f>
        <v>1</v>
      </c>
      <c r="H174">
        <f>IF(OR(Table1[[#This Row],[account]]=" Courant Stephanie ",Table1[[#This Row],[account]]=" Courant Commun "),1,0)</f>
        <v>0</v>
      </c>
      <c r="I174">
        <v>1</v>
      </c>
      <c r="J174">
        <v>1</v>
      </c>
      <c r="K174" t="s">
        <v>11</v>
      </c>
      <c r="L174" t="s">
        <v>18</v>
      </c>
      <c r="M174">
        <f>Table1[[#This Row],[Arn]]*Table1[[#This Row],[price]]/(Table1[[#This Row],[Arn]]+Table1[[#This Row],[Steph]])</f>
        <v>10.4</v>
      </c>
      <c r="N174">
        <f>Table1[[#This Row],[Arn2]]*Table1[[#This Row],[price]]/(Table1[[#This Row],[Arn2]]+Table1[[#This Row],[Steph2]])</f>
        <v>5.2</v>
      </c>
      <c r="O174">
        <f>Table1[[#This Row],[Steph]]*Table1[[#This Row],[price]]/(Table1[[#This Row],[Arn]]+Table1[[#This Row],[Steph]])</f>
        <v>0</v>
      </c>
      <c r="P174">
        <f>Table1[[#This Row],[Steph2]]*Table1[[#This Row],[price]]/(Table1[[#This Row],[Arn2]]+Table1[[#This Row],[Steph2]])</f>
        <v>5.2</v>
      </c>
      <c r="Q174" s="8">
        <f>Table1[[#This Row],[Arn Spent]]+Table1[[#This Row],[Steph spent]]</f>
        <v>10.4</v>
      </c>
      <c r="R174" s="8">
        <f>Table1[[#This Row],[Arn Gained ]]+Table1[[#This Row],[Steph gained]]</f>
        <v>10.4</v>
      </c>
      <c r="S174" s="8">
        <f>Table1[[#This Row],[Spent]]-Table1[[#This Row],[Gained]]</f>
        <v>0</v>
      </c>
    </row>
    <row r="175" spans="1:19" x14ac:dyDescent="0.25">
      <c r="A175" t="s">
        <v>39</v>
      </c>
      <c r="C175" s="1">
        <v>42574</v>
      </c>
      <c r="D175">
        <v>6.63</v>
      </c>
      <c r="E175" t="s">
        <v>9</v>
      </c>
      <c r="F175" t="s">
        <v>29</v>
      </c>
      <c r="G175">
        <f>IF(OR(Table1[[#This Row],[account]]=" Courant Arnaud ",Table1[[#This Row],[account]]=" Courant Commun "),1,0)</f>
        <v>1</v>
      </c>
      <c r="H175">
        <f>IF(OR(Table1[[#This Row],[account]]=" Courant Stephanie ",Table1[[#This Row],[account]]=" Courant Commun "),1,0)</f>
        <v>0</v>
      </c>
      <c r="I175">
        <v>1</v>
      </c>
      <c r="J175">
        <v>1</v>
      </c>
      <c r="K175" t="s">
        <v>11</v>
      </c>
      <c r="L175" t="s">
        <v>18</v>
      </c>
      <c r="M175">
        <f>Table1[[#This Row],[Arn]]*Table1[[#This Row],[price]]/(Table1[[#This Row],[Arn]]+Table1[[#This Row],[Steph]])</f>
        <v>6.63</v>
      </c>
      <c r="N175">
        <f>Table1[[#This Row],[Arn2]]*Table1[[#This Row],[price]]/(Table1[[#This Row],[Arn2]]+Table1[[#This Row],[Steph2]])</f>
        <v>3.3149999999999999</v>
      </c>
      <c r="O175">
        <f>Table1[[#This Row],[Steph]]*Table1[[#This Row],[price]]/(Table1[[#This Row],[Arn]]+Table1[[#This Row],[Steph]])</f>
        <v>0</v>
      </c>
      <c r="P175">
        <f>Table1[[#This Row],[Steph2]]*Table1[[#This Row],[price]]/(Table1[[#This Row],[Arn2]]+Table1[[#This Row],[Steph2]])</f>
        <v>3.3149999999999999</v>
      </c>
      <c r="Q175" s="8">
        <f>Table1[[#This Row],[Arn Spent]]+Table1[[#This Row],[Steph spent]]</f>
        <v>6.63</v>
      </c>
      <c r="R175" s="8">
        <f>Table1[[#This Row],[Arn Gained ]]+Table1[[#This Row],[Steph gained]]</f>
        <v>6.63</v>
      </c>
      <c r="S175" s="8">
        <f>Table1[[#This Row],[Spent]]-Table1[[#This Row],[Gained]]</f>
        <v>0</v>
      </c>
    </row>
    <row r="176" spans="1:19" x14ac:dyDescent="0.25">
      <c r="A176" t="s">
        <v>139</v>
      </c>
      <c r="C176" s="1">
        <v>42574</v>
      </c>
      <c r="D176">
        <v>4.5999999999999996</v>
      </c>
      <c r="E176" t="s">
        <v>9</v>
      </c>
      <c r="F176" t="s">
        <v>29</v>
      </c>
      <c r="G176">
        <f>IF(OR(Table1[[#This Row],[account]]=" Courant Arnaud ",Table1[[#This Row],[account]]=" Courant Commun "),1,0)</f>
        <v>1</v>
      </c>
      <c r="H176">
        <f>IF(OR(Table1[[#This Row],[account]]=" Courant Stephanie ",Table1[[#This Row],[account]]=" Courant Commun "),1,0)</f>
        <v>0</v>
      </c>
      <c r="I176">
        <v>1</v>
      </c>
      <c r="J176">
        <v>1</v>
      </c>
      <c r="K176" t="s">
        <v>11</v>
      </c>
      <c r="L176" t="s">
        <v>25</v>
      </c>
      <c r="M176">
        <f>Table1[[#This Row],[Arn]]*Table1[[#This Row],[price]]/(Table1[[#This Row],[Arn]]+Table1[[#This Row],[Steph]])</f>
        <v>4.5999999999999996</v>
      </c>
      <c r="N176">
        <f>Table1[[#This Row],[Arn2]]*Table1[[#This Row],[price]]/(Table1[[#This Row],[Arn2]]+Table1[[#This Row],[Steph2]])</f>
        <v>2.2999999999999998</v>
      </c>
      <c r="O176">
        <f>Table1[[#This Row],[Steph]]*Table1[[#This Row],[price]]/(Table1[[#This Row],[Arn]]+Table1[[#This Row],[Steph]])</f>
        <v>0</v>
      </c>
      <c r="P176">
        <f>Table1[[#This Row],[Steph2]]*Table1[[#This Row],[price]]/(Table1[[#This Row],[Arn2]]+Table1[[#This Row],[Steph2]])</f>
        <v>2.2999999999999998</v>
      </c>
      <c r="Q176" s="8">
        <f>Table1[[#This Row],[Arn Spent]]+Table1[[#This Row],[Steph spent]]</f>
        <v>4.5999999999999996</v>
      </c>
      <c r="R176" s="8">
        <f>Table1[[#This Row],[Arn Gained ]]+Table1[[#This Row],[Steph gained]]</f>
        <v>4.5999999999999996</v>
      </c>
      <c r="S176" s="8">
        <f>Table1[[#This Row],[Spent]]-Table1[[#This Row],[Gained]]</f>
        <v>0</v>
      </c>
    </row>
    <row r="177" spans="1:19" x14ac:dyDescent="0.25">
      <c r="A177" t="s">
        <v>140</v>
      </c>
      <c r="C177" s="1">
        <v>42574</v>
      </c>
      <c r="D177">
        <v>47</v>
      </c>
      <c r="E177" t="s">
        <v>20</v>
      </c>
      <c r="F177" t="s">
        <v>10</v>
      </c>
      <c r="G177">
        <f>IF(OR(Table1[[#This Row],[account]]=" Courant Arnaud ",Table1[[#This Row],[account]]=" Courant Commun "),1,0)</f>
        <v>0</v>
      </c>
      <c r="H177">
        <f>IF(OR(Table1[[#This Row],[account]]=" Courant Stephanie ",Table1[[#This Row],[account]]=" Courant Commun "),1,0)</f>
        <v>1</v>
      </c>
      <c r="I177">
        <v>1</v>
      </c>
      <c r="J177">
        <v>1</v>
      </c>
      <c r="K177" t="s">
        <v>11</v>
      </c>
      <c r="L177" t="s">
        <v>18</v>
      </c>
      <c r="M177">
        <f>Table1[[#This Row],[Arn]]*Table1[[#This Row],[price]]/(Table1[[#This Row],[Arn]]+Table1[[#This Row],[Steph]])</f>
        <v>0</v>
      </c>
      <c r="N177">
        <f>Table1[[#This Row],[Arn2]]*Table1[[#This Row],[price]]/(Table1[[#This Row],[Arn2]]+Table1[[#This Row],[Steph2]])</f>
        <v>23.5</v>
      </c>
      <c r="O177">
        <f>Table1[[#This Row],[Steph]]*Table1[[#This Row],[price]]/(Table1[[#This Row],[Arn]]+Table1[[#This Row],[Steph]])</f>
        <v>47</v>
      </c>
      <c r="P177">
        <f>Table1[[#This Row],[Steph2]]*Table1[[#This Row],[price]]/(Table1[[#This Row],[Arn2]]+Table1[[#This Row],[Steph2]])</f>
        <v>23.5</v>
      </c>
      <c r="Q177" s="8">
        <f>Table1[[#This Row],[Arn Spent]]+Table1[[#This Row],[Steph spent]]</f>
        <v>47</v>
      </c>
      <c r="R177" s="8">
        <f>Table1[[#This Row],[Arn Gained ]]+Table1[[#This Row],[Steph gained]]</f>
        <v>47</v>
      </c>
      <c r="S177" s="8">
        <f>Table1[[#This Row],[Spent]]-Table1[[#This Row],[Gained]]</f>
        <v>0</v>
      </c>
    </row>
    <row r="178" spans="1:19" x14ac:dyDescent="0.25">
      <c r="A178" t="s">
        <v>36</v>
      </c>
      <c r="C178" s="1">
        <v>42574</v>
      </c>
      <c r="D178">
        <v>14.84</v>
      </c>
      <c r="E178" t="s">
        <v>9</v>
      </c>
      <c r="F178" t="s">
        <v>29</v>
      </c>
      <c r="G178">
        <f>IF(OR(Table1[[#This Row],[account]]=" Courant Arnaud ",Table1[[#This Row],[account]]=" Courant Commun "),1,0)</f>
        <v>1</v>
      </c>
      <c r="H178">
        <f>IF(OR(Table1[[#This Row],[account]]=" Courant Stephanie ",Table1[[#This Row],[account]]=" Courant Commun "),1,0)</f>
        <v>0</v>
      </c>
      <c r="I178">
        <v>1</v>
      </c>
      <c r="J178">
        <v>1</v>
      </c>
      <c r="K178" t="s">
        <v>11</v>
      </c>
      <c r="L178" t="s">
        <v>18</v>
      </c>
      <c r="M178">
        <f>Table1[[#This Row],[Arn]]*Table1[[#This Row],[price]]/(Table1[[#This Row],[Arn]]+Table1[[#This Row],[Steph]])</f>
        <v>14.84</v>
      </c>
      <c r="N178">
        <f>Table1[[#This Row],[Arn2]]*Table1[[#This Row],[price]]/(Table1[[#This Row],[Arn2]]+Table1[[#This Row],[Steph2]])</f>
        <v>7.42</v>
      </c>
      <c r="O178">
        <f>Table1[[#This Row],[Steph]]*Table1[[#This Row],[price]]/(Table1[[#This Row],[Arn]]+Table1[[#This Row],[Steph]])</f>
        <v>0</v>
      </c>
      <c r="P178">
        <f>Table1[[#This Row],[Steph2]]*Table1[[#This Row],[price]]/(Table1[[#This Row],[Arn2]]+Table1[[#This Row],[Steph2]])</f>
        <v>7.42</v>
      </c>
      <c r="Q178" s="8">
        <f>Table1[[#This Row],[Arn Spent]]+Table1[[#This Row],[Steph spent]]</f>
        <v>14.84</v>
      </c>
      <c r="R178" s="8">
        <f>Table1[[#This Row],[Arn Gained ]]+Table1[[#This Row],[Steph gained]]</f>
        <v>14.84</v>
      </c>
      <c r="S178" s="8">
        <f>Table1[[#This Row],[Spent]]-Table1[[#This Row],[Gained]]</f>
        <v>0</v>
      </c>
    </row>
    <row r="179" spans="1:19" x14ac:dyDescent="0.25">
      <c r="A179" t="s">
        <v>39</v>
      </c>
      <c r="C179" s="1">
        <v>42574</v>
      </c>
      <c r="D179">
        <v>10.73</v>
      </c>
      <c r="E179" t="s">
        <v>9</v>
      </c>
      <c r="F179" t="s">
        <v>10</v>
      </c>
      <c r="G179">
        <f>IF(OR(Table1[[#This Row],[account]]=" Courant Arnaud ",Table1[[#This Row],[account]]=" Courant Commun "),1,0)</f>
        <v>0</v>
      </c>
      <c r="H179">
        <f>IF(OR(Table1[[#This Row],[account]]=" Courant Stephanie ",Table1[[#This Row],[account]]=" Courant Commun "),1,0)</f>
        <v>1</v>
      </c>
      <c r="I179">
        <v>1</v>
      </c>
      <c r="J179">
        <v>1</v>
      </c>
      <c r="K179" t="s">
        <v>11</v>
      </c>
      <c r="L179" t="s">
        <v>18</v>
      </c>
      <c r="M179">
        <f>Table1[[#This Row],[Arn]]*Table1[[#This Row],[price]]/(Table1[[#This Row],[Arn]]+Table1[[#This Row],[Steph]])</f>
        <v>0</v>
      </c>
      <c r="N179">
        <f>Table1[[#This Row],[Arn2]]*Table1[[#This Row],[price]]/(Table1[[#This Row],[Arn2]]+Table1[[#This Row],[Steph2]])</f>
        <v>5.3650000000000002</v>
      </c>
      <c r="O179">
        <f>Table1[[#This Row],[Steph]]*Table1[[#This Row],[price]]/(Table1[[#This Row],[Arn]]+Table1[[#This Row],[Steph]])</f>
        <v>10.73</v>
      </c>
      <c r="P179">
        <f>Table1[[#This Row],[Steph2]]*Table1[[#This Row],[price]]/(Table1[[#This Row],[Arn2]]+Table1[[#This Row],[Steph2]])</f>
        <v>5.3650000000000002</v>
      </c>
      <c r="Q179" s="8">
        <f>Table1[[#This Row],[Arn Spent]]+Table1[[#This Row],[Steph spent]]</f>
        <v>10.73</v>
      </c>
      <c r="R179" s="8">
        <f>Table1[[#This Row],[Arn Gained ]]+Table1[[#This Row],[Steph gained]]</f>
        <v>10.73</v>
      </c>
      <c r="S179" s="8">
        <f>Table1[[#This Row],[Spent]]-Table1[[#This Row],[Gained]]</f>
        <v>0</v>
      </c>
    </row>
    <row r="180" spans="1:19" x14ac:dyDescent="0.25">
      <c r="A180" t="s">
        <v>141</v>
      </c>
      <c r="C180" s="1">
        <v>42574</v>
      </c>
      <c r="D180">
        <v>4.95</v>
      </c>
      <c r="E180" t="s">
        <v>38</v>
      </c>
      <c r="F180" t="s">
        <v>29</v>
      </c>
      <c r="G180">
        <f>IF(OR(Table1[[#This Row],[account]]=" Courant Arnaud ",Table1[[#This Row],[account]]=" Courant Commun "),1,0)</f>
        <v>1</v>
      </c>
      <c r="H180">
        <f>IF(OR(Table1[[#This Row],[account]]=" Courant Stephanie ",Table1[[#This Row],[account]]=" Courant Commun "),1,0)</f>
        <v>0</v>
      </c>
      <c r="I180">
        <v>1</v>
      </c>
      <c r="J180">
        <v>1</v>
      </c>
      <c r="K180" t="s">
        <v>11</v>
      </c>
      <c r="L180" t="s">
        <v>25</v>
      </c>
      <c r="M180">
        <f>Table1[[#This Row],[Arn]]*Table1[[#This Row],[price]]/(Table1[[#This Row],[Arn]]+Table1[[#This Row],[Steph]])</f>
        <v>4.95</v>
      </c>
      <c r="N180">
        <f>Table1[[#This Row],[Arn2]]*Table1[[#This Row],[price]]/(Table1[[#This Row],[Arn2]]+Table1[[#This Row],[Steph2]])</f>
        <v>2.4750000000000001</v>
      </c>
      <c r="O180">
        <f>Table1[[#This Row],[Steph]]*Table1[[#This Row],[price]]/(Table1[[#This Row],[Arn]]+Table1[[#This Row],[Steph]])</f>
        <v>0</v>
      </c>
      <c r="P180">
        <f>Table1[[#This Row],[Steph2]]*Table1[[#This Row],[price]]/(Table1[[#This Row],[Arn2]]+Table1[[#This Row],[Steph2]])</f>
        <v>2.4750000000000001</v>
      </c>
      <c r="Q180" s="8">
        <f>Table1[[#This Row],[Arn Spent]]+Table1[[#This Row],[Steph spent]]</f>
        <v>4.95</v>
      </c>
      <c r="R180" s="8">
        <f>Table1[[#This Row],[Arn Gained ]]+Table1[[#This Row],[Steph gained]]</f>
        <v>4.95</v>
      </c>
      <c r="S180" s="8">
        <f>Table1[[#This Row],[Spent]]-Table1[[#This Row],[Gained]]</f>
        <v>0</v>
      </c>
    </row>
    <row r="181" spans="1:19" x14ac:dyDescent="0.25">
      <c r="A181" t="s">
        <v>39</v>
      </c>
      <c r="C181" s="1">
        <v>42573</v>
      </c>
      <c r="D181">
        <v>11.92</v>
      </c>
      <c r="E181" t="s">
        <v>9</v>
      </c>
      <c r="F181" t="s">
        <v>29</v>
      </c>
      <c r="G181">
        <f>IF(OR(Table1[[#This Row],[account]]=" Courant Arnaud ",Table1[[#This Row],[account]]=" Courant Commun "),1,0)</f>
        <v>1</v>
      </c>
      <c r="H181">
        <f>IF(OR(Table1[[#This Row],[account]]=" Courant Stephanie ",Table1[[#This Row],[account]]=" Courant Commun "),1,0)</f>
        <v>0</v>
      </c>
      <c r="I181">
        <v>1</v>
      </c>
      <c r="J181">
        <v>1</v>
      </c>
      <c r="K181" t="s">
        <v>11</v>
      </c>
      <c r="L181" t="s">
        <v>18</v>
      </c>
      <c r="M181">
        <f>Table1[[#This Row],[Arn]]*Table1[[#This Row],[price]]/(Table1[[#This Row],[Arn]]+Table1[[#This Row],[Steph]])</f>
        <v>11.92</v>
      </c>
      <c r="N181">
        <f>Table1[[#This Row],[Arn2]]*Table1[[#This Row],[price]]/(Table1[[#This Row],[Arn2]]+Table1[[#This Row],[Steph2]])</f>
        <v>5.96</v>
      </c>
      <c r="O181">
        <f>Table1[[#This Row],[Steph]]*Table1[[#This Row],[price]]/(Table1[[#This Row],[Arn]]+Table1[[#This Row],[Steph]])</f>
        <v>0</v>
      </c>
      <c r="P181">
        <f>Table1[[#This Row],[Steph2]]*Table1[[#This Row],[price]]/(Table1[[#This Row],[Arn2]]+Table1[[#This Row],[Steph2]])</f>
        <v>5.96</v>
      </c>
      <c r="Q181" s="8">
        <f>Table1[[#This Row],[Arn Spent]]+Table1[[#This Row],[Steph spent]]</f>
        <v>11.92</v>
      </c>
      <c r="R181" s="8">
        <f>Table1[[#This Row],[Arn Gained ]]+Table1[[#This Row],[Steph gained]]</f>
        <v>11.92</v>
      </c>
      <c r="S181" s="8">
        <f>Table1[[#This Row],[Spent]]-Table1[[#This Row],[Gained]]</f>
        <v>0</v>
      </c>
    </row>
    <row r="182" spans="1:19" x14ac:dyDescent="0.25">
      <c r="A182" t="s">
        <v>142</v>
      </c>
      <c r="C182" s="1">
        <v>42571</v>
      </c>
      <c r="D182">
        <v>-10</v>
      </c>
      <c r="E182" t="s">
        <v>38</v>
      </c>
      <c r="F182" t="s">
        <v>10</v>
      </c>
      <c r="G182">
        <f>IF(OR(Table1[[#This Row],[account]]=" Courant Arnaud ",Table1[[#This Row],[account]]=" Courant Commun "),1,0)</f>
        <v>0</v>
      </c>
      <c r="H182">
        <f>IF(OR(Table1[[#This Row],[account]]=" Courant Stephanie ",Table1[[#This Row],[account]]=" Courant Commun "),1,0)</f>
        <v>1</v>
      </c>
      <c r="I182">
        <v>1</v>
      </c>
      <c r="J182">
        <v>1</v>
      </c>
      <c r="K182" t="s">
        <v>11</v>
      </c>
      <c r="L182" t="s">
        <v>18</v>
      </c>
      <c r="M182">
        <f>Table1[[#This Row],[Arn]]*Table1[[#This Row],[price]]/(Table1[[#This Row],[Arn]]+Table1[[#This Row],[Steph]])</f>
        <v>0</v>
      </c>
      <c r="N182">
        <f>Table1[[#This Row],[Arn2]]*Table1[[#This Row],[price]]/(Table1[[#This Row],[Arn2]]+Table1[[#This Row],[Steph2]])</f>
        <v>-5</v>
      </c>
      <c r="O182">
        <f>Table1[[#This Row],[Steph]]*Table1[[#This Row],[price]]/(Table1[[#This Row],[Arn]]+Table1[[#This Row],[Steph]])</f>
        <v>-10</v>
      </c>
      <c r="P182">
        <f>Table1[[#This Row],[Steph2]]*Table1[[#This Row],[price]]/(Table1[[#This Row],[Arn2]]+Table1[[#This Row],[Steph2]])</f>
        <v>-5</v>
      </c>
      <c r="Q182" s="8">
        <f>Table1[[#This Row],[Arn Spent]]+Table1[[#This Row],[Steph spent]]</f>
        <v>-10</v>
      </c>
      <c r="R182" s="8">
        <f>Table1[[#This Row],[Arn Gained ]]+Table1[[#This Row],[Steph gained]]</f>
        <v>-10</v>
      </c>
      <c r="S182" s="8">
        <f>Table1[[#This Row],[Spent]]-Table1[[#This Row],[Gained]]</f>
        <v>0</v>
      </c>
    </row>
    <row r="183" spans="1:19" x14ac:dyDescent="0.25">
      <c r="A183" t="s">
        <v>93</v>
      </c>
      <c r="C183" s="1">
        <v>42571</v>
      </c>
      <c r="D183">
        <v>55</v>
      </c>
      <c r="E183" t="s">
        <v>20</v>
      </c>
      <c r="F183" t="s">
        <v>10</v>
      </c>
      <c r="G183">
        <f>IF(OR(Table1[[#This Row],[account]]=" Courant Arnaud ",Table1[[#This Row],[account]]=" Courant Commun "),1,0)</f>
        <v>0</v>
      </c>
      <c r="H183">
        <f>IF(OR(Table1[[#This Row],[account]]=" Courant Stephanie ",Table1[[#This Row],[account]]=" Courant Commun "),1,0)</f>
        <v>1</v>
      </c>
      <c r="I183">
        <v>1</v>
      </c>
      <c r="J183">
        <v>1</v>
      </c>
      <c r="K183" t="s">
        <v>11</v>
      </c>
      <c r="L183" t="s">
        <v>18</v>
      </c>
      <c r="M183">
        <f>Table1[[#This Row],[Arn]]*Table1[[#This Row],[price]]/(Table1[[#This Row],[Arn]]+Table1[[#This Row],[Steph]])</f>
        <v>0</v>
      </c>
      <c r="N183">
        <f>Table1[[#This Row],[Arn2]]*Table1[[#This Row],[price]]/(Table1[[#This Row],[Arn2]]+Table1[[#This Row],[Steph2]])</f>
        <v>27.5</v>
      </c>
      <c r="O183">
        <f>Table1[[#This Row],[Steph]]*Table1[[#This Row],[price]]/(Table1[[#This Row],[Arn]]+Table1[[#This Row],[Steph]])</f>
        <v>55</v>
      </c>
      <c r="P183">
        <f>Table1[[#This Row],[Steph2]]*Table1[[#This Row],[price]]/(Table1[[#This Row],[Arn2]]+Table1[[#This Row],[Steph2]])</f>
        <v>27.5</v>
      </c>
      <c r="Q183" s="8">
        <f>Table1[[#This Row],[Arn Spent]]+Table1[[#This Row],[Steph spent]]</f>
        <v>55</v>
      </c>
      <c r="R183" s="8">
        <f>Table1[[#This Row],[Arn Gained ]]+Table1[[#This Row],[Steph gained]]</f>
        <v>55</v>
      </c>
      <c r="S183" s="8">
        <f>Table1[[#This Row],[Spent]]-Table1[[#This Row],[Gained]]</f>
        <v>0</v>
      </c>
    </row>
    <row r="184" spans="1:19" x14ac:dyDescent="0.25">
      <c r="A184" t="s">
        <v>143</v>
      </c>
      <c r="C184" s="1">
        <v>42565</v>
      </c>
      <c r="D184">
        <v>13.5</v>
      </c>
      <c r="E184" t="s">
        <v>60</v>
      </c>
      <c r="F184" t="s">
        <v>10</v>
      </c>
      <c r="G184">
        <f>IF(OR(Table1[[#This Row],[account]]=" Courant Arnaud ",Table1[[#This Row],[account]]=" Courant Commun "),1,0)</f>
        <v>0</v>
      </c>
      <c r="H184">
        <f>IF(OR(Table1[[#This Row],[account]]=" Courant Stephanie ",Table1[[#This Row],[account]]=" Courant Commun "),1,0)</f>
        <v>1</v>
      </c>
      <c r="I184">
        <v>1</v>
      </c>
      <c r="J184">
        <v>0</v>
      </c>
      <c r="K184" t="s">
        <v>71</v>
      </c>
      <c r="L184" t="s">
        <v>18</v>
      </c>
      <c r="M184">
        <f>Table1[[#This Row],[Arn]]*Table1[[#This Row],[price]]/(Table1[[#This Row],[Arn]]+Table1[[#This Row],[Steph]])</f>
        <v>0</v>
      </c>
      <c r="N184">
        <f>Table1[[#This Row],[Arn2]]*Table1[[#This Row],[price]]/(Table1[[#This Row],[Arn2]]+Table1[[#This Row],[Steph2]])</f>
        <v>13.5</v>
      </c>
      <c r="O184">
        <f>Table1[[#This Row],[Steph]]*Table1[[#This Row],[price]]/(Table1[[#This Row],[Arn]]+Table1[[#This Row],[Steph]])</f>
        <v>13.5</v>
      </c>
      <c r="P184">
        <f>Table1[[#This Row],[Steph2]]*Table1[[#This Row],[price]]/(Table1[[#This Row],[Arn2]]+Table1[[#This Row],[Steph2]])</f>
        <v>0</v>
      </c>
      <c r="Q184" s="8">
        <f>Table1[[#This Row],[Arn Spent]]+Table1[[#This Row],[Steph spent]]</f>
        <v>13.5</v>
      </c>
      <c r="R184" s="8">
        <f>Table1[[#This Row],[Arn Gained ]]+Table1[[#This Row],[Steph gained]]</f>
        <v>13.5</v>
      </c>
      <c r="S184" s="8">
        <f>Table1[[#This Row],[Spent]]-Table1[[#This Row],[Gained]]</f>
        <v>0</v>
      </c>
    </row>
    <row r="185" spans="1:19" x14ac:dyDescent="0.25">
      <c r="A185" t="s">
        <v>144</v>
      </c>
      <c r="C185" s="1">
        <v>42565</v>
      </c>
      <c r="D185">
        <v>15.67</v>
      </c>
      <c r="E185" t="s">
        <v>24</v>
      </c>
      <c r="F185" t="s">
        <v>10</v>
      </c>
      <c r="G185">
        <f>IF(OR(Table1[[#This Row],[account]]=" Courant Arnaud ",Table1[[#This Row],[account]]=" Courant Commun "),1,0)</f>
        <v>0</v>
      </c>
      <c r="H185">
        <f>IF(OR(Table1[[#This Row],[account]]=" Courant Stephanie ",Table1[[#This Row],[account]]=" Courant Commun "),1,0)</f>
        <v>1</v>
      </c>
      <c r="I185">
        <v>1</v>
      </c>
      <c r="J185">
        <v>1</v>
      </c>
      <c r="K185" t="s">
        <v>11</v>
      </c>
      <c r="L185" t="s">
        <v>18</v>
      </c>
      <c r="M185">
        <f>Table1[[#This Row],[Arn]]*Table1[[#This Row],[price]]/(Table1[[#This Row],[Arn]]+Table1[[#This Row],[Steph]])</f>
        <v>0</v>
      </c>
      <c r="N185">
        <f>Table1[[#This Row],[Arn2]]*Table1[[#This Row],[price]]/(Table1[[#This Row],[Arn2]]+Table1[[#This Row],[Steph2]])</f>
        <v>7.835</v>
      </c>
      <c r="O185">
        <f>Table1[[#This Row],[Steph]]*Table1[[#This Row],[price]]/(Table1[[#This Row],[Arn]]+Table1[[#This Row],[Steph]])</f>
        <v>15.67</v>
      </c>
      <c r="P185">
        <f>Table1[[#This Row],[Steph2]]*Table1[[#This Row],[price]]/(Table1[[#This Row],[Arn2]]+Table1[[#This Row],[Steph2]])</f>
        <v>7.835</v>
      </c>
      <c r="Q185" s="8">
        <f>Table1[[#This Row],[Arn Spent]]+Table1[[#This Row],[Steph spent]]</f>
        <v>15.67</v>
      </c>
      <c r="R185" s="8">
        <f>Table1[[#This Row],[Arn Gained ]]+Table1[[#This Row],[Steph gained]]</f>
        <v>15.67</v>
      </c>
      <c r="S185" s="8">
        <f>Table1[[#This Row],[Spent]]-Table1[[#This Row],[Gained]]</f>
        <v>0</v>
      </c>
    </row>
    <row r="186" spans="1:19" x14ac:dyDescent="0.25">
      <c r="A186" t="s">
        <v>67</v>
      </c>
      <c r="C186" s="1">
        <v>42563</v>
      </c>
      <c r="D186">
        <v>79.290000000000006</v>
      </c>
      <c r="E186" t="s">
        <v>130</v>
      </c>
      <c r="F186" t="s">
        <v>14</v>
      </c>
      <c r="G186">
        <f>IF(OR(Table1[[#This Row],[account]]=" Courant Arnaud ",Table1[[#This Row],[account]]=" Courant Commun "),1,0)</f>
        <v>1</v>
      </c>
      <c r="H186">
        <f>IF(OR(Table1[[#This Row],[account]]=" Courant Stephanie ",Table1[[#This Row],[account]]=" Courant Commun "),1,0)</f>
        <v>1</v>
      </c>
      <c r="I186">
        <v>1</v>
      </c>
      <c r="J186">
        <v>1</v>
      </c>
      <c r="K186" t="s">
        <v>11</v>
      </c>
      <c r="L186" t="s">
        <v>18</v>
      </c>
      <c r="M186">
        <f>Table1[[#This Row],[Arn]]*Table1[[#This Row],[price]]/(Table1[[#This Row],[Arn]]+Table1[[#This Row],[Steph]])</f>
        <v>39.645000000000003</v>
      </c>
      <c r="N186">
        <f>Table1[[#This Row],[Arn2]]*Table1[[#This Row],[price]]/(Table1[[#This Row],[Arn2]]+Table1[[#This Row],[Steph2]])</f>
        <v>39.645000000000003</v>
      </c>
      <c r="O186">
        <f>Table1[[#This Row],[Steph]]*Table1[[#This Row],[price]]/(Table1[[#This Row],[Arn]]+Table1[[#This Row],[Steph]])</f>
        <v>39.645000000000003</v>
      </c>
      <c r="P186">
        <f>Table1[[#This Row],[Steph2]]*Table1[[#This Row],[price]]/(Table1[[#This Row],[Arn2]]+Table1[[#This Row],[Steph2]])</f>
        <v>39.645000000000003</v>
      </c>
      <c r="Q186" s="8">
        <f>Table1[[#This Row],[Arn Spent]]+Table1[[#This Row],[Steph spent]]</f>
        <v>79.290000000000006</v>
      </c>
      <c r="R186" s="8">
        <f>Table1[[#This Row],[Arn Gained ]]+Table1[[#This Row],[Steph gained]]</f>
        <v>79.290000000000006</v>
      </c>
      <c r="S186" s="8">
        <f>Table1[[#This Row],[Spent]]-Table1[[#This Row],[Gained]]</f>
        <v>0</v>
      </c>
    </row>
    <row r="187" spans="1:19" x14ac:dyDescent="0.25">
      <c r="A187" t="s">
        <v>145</v>
      </c>
      <c r="C187" s="1">
        <v>42562</v>
      </c>
      <c r="D187">
        <v>14</v>
      </c>
      <c r="E187" t="s">
        <v>38</v>
      </c>
      <c r="F187" t="s">
        <v>14</v>
      </c>
      <c r="G187">
        <f>IF(OR(Table1[[#This Row],[account]]=" Courant Arnaud ",Table1[[#This Row],[account]]=" Courant Commun "),1,0)</f>
        <v>1</v>
      </c>
      <c r="H187">
        <f>IF(OR(Table1[[#This Row],[account]]=" Courant Stephanie ",Table1[[#This Row],[account]]=" Courant Commun "),1,0)</f>
        <v>1</v>
      </c>
      <c r="I187">
        <v>1</v>
      </c>
      <c r="J187">
        <v>1</v>
      </c>
      <c r="K187" t="s">
        <v>11</v>
      </c>
      <c r="L187" t="s">
        <v>18</v>
      </c>
      <c r="M187">
        <f>Table1[[#This Row],[Arn]]*Table1[[#This Row],[price]]/(Table1[[#This Row],[Arn]]+Table1[[#This Row],[Steph]])</f>
        <v>7</v>
      </c>
      <c r="N187">
        <f>Table1[[#This Row],[Arn2]]*Table1[[#This Row],[price]]/(Table1[[#This Row],[Arn2]]+Table1[[#This Row],[Steph2]])</f>
        <v>7</v>
      </c>
      <c r="O187">
        <f>Table1[[#This Row],[Steph]]*Table1[[#This Row],[price]]/(Table1[[#This Row],[Arn]]+Table1[[#This Row],[Steph]])</f>
        <v>7</v>
      </c>
      <c r="P187">
        <f>Table1[[#This Row],[Steph2]]*Table1[[#This Row],[price]]/(Table1[[#This Row],[Arn2]]+Table1[[#This Row],[Steph2]])</f>
        <v>7</v>
      </c>
      <c r="Q187" s="8">
        <f>Table1[[#This Row],[Arn Spent]]+Table1[[#This Row],[Steph spent]]</f>
        <v>14</v>
      </c>
      <c r="R187" s="8">
        <f>Table1[[#This Row],[Arn Gained ]]+Table1[[#This Row],[Steph gained]]</f>
        <v>14</v>
      </c>
      <c r="S187" s="8">
        <f>Table1[[#This Row],[Spent]]-Table1[[#This Row],[Gained]]</f>
        <v>0</v>
      </c>
    </row>
    <row r="188" spans="1:19" x14ac:dyDescent="0.25">
      <c r="A188" t="s">
        <v>146</v>
      </c>
      <c r="C188" s="1">
        <v>42562</v>
      </c>
      <c r="D188">
        <v>38.659999999999997</v>
      </c>
      <c r="E188" t="s">
        <v>122</v>
      </c>
      <c r="F188" t="s">
        <v>10</v>
      </c>
      <c r="G188">
        <f>IF(OR(Table1[[#This Row],[account]]=" Courant Arnaud ",Table1[[#This Row],[account]]=" Courant Commun "),1,0)</f>
        <v>0</v>
      </c>
      <c r="H188">
        <f>IF(OR(Table1[[#This Row],[account]]=" Courant Stephanie ",Table1[[#This Row],[account]]=" Courant Commun "),1,0)</f>
        <v>1</v>
      </c>
      <c r="I188">
        <v>1</v>
      </c>
      <c r="J188">
        <v>1</v>
      </c>
      <c r="K188" t="s">
        <v>11</v>
      </c>
      <c r="L188" t="s">
        <v>25</v>
      </c>
      <c r="M188">
        <f>Table1[[#This Row],[Arn]]*Table1[[#This Row],[price]]/(Table1[[#This Row],[Arn]]+Table1[[#This Row],[Steph]])</f>
        <v>0</v>
      </c>
      <c r="N188">
        <f>Table1[[#This Row],[Arn2]]*Table1[[#This Row],[price]]/(Table1[[#This Row],[Arn2]]+Table1[[#This Row],[Steph2]])</f>
        <v>19.329999999999998</v>
      </c>
      <c r="O188">
        <f>Table1[[#This Row],[Steph]]*Table1[[#This Row],[price]]/(Table1[[#This Row],[Arn]]+Table1[[#This Row],[Steph]])</f>
        <v>38.659999999999997</v>
      </c>
      <c r="P188">
        <f>Table1[[#This Row],[Steph2]]*Table1[[#This Row],[price]]/(Table1[[#This Row],[Arn2]]+Table1[[#This Row],[Steph2]])</f>
        <v>19.329999999999998</v>
      </c>
      <c r="Q188" s="8">
        <f>Table1[[#This Row],[Arn Spent]]+Table1[[#This Row],[Steph spent]]</f>
        <v>38.659999999999997</v>
      </c>
      <c r="R188" s="8">
        <f>Table1[[#This Row],[Arn Gained ]]+Table1[[#This Row],[Steph gained]]</f>
        <v>38.659999999999997</v>
      </c>
      <c r="S188" s="8">
        <f>Table1[[#This Row],[Spent]]-Table1[[#This Row],[Gained]]</f>
        <v>0</v>
      </c>
    </row>
    <row r="189" spans="1:19" x14ac:dyDescent="0.25">
      <c r="A189" t="s">
        <v>147</v>
      </c>
      <c r="C189" s="1">
        <v>42559</v>
      </c>
      <c r="D189">
        <v>30</v>
      </c>
      <c r="E189" t="s">
        <v>20</v>
      </c>
      <c r="F189" t="s">
        <v>29</v>
      </c>
      <c r="G189">
        <f>IF(OR(Table1[[#This Row],[account]]=" Courant Arnaud ",Table1[[#This Row],[account]]=" Courant Commun "),1,0)</f>
        <v>1</v>
      </c>
      <c r="H189">
        <f>IF(OR(Table1[[#This Row],[account]]=" Courant Stephanie ",Table1[[#This Row],[account]]=" Courant Commun "),1,0)</f>
        <v>0</v>
      </c>
      <c r="I189">
        <v>1</v>
      </c>
      <c r="J189">
        <v>1</v>
      </c>
      <c r="K189" t="s">
        <v>11</v>
      </c>
      <c r="L189" t="s">
        <v>25</v>
      </c>
      <c r="M189">
        <f>Table1[[#This Row],[Arn]]*Table1[[#This Row],[price]]/(Table1[[#This Row],[Arn]]+Table1[[#This Row],[Steph]])</f>
        <v>30</v>
      </c>
      <c r="N189">
        <f>Table1[[#This Row],[Arn2]]*Table1[[#This Row],[price]]/(Table1[[#This Row],[Arn2]]+Table1[[#This Row],[Steph2]])</f>
        <v>15</v>
      </c>
      <c r="O189">
        <f>Table1[[#This Row],[Steph]]*Table1[[#This Row],[price]]/(Table1[[#This Row],[Arn]]+Table1[[#This Row],[Steph]])</f>
        <v>0</v>
      </c>
      <c r="P189">
        <f>Table1[[#This Row],[Steph2]]*Table1[[#This Row],[price]]/(Table1[[#This Row],[Arn2]]+Table1[[#This Row],[Steph2]])</f>
        <v>15</v>
      </c>
      <c r="Q189" s="8">
        <f>Table1[[#This Row],[Arn Spent]]+Table1[[#This Row],[Steph spent]]</f>
        <v>30</v>
      </c>
      <c r="R189" s="8">
        <f>Table1[[#This Row],[Arn Gained ]]+Table1[[#This Row],[Steph gained]]</f>
        <v>30</v>
      </c>
      <c r="S189" s="8">
        <f>Table1[[#This Row],[Spent]]-Table1[[#This Row],[Gained]]</f>
        <v>0</v>
      </c>
    </row>
    <row r="190" spans="1:19" x14ac:dyDescent="0.25">
      <c r="A190" t="s">
        <v>147</v>
      </c>
      <c r="C190" s="1">
        <v>42559</v>
      </c>
      <c r="D190">
        <v>20</v>
      </c>
      <c r="E190" t="s">
        <v>20</v>
      </c>
      <c r="F190" t="s">
        <v>10</v>
      </c>
      <c r="G190">
        <f>IF(OR(Table1[[#This Row],[account]]=" Courant Arnaud ",Table1[[#This Row],[account]]=" Courant Commun "),1,0)</f>
        <v>0</v>
      </c>
      <c r="H190">
        <f>IF(OR(Table1[[#This Row],[account]]=" Courant Stephanie ",Table1[[#This Row],[account]]=" Courant Commun "),1,0)</f>
        <v>1</v>
      </c>
      <c r="I190">
        <v>1</v>
      </c>
      <c r="J190">
        <v>1</v>
      </c>
      <c r="K190" t="s">
        <v>11</v>
      </c>
      <c r="L190" t="s">
        <v>25</v>
      </c>
      <c r="M190">
        <f>Table1[[#This Row],[Arn]]*Table1[[#This Row],[price]]/(Table1[[#This Row],[Arn]]+Table1[[#This Row],[Steph]])</f>
        <v>0</v>
      </c>
      <c r="N190">
        <f>Table1[[#This Row],[Arn2]]*Table1[[#This Row],[price]]/(Table1[[#This Row],[Arn2]]+Table1[[#This Row],[Steph2]])</f>
        <v>10</v>
      </c>
      <c r="O190">
        <f>Table1[[#This Row],[Steph]]*Table1[[#This Row],[price]]/(Table1[[#This Row],[Arn]]+Table1[[#This Row],[Steph]])</f>
        <v>20</v>
      </c>
      <c r="P190">
        <f>Table1[[#This Row],[Steph2]]*Table1[[#This Row],[price]]/(Table1[[#This Row],[Arn2]]+Table1[[#This Row],[Steph2]])</f>
        <v>10</v>
      </c>
      <c r="Q190" s="8">
        <f>Table1[[#This Row],[Arn Spent]]+Table1[[#This Row],[Steph spent]]</f>
        <v>20</v>
      </c>
      <c r="R190" s="8">
        <f>Table1[[#This Row],[Arn Gained ]]+Table1[[#This Row],[Steph gained]]</f>
        <v>20</v>
      </c>
      <c r="S190" s="8">
        <f>Table1[[#This Row],[Spent]]-Table1[[#This Row],[Gained]]</f>
        <v>0</v>
      </c>
    </row>
    <row r="191" spans="1:19" x14ac:dyDescent="0.25">
      <c r="A191" t="s">
        <v>31</v>
      </c>
      <c r="C191" s="1">
        <v>42558</v>
      </c>
      <c r="D191">
        <v>13.05</v>
      </c>
      <c r="E191" t="s">
        <v>130</v>
      </c>
      <c r="F191" t="s">
        <v>29</v>
      </c>
      <c r="G191">
        <f>IF(OR(Table1[[#This Row],[account]]=" Courant Arnaud ",Table1[[#This Row],[account]]=" Courant Commun "),1,0)</f>
        <v>1</v>
      </c>
      <c r="H191">
        <f>IF(OR(Table1[[#This Row],[account]]=" Courant Stephanie ",Table1[[#This Row],[account]]=" Courant Commun "),1,0)</f>
        <v>0</v>
      </c>
      <c r="I191">
        <v>1</v>
      </c>
      <c r="J191">
        <v>1</v>
      </c>
      <c r="K191" t="s">
        <v>11</v>
      </c>
      <c r="L191" t="s">
        <v>18</v>
      </c>
      <c r="M191">
        <f>Table1[[#This Row],[Arn]]*Table1[[#This Row],[price]]/(Table1[[#This Row],[Arn]]+Table1[[#This Row],[Steph]])</f>
        <v>13.05</v>
      </c>
      <c r="N191">
        <f>Table1[[#This Row],[Arn2]]*Table1[[#This Row],[price]]/(Table1[[#This Row],[Arn2]]+Table1[[#This Row],[Steph2]])</f>
        <v>6.5250000000000004</v>
      </c>
      <c r="O191">
        <f>Table1[[#This Row],[Steph]]*Table1[[#This Row],[price]]/(Table1[[#This Row],[Arn]]+Table1[[#This Row],[Steph]])</f>
        <v>0</v>
      </c>
      <c r="P191">
        <f>Table1[[#This Row],[Steph2]]*Table1[[#This Row],[price]]/(Table1[[#This Row],[Arn2]]+Table1[[#This Row],[Steph2]])</f>
        <v>6.5250000000000004</v>
      </c>
      <c r="Q191" s="8">
        <f>Table1[[#This Row],[Arn Spent]]+Table1[[#This Row],[Steph spent]]</f>
        <v>13.05</v>
      </c>
      <c r="R191" s="8">
        <f>Table1[[#This Row],[Arn Gained ]]+Table1[[#This Row],[Steph gained]]</f>
        <v>13.05</v>
      </c>
      <c r="S191" s="8">
        <f>Table1[[#This Row],[Spent]]-Table1[[#This Row],[Gained]]</f>
        <v>0</v>
      </c>
    </row>
    <row r="192" spans="1:19" x14ac:dyDescent="0.25">
      <c r="A192" t="s">
        <v>148</v>
      </c>
      <c r="C192" s="1">
        <v>42553</v>
      </c>
      <c r="D192">
        <v>4.74</v>
      </c>
      <c r="E192" t="s">
        <v>127</v>
      </c>
      <c r="F192" t="s">
        <v>29</v>
      </c>
      <c r="G192">
        <f>IF(OR(Table1[[#This Row],[account]]=" Courant Arnaud ",Table1[[#This Row],[account]]=" Courant Commun "),1,0)</f>
        <v>1</v>
      </c>
      <c r="H192">
        <f>IF(OR(Table1[[#This Row],[account]]=" Courant Stephanie ",Table1[[#This Row],[account]]=" Courant Commun "),1,0)</f>
        <v>0</v>
      </c>
      <c r="I192">
        <v>1</v>
      </c>
      <c r="J192">
        <v>1</v>
      </c>
      <c r="K192" t="s">
        <v>11</v>
      </c>
      <c r="L192" t="s">
        <v>18</v>
      </c>
      <c r="M192">
        <f>Table1[[#This Row],[Arn]]*Table1[[#This Row],[price]]/(Table1[[#This Row],[Arn]]+Table1[[#This Row],[Steph]])</f>
        <v>4.74</v>
      </c>
      <c r="N192">
        <f>Table1[[#This Row],[Arn2]]*Table1[[#This Row],[price]]/(Table1[[#This Row],[Arn2]]+Table1[[#This Row],[Steph2]])</f>
        <v>2.37</v>
      </c>
      <c r="O192">
        <f>Table1[[#This Row],[Steph]]*Table1[[#This Row],[price]]/(Table1[[#This Row],[Arn]]+Table1[[#This Row],[Steph]])</f>
        <v>0</v>
      </c>
      <c r="P192">
        <f>Table1[[#This Row],[Steph2]]*Table1[[#This Row],[price]]/(Table1[[#This Row],[Arn2]]+Table1[[#This Row],[Steph2]])</f>
        <v>2.37</v>
      </c>
      <c r="Q192" s="8">
        <f>Table1[[#This Row],[Arn Spent]]+Table1[[#This Row],[Steph spent]]</f>
        <v>4.74</v>
      </c>
      <c r="R192" s="8">
        <f>Table1[[#This Row],[Arn Gained ]]+Table1[[#This Row],[Steph gained]]</f>
        <v>4.74</v>
      </c>
      <c r="S192" s="8">
        <f>Table1[[#This Row],[Spent]]-Table1[[#This Row],[Gained]]</f>
        <v>0</v>
      </c>
    </row>
    <row r="193" spans="1:19" x14ac:dyDescent="0.25">
      <c r="A193" t="s">
        <v>149</v>
      </c>
      <c r="C193" s="1">
        <v>42553</v>
      </c>
      <c r="D193">
        <v>25.99</v>
      </c>
      <c r="E193" t="s">
        <v>150</v>
      </c>
      <c r="F193" t="s">
        <v>29</v>
      </c>
      <c r="G193">
        <f>IF(OR(Table1[[#This Row],[account]]=" Courant Arnaud ",Table1[[#This Row],[account]]=" Courant Commun "),1,0)</f>
        <v>1</v>
      </c>
      <c r="H193">
        <f>IF(OR(Table1[[#This Row],[account]]=" Courant Stephanie ",Table1[[#This Row],[account]]=" Courant Commun "),1,0)</f>
        <v>0</v>
      </c>
      <c r="I193">
        <v>1</v>
      </c>
      <c r="J193">
        <v>1</v>
      </c>
      <c r="K193" t="s">
        <v>11</v>
      </c>
      <c r="L193" t="s">
        <v>18</v>
      </c>
      <c r="M193">
        <f>Table1[[#This Row],[Arn]]*Table1[[#This Row],[price]]/(Table1[[#This Row],[Arn]]+Table1[[#This Row],[Steph]])</f>
        <v>25.99</v>
      </c>
      <c r="N193">
        <f>Table1[[#This Row],[Arn2]]*Table1[[#This Row],[price]]/(Table1[[#This Row],[Arn2]]+Table1[[#This Row],[Steph2]])</f>
        <v>12.994999999999999</v>
      </c>
      <c r="O193">
        <f>Table1[[#This Row],[Steph]]*Table1[[#This Row],[price]]/(Table1[[#This Row],[Arn]]+Table1[[#This Row],[Steph]])</f>
        <v>0</v>
      </c>
      <c r="P193">
        <f>Table1[[#This Row],[Steph2]]*Table1[[#This Row],[price]]/(Table1[[#This Row],[Arn2]]+Table1[[#This Row],[Steph2]])</f>
        <v>12.994999999999999</v>
      </c>
      <c r="Q193" s="8">
        <f>Table1[[#This Row],[Arn Spent]]+Table1[[#This Row],[Steph spent]]</f>
        <v>25.99</v>
      </c>
      <c r="R193" s="8">
        <f>Table1[[#This Row],[Arn Gained ]]+Table1[[#This Row],[Steph gained]]</f>
        <v>25.99</v>
      </c>
      <c r="S193" s="8">
        <f>Table1[[#This Row],[Spent]]-Table1[[#This Row],[Gained]]</f>
        <v>0</v>
      </c>
    </row>
    <row r="194" spans="1:19" x14ac:dyDescent="0.25">
      <c r="A194" t="s">
        <v>8</v>
      </c>
      <c r="C194" s="1">
        <v>42553</v>
      </c>
      <c r="D194">
        <v>95.71</v>
      </c>
      <c r="E194" t="s">
        <v>9</v>
      </c>
      <c r="F194" t="s">
        <v>29</v>
      </c>
      <c r="G194">
        <f>IF(OR(Table1[[#This Row],[account]]=" Courant Arnaud ",Table1[[#This Row],[account]]=" Courant Commun "),1,0)</f>
        <v>1</v>
      </c>
      <c r="H194">
        <f>IF(OR(Table1[[#This Row],[account]]=" Courant Stephanie ",Table1[[#This Row],[account]]=" Courant Commun "),1,0)</f>
        <v>0</v>
      </c>
      <c r="I194">
        <v>1</v>
      </c>
      <c r="J194">
        <v>1</v>
      </c>
      <c r="K194" t="s">
        <v>11</v>
      </c>
      <c r="L194" t="s">
        <v>18</v>
      </c>
      <c r="M194">
        <f>Table1[[#This Row],[Arn]]*Table1[[#This Row],[price]]/(Table1[[#This Row],[Arn]]+Table1[[#This Row],[Steph]])</f>
        <v>95.71</v>
      </c>
      <c r="N194">
        <f>Table1[[#This Row],[Arn2]]*Table1[[#This Row],[price]]/(Table1[[#This Row],[Arn2]]+Table1[[#This Row],[Steph2]])</f>
        <v>47.854999999999997</v>
      </c>
      <c r="O194">
        <f>Table1[[#This Row],[Steph]]*Table1[[#This Row],[price]]/(Table1[[#This Row],[Arn]]+Table1[[#This Row],[Steph]])</f>
        <v>0</v>
      </c>
      <c r="P194">
        <f>Table1[[#This Row],[Steph2]]*Table1[[#This Row],[price]]/(Table1[[#This Row],[Arn2]]+Table1[[#This Row],[Steph2]])</f>
        <v>47.854999999999997</v>
      </c>
      <c r="Q194" s="8">
        <f>Table1[[#This Row],[Arn Spent]]+Table1[[#This Row],[Steph spent]]</f>
        <v>95.71</v>
      </c>
      <c r="R194" s="8">
        <f>Table1[[#This Row],[Arn Gained ]]+Table1[[#This Row],[Steph gained]]</f>
        <v>95.71</v>
      </c>
      <c r="S194" s="8">
        <f>Table1[[#This Row],[Spent]]-Table1[[#This Row],[Gained]]</f>
        <v>0</v>
      </c>
    </row>
    <row r="195" spans="1:19" x14ac:dyDescent="0.25">
      <c r="A195" t="s">
        <v>151</v>
      </c>
      <c r="C195" s="1">
        <v>42553</v>
      </c>
      <c r="D195">
        <v>14</v>
      </c>
      <c r="E195" t="s">
        <v>94</v>
      </c>
      <c r="F195" t="s">
        <v>29</v>
      </c>
      <c r="G195">
        <f>IF(OR(Table1[[#This Row],[account]]=" Courant Arnaud ",Table1[[#This Row],[account]]=" Courant Commun "),1,0)</f>
        <v>1</v>
      </c>
      <c r="H195">
        <f>IF(OR(Table1[[#This Row],[account]]=" Courant Stephanie ",Table1[[#This Row],[account]]=" Courant Commun "),1,0)</f>
        <v>0</v>
      </c>
      <c r="I195">
        <v>1</v>
      </c>
      <c r="J195">
        <v>1</v>
      </c>
      <c r="K195" t="s">
        <v>11</v>
      </c>
      <c r="L195" t="s">
        <v>18</v>
      </c>
      <c r="M195">
        <f>Table1[[#This Row],[Arn]]*Table1[[#This Row],[price]]/(Table1[[#This Row],[Arn]]+Table1[[#This Row],[Steph]])</f>
        <v>14</v>
      </c>
      <c r="N195">
        <f>Table1[[#This Row],[Arn2]]*Table1[[#This Row],[price]]/(Table1[[#This Row],[Arn2]]+Table1[[#This Row],[Steph2]])</f>
        <v>7</v>
      </c>
      <c r="O195">
        <f>Table1[[#This Row],[Steph]]*Table1[[#This Row],[price]]/(Table1[[#This Row],[Arn]]+Table1[[#This Row],[Steph]])</f>
        <v>0</v>
      </c>
      <c r="P195">
        <f>Table1[[#This Row],[Steph2]]*Table1[[#This Row],[price]]/(Table1[[#This Row],[Arn2]]+Table1[[#This Row],[Steph2]])</f>
        <v>7</v>
      </c>
      <c r="Q195" s="8">
        <f>Table1[[#This Row],[Arn Spent]]+Table1[[#This Row],[Steph spent]]</f>
        <v>14</v>
      </c>
      <c r="R195" s="8">
        <f>Table1[[#This Row],[Arn Gained ]]+Table1[[#This Row],[Steph gained]]</f>
        <v>14</v>
      </c>
      <c r="S195" s="8">
        <f>Table1[[#This Row],[Spent]]-Table1[[#This Row],[Gained]]</f>
        <v>0</v>
      </c>
    </row>
    <row r="196" spans="1:19" x14ac:dyDescent="0.25">
      <c r="A196" t="s">
        <v>144</v>
      </c>
      <c r="C196" s="1">
        <v>42552</v>
      </c>
      <c r="D196">
        <v>15.67</v>
      </c>
      <c r="E196" t="s">
        <v>24</v>
      </c>
      <c r="F196" t="s">
        <v>10</v>
      </c>
      <c r="G196">
        <f>IF(OR(Table1[[#This Row],[account]]=" Courant Arnaud ",Table1[[#This Row],[account]]=" Courant Commun "),1,0)</f>
        <v>0</v>
      </c>
      <c r="H196">
        <f>IF(OR(Table1[[#This Row],[account]]=" Courant Stephanie ",Table1[[#This Row],[account]]=" Courant Commun "),1,0)</f>
        <v>1</v>
      </c>
      <c r="I196">
        <v>1</v>
      </c>
      <c r="J196">
        <v>1</v>
      </c>
      <c r="K196" t="s">
        <v>11</v>
      </c>
      <c r="L196" t="s">
        <v>18</v>
      </c>
      <c r="M196">
        <f>Table1[[#This Row],[Arn]]*Table1[[#This Row],[price]]/(Table1[[#This Row],[Arn]]+Table1[[#This Row],[Steph]])</f>
        <v>0</v>
      </c>
      <c r="N196">
        <f>Table1[[#This Row],[Arn2]]*Table1[[#This Row],[price]]/(Table1[[#This Row],[Arn2]]+Table1[[#This Row],[Steph2]])</f>
        <v>7.835</v>
      </c>
      <c r="O196">
        <f>Table1[[#This Row],[Steph]]*Table1[[#This Row],[price]]/(Table1[[#This Row],[Arn]]+Table1[[#This Row],[Steph]])</f>
        <v>15.67</v>
      </c>
      <c r="P196">
        <f>Table1[[#This Row],[Steph2]]*Table1[[#This Row],[price]]/(Table1[[#This Row],[Arn2]]+Table1[[#This Row],[Steph2]])</f>
        <v>7.835</v>
      </c>
      <c r="Q196" s="8">
        <f>Table1[[#This Row],[Arn Spent]]+Table1[[#This Row],[Steph spent]]</f>
        <v>15.67</v>
      </c>
      <c r="R196" s="8">
        <f>Table1[[#This Row],[Arn Gained ]]+Table1[[#This Row],[Steph gained]]</f>
        <v>15.67</v>
      </c>
      <c r="S196" s="8">
        <f>Table1[[#This Row],[Spent]]-Table1[[#This Row],[Gained]]</f>
        <v>0</v>
      </c>
    </row>
    <row r="197" spans="1:19" x14ac:dyDescent="0.25">
      <c r="A197" t="s">
        <v>152</v>
      </c>
      <c r="C197" s="1">
        <v>42552</v>
      </c>
      <c r="D197">
        <v>21.97</v>
      </c>
      <c r="E197" t="s">
        <v>20</v>
      </c>
      <c r="F197" t="s">
        <v>10</v>
      </c>
      <c r="G197">
        <f>IF(OR(Table1[[#This Row],[account]]=" Courant Arnaud ",Table1[[#This Row],[account]]=" Courant Commun "),1,0)</f>
        <v>0</v>
      </c>
      <c r="H197">
        <f>IF(OR(Table1[[#This Row],[account]]=" Courant Stephanie ",Table1[[#This Row],[account]]=" Courant Commun "),1,0)</f>
        <v>1</v>
      </c>
      <c r="I197">
        <v>1</v>
      </c>
      <c r="J197">
        <v>1</v>
      </c>
      <c r="K197" t="s">
        <v>11</v>
      </c>
      <c r="L197" t="s">
        <v>18</v>
      </c>
      <c r="M197">
        <f>Table1[[#This Row],[Arn]]*Table1[[#This Row],[price]]/(Table1[[#This Row],[Arn]]+Table1[[#This Row],[Steph]])</f>
        <v>0</v>
      </c>
      <c r="N197">
        <f>Table1[[#This Row],[Arn2]]*Table1[[#This Row],[price]]/(Table1[[#This Row],[Arn2]]+Table1[[#This Row],[Steph2]])</f>
        <v>10.984999999999999</v>
      </c>
      <c r="O197">
        <f>Table1[[#This Row],[Steph]]*Table1[[#This Row],[price]]/(Table1[[#This Row],[Arn]]+Table1[[#This Row],[Steph]])</f>
        <v>21.97</v>
      </c>
      <c r="P197">
        <f>Table1[[#This Row],[Steph2]]*Table1[[#This Row],[price]]/(Table1[[#This Row],[Arn2]]+Table1[[#This Row],[Steph2]])</f>
        <v>10.984999999999999</v>
      </c>
      <c r="Q197" s="8">
        <f>Table1[[#This Row],[Arn Spent]]+Table1[[#This Row],[Steph spent]]</f>
        <v>21.97</v>
      </c>
      <c r="R197" s="8">
        <f>Table1[[#This Row],[Arn Gained ]]+Table1[[#This Row],[Steph gained]]</f>
        <v>21.97</v>
      </c>
      <c r="S197" s="8">
        <f>Table1[[#This Row],[Spent]]-Table1[[#This Row],[Gained]]</f>
        <v>0</v>
      </c>
    </row>
    <row r="198" spans="1:19" x14ac:dyDescent="0.25">
      <c r="A198" t="s">
        <v>41</v>
      </c>
      <c r="C198" s="1">
        <v>42552</v>
      </c>
      <c r="D198">
        <v>12.39</v>
      </c>
      <c r="E198" t="s">
        <v>9</v>
      </c>
      <c r="F198" t="s">
        <v>10</v>
      </c>
      <c r="G198">
        <f>IF(OR(Table1[[#This Row],[account]]=" Courant Arnaud ",Table1[[#This Row],[account]]=" Courant Commun "),1,0)</f>
        <v>0</v>
      </c>
      <c r="H198">
        <f>IF(OR(Table1[[#This Row],[account]]=" Courant Stephanie ",Table1[[#This Row],[account]]=" Courant Commun "),1,0)</f>
        <v>1</v>
      </c>
      <c r="I198">
        <v>1</v>
      </c>
      <c r="J198">
        <v>1</v>
      </c>
      <c r="K198" t="s">
        <v>11</v>
      </c>
      <c r="L198" t="s">
        <v>18</v>
      </c>
      <c r="M198">
        <f>Table1[[#This Row],[Arn]]*Table1[[#This Row],[price]]/(Table1[[#This Row],[Arn]]+Table1[[#This Row],[Steph]])</f>
        <v>0</v>
      </c>
      <c r="N198">
        <f>Table1[[#This Row],[Arn2]]*Table1[[#This Row],[price]]/(Table1[[#This Row],[Arn2]]+Table1[[#This Row],[Steph2]])</f>
        <v>6.1950000000000003</v>
      </c>
      <c r="O198">
        <f>Table1[[#This Row],[Steph]]*Table1[[#This Row],[price]]/(Table1[[#This Row],[Arn]]+Table1[[#This Row],[Steph]])</f>
        <v>12.39</v>
      </c>
      <c r="P198">
        <f>Table1[[#This Row],[Steph2]]*Table1[[#This Row],[price]]/(Table1[[#This Row],[Arn2]]+Table1[[#This Row],[Steph2]])</f>
        <v>6.1950000000000003</v>
      </c>
      <c r="Q198" s="8">
        <f>Table1[[#This Row],[Arn Spent]]+Table1[[#This Row],[Steph spent]]</f>
        <v>12.39</v>
      </c>
      <c r="R198" s="8">
        <f>Table1[[#This Row],[Arn Gained ]]+Table1[[#This Row],[Steph gained]]</f>
        <v>12.39</v>
      </c>
      <c r="S198" s="8">
        <f>Table1[[#This Row],[Spent]]-Table1[[#This Row],[Gained]]</f>
        <v>0</v>
      </c>
    </row>
    <row r="199" spans="1:19" x14ac:dyDescent="0.25">
      <c r="A199" t="s">
        <v>41</v>
      </c>
      <c r="C199" s="1">
        <v>42550</v>
      </c>
      <c r="D199">
        <v>11.38</v>
      </c>
      <c r="E199" t="s">
        <v>9</v>
      </c>
      <c r="F199" t="s">
        <v>10</v>
      </c>
      <c r="G199">
        <f>IF(OR(Table1[[#This Row],[account]]=" Courant Arnaud ",Table1[[#This Row],[account]]=" Courant Commun "),1,0)</f>
        <v>0</v>
      </c>
      <c r="H199">
        <f>IF(OR(Table1[[#This Row],[account]]=" Courant Stephanie ",Table1[[#This Row],[account]]=" Courant Commun "),1,0)</f>
        <v>1</v>
      </c>
      <c r="I199">
        <v>1</v>
      </c>
      <c r="J199">
        <v>1</v>
      </c>
      <c r="K199" t="s">
        <v>11</v>
      </c>
      <c r="L199" t="s">
        <v>18</v>
      </c>
      <c r="M199">
        <f>Table1[[#This Row],[Arn]]*Table1[[#This Row],[price]]/(Table1[[#This Row],[Arn]]+Table1[[#This Row],[Steph]])</f>
        <v>0</v>
      </c>
      <c r="N199">
        <f>Table1[[#This Row],[Arn2]]*Table1[[#This Row],[price]]/(Table1[[#This Row],[Arn2]]+Table1[[#This Row],[Steph2]])</f>
        <v>5.69</v>
      </c>
      <c r="O199">
        <f>Table1[[#This Row],[Steph]]*Table1[[#This Row],[price]]/(Table1[[#This Row],[Arn]]+Table1[[#This Row],[Steph]])</f>
        <v>11.38</v>
      </c>
      <c r="P199">
        <f>Table1[[#This Row],[Steph2]]*Table1[[#This Row],[price]]/(Table1[[#This Row],[Arn2]]+Table1[[#This Row],[Steph2]])</f>
        <v>5.69</v>
      </c>
      <c r="Q199" s="8">
        <f>Table1[[#This Row],[Arn Spent]]+Table1[[#This Row],[Steph spent]]</f>
        <v>11.38</v>
      </c>
      <c r="R199" s="8">
        <f>Table1[[#This Row],[Arn Gained ]]+Table1[[#This Row],[Steph gained]]</f>
        <v>11.38</v>
      </c>
      <c r="S199" s="8">
        <f>Table1[[#This Row],[Spent]]-Table1[[#This Row],[Gained]]</f>
        <v>0</v>
      </c>
    </row>
    <row r="200" spans="1:19" x14ac:dyDescent="0.25">
      <c r="A200" t="s">
        <v>41</v>
      </c>
      <c r="C200" s="1">
        <v>42548</v>
      </c>
      <c r="D200">
        <v>14.75</v>
      </c>
      <c r="E200" t="s">
        <v>9</v>
      </c>
      <c r="F200" t="s">
        <v>10</v>
      </c>
      <c r="G200">
        <f>IF(OR(Table1[[#This Row],[account]]=" Courant Arnaud ",Table1[[#This Row],[account]]=" Courant Commun "),1,0)</f>
        <v>0</v>
      </c>
      <c r="H200">
        <f>IF(OR(Table1[[#This Row],[account]]=" Courant Stephanie ",Table1[[#This Row],[account]]=" Courant Commun "),1,0)</f>
        <v>1</v>
      </c>
      <c r="I200">
        <v>1</v>
      </c>
      <c r="J200">
        <v>1</v>
      </c>
      <c r="K200" t="s">
        <v>11</v>
      </c>
      <c r="L200" t="s">
        <v>18</v>
      </c>
      <c r="M200">
        <f>Table1[[#This Row],[Arn]]*Table1[[#This Row],[price]]/(Table1[[#This Row],[Arn]]+Table1[[#This Row],[Steph]])</f>
        <v>0</v>
      </c>
      <c r="N200">
        <f>Table1[[#This Row],[Arn2]]*Table1[[#This Row],[price]]/(Table1[[#This Row],[Arn2]]+Table1[[#This Row],[Steph2]])</f>
        <v>7.375</v>
      </c>
      <c r="O200">
        <f>Table1[[#This Row],[Steph]]*Table1[[#This Row],[price]]/(Table1[[#This Row],[Arn]]+Table1[[#This Row],[Steph]])</f>
        <v>14.75</v>
      </c>
      <c r="P200">
        <f>Table1[[#This Row],[Steph2]]*Table1[[#This Row],[price]]/(Table1[[#This Row],[Arn2]]+Table1[[#This Row],[Steph2]])</f>
        <v>7.375</v>
      </c>
      <c r="Q200" s="8">
        <f>Table1[[#This Row],[Arn Spent]]+Table1[[#This Row],[Steph spent]]</f>
        <v>14.75</v>
      </c>
      <c r="R200" s="8">
        <f>Table1[[#This Row],[Arn Gained ]]+Table1[[#This Row],[Steph gained]]</f>
        <v>14.75</v>
      </c>
      <c r="S200" s="8">
        <f>Table1[[#This Row],[Spent]]-Table1[[#This Row],[Gained]]</f>
        <v>0</v>
      </c>
    </row>
    <row r="201" spans="1:19" x14ac:dyDescent="0.25">
      <c r="A201" t="s">
        <v>153</v>
      </c>
      <c r="C201" s="1">
        <v>42546</v>
      </c>
      <c r="D201">
        <v>4.95</v>
      </c>
      <c r="E201" t="s">
        <v>154</v>
      </c>
      <c r="F201" t="s">
        <v>29</v>
      </c>
      <c r="G201">
        <f>IF(OR(Table1[[#This Row],[account]]=" Courant Arnaud ",Table1[[#This Row],[account]]=" Courant Commun "),1,0)</f>
        <v>1</v>
      </c>
      <c r="H201">
        <f>IF(OR(Table1[[#This Row],[account]]=" Courant Stephanie ",Table1[[#This Row],[account]]=" Courant Commun "),1,0)</f>
        <v>0</v>
      </c>
      <c r="I201">
        <v>1</v>
      </c>
      <c r="J201">
        <v>1</v>
      </c>
      <c r="K201" t="s">
        <v>11</v>
      </c>
      <c r="L201" t="s">
        <v>18</v>
      </c>
      <c r="M201">
        <f>Table1[[#This Row],[Arn]]*Table1[[#This Row],[price]]/(Table1[[#This Row],[Arn]]+Table1[[#This Row],[Steph]])</f>
        <v>4.95</v>
      </c>
      <c r="N201">
        <f>Table1[[#This Row],[Arn2]]*Table1[[#This Row],[price]]/(Table1[[#This Row],[Arn2]]+Table1[[#This Row],[Steph2]])</f>
        <v>2.4750000000000001</v>
      </c>
      <c r="O201">
        <f>Table1[[#This Row],[Steph]]*Table1[[#This Row],[price]]/(Table1[[#This Row],[Arn]]+Table1[[#This Row],[Steph]])</f>
        <v>0</v>
      </c>
      <c r="P201">
        <f>Table1[[#This Row],[Steph2]]*Table1[[#This Row],[price]]/(Table1[[#This Row],[Arn2]]+Table1[[#This Row],[Steph2]])</f>
        <v>2.4750000000000001</v>
      </c>
      <c r="Q201" s="8">
        <f>Table1[[#This Row],[Arn Spent]]+Table1[[#This Row],[Steph spent]]</f>
        <v>4.95</v>
      </c>
      <c r="R201" s="8">
        <f>Table1[[#This Row],[Arn Gained ]]+Table1[[#This Row],[Steph gained]]</f>
        <v>4.95</v>
      </c>
      <c r="S201" s="8">
        <f>Table1[[#This Row],[Spent]]-Table1[[#This Row],[Gained]]</f>
        <v>0</v>
      </c>
    </row>
    <row r="202" spans="1:19" x14ac:dyDescent="0.25">
      <c r="A202" t="s">
        <v>8</v>
      </c>
      <c r="C202" s="1">
        <v>42546</v>
      </c>
      <c r="D202">
        <v>81.37</v>
      </c>
      <c r="E202" t="s">
        <v>9</v>
      </c>
      <c r="F202" t="s">
        <v>14</v>
      </c>
      <c r="G202">
        <f>IF(OR(Table1[[#This Row],[account]]=" Courant Arnaud ",Table1[[#This Row],[account]]=" Courant Commun "),1,0)</f>
        <v>1</v>
      </c>
      <c r="H202">
        <f>IF(OR(Table1[[#This Row],[account]]=" Courant Stephanie ",Table1[[#This Row],[account]]=" Courant Commun "),1,0)</f>
        <v>1</v>
      </c>
      <c r="I202">
        <v>1</v>
      </c>
      <c r="J202">
        <v>1</v>
      </c>
      <c r="K202" t="s">
        <v>11</v>
      </c>
      <c r="L202" t="s">
        <v>25</v>
      </c>
      <c r="M202">
        <f>Table1[[#This Row],[Arn]]*Table1[[#This Row],[price]]/(Table1[[#This Row],[Arn]]+Table1[[#This Row],[Steph]])</f>
        <v>40.685000000000002</v>
      </c>
      <c r="N202">
        <f>Table1[[#This Row],[Arn2]]*Table1[[#This Row],[price]]/(Table1[[#This Row],[Arn2]]+Table1[[#This Row],[Steph2]])</f>
        <v>40.685000000000002</v>
      </c>
      <c r="O202">
        <f>Table1[[#This Row],[Steph]]*Table1[[#This Row],[price]]/(Table1[[#This Row],[Arn]]+Table1[[#This Row],[Steph]])</f>
        <v>40.685000000000002</v>
      </c>
      <c r="P202">
        <f>Table1[[#This Row],[Steph2]]*Table1[[#This Row],[price]]/(Table1[[#This Row],[Arn2]]+Table1[[#This Row],[Steph2]])</f>
        <v>40.685000000000002</v>
      </c>
      <c r="Q202" s="8">
        <f>Table1[[#This Row],[Arn Spent]]+Table1[[#This Row],[Steph spent]]</f>
        <v>81.37</v>
      </c>
      <c r="R202" s="8">
        <f>Table1[[#This Row],[Arn Gained ]]+Table1[[#This Row],[Steph gained]]</f>
        <v>81.37</v>
      </c>
      <c r="S202" s="8">
        <f>Table1[[#This Row],[Spent]]-Table1[[#This Row],[Gained]]</f>
        <v>0</v>
      </c>
    </row>
    <row r="203" spans="1:19" x14ac:dyDescent="0.25">
      <c r="A203" t="s">
        <v>155</v>
      </c>
      <c r="C203" s="1">
        <v>42545</v>
      </c>
      <c r="D203">
        <v>38.1</v>
      </c>
      <c r="E203" t="s">
        <v>94</v>
      </c>
      <c r="F203" t="s">
        <v>29</v>
      </c>
      <c r="G203">
        <f>IF(OR(Table1[[#This Row],[account]]=" Courant Arnaud ",Table1[[#This Row],[account]]=" Courant Commun "),1,0)</f>
        <v>1</v>
      </c>
      <c r="H203">
        <f>IF(OR(Table1[[#This Row],[account]]=" Courant Stephanie ",Table1[[#This Row],[account]]=" Courant Commun "),1,0)</f>
        <v>0</v>
      </c>
      <c r="I203">
        <v>1</v>
      </c>
      <c r="J203">
        <v>0</v>
      </c>
      <c r="K203" t="s">
        <v>71</v>
      </c>
      <c r="L203" t="s">
        <v>18</v>
      </c>
      <c r="M203">
        <f>Table1[[#This Row],[Arn]]*Table1[[#This Row],[price]]/(Table1[[#This Row],[Arn]]+Table1[[#This Row],[Steph]])</f>
        <v>38.1</v>
      </c>
      <c r="N203">
        <f>Table1[[#This Row],[Arn2]]*Table1[[#This Row],[price]]/(Table1[[#This Row],[Arn2]]+Table1[[#This Row],[Steph2]])</f>
        <v>38.1</v>
      </c>
      <c r="O203">
        <f>Table1[[#This Row],[Steph]]*Table1[[#This Row],[price]]/(Table1[[#This Row],[Arn]]+Table1[[#This Row],[Steph]])</f>
        <v>0</v>
      </c>
      <c r="P203">
        <f>Table1[[#This Row],[Steph2]]*Table1[[#This Row],[price]]/(Table1[[#This Row],[Arn2]]+Table1[[#This Row],[Steph2]])</f>
        <v>0</v>
      </c>
      <c r="Q203" s="8">
        <f>Table1[[#This Row],[Arn Spent]]+Table1[[#This Row],[Steph spent]]</f>
        <v>38.1</v>
      </c>
      <c r="R203" s="8">
        <f>Table1[[#This Row],[Arn Gained ]]+Table1[[#This Row],[Steph gained]]</f>
        <v>38.1</v>
      </c>
      <c r="S203" s="8">
        <f>Table1[[#This Row],[Spent]]-Table1[[#This Row],[Gained]]</f>
        <v>0</v>
      </c>
    </row>
    <row r="204" spans="1:19" x14ac:dyDescent="0.25">
      <c r="A204" t="s">
        <v>156</v>
      </c>
      <c r="C204" s="1">
        <v>42543</v>
      </c>
      <c r="D204">
        <v>32.299999999999997</v>
      </c>
      <c r="E204" t="s">
        <v>43</v>
      </c>
      <c r="F204" t="s">
        <v>10</v>
      </c>
      <c r="G204">
        <f>IF(OR(Table1[[#This Row],[account]]=" Courant Arnaud ",Table1[[#This Row],[account]]=" Courant Commun "),1,0)</f>
        <v>0</v>
      </c>
      <c r="H204">
        <f>IF(OR(Table1[[#This Row],[account]]=" Courant Stephanie ",Table1[[#This Row],[account]]=" Courant Commun "),1,0)</f>
        <v>1</v>
      </c>
      <c r="I204">
        <v>1</v>
      </c>
      <c r="J204">
        <v>1</v>
      </c>
      <c r="K204" t="s">
        <v>11</v>
      </c>
      <c r="L204" t="s">
        <v>18</v>
      </c>
      <c r="M204">
        <f>Table1[[#This Row],[Arn]]*Table1[[#This Row],[price]]/(Table1[[#This Row],[Arn]]+Table1[[#This Row],[Steph]])</f>
        <v>0</v>
      </c>
      <c r="N204">
        <f>Table1[[#This Row],[Arn2]]*Table1[[#This Row],[price]]/(Table1[[#This Row],[Arn2]]+Table1[[#This Row],[Steph2]])</f>
        <v>16.149999999999999</v>
      </c>
      <c r="O204">
        <f>Table1[[#This Row],[Steph]]*Table1[[#This Row],[price]]/(Table1[[#This Row],[Arn]]+Table1[[#This Row],[Steph]])</f>
        <v>32.299999999999997</v>
      </c>
      <c r="P204">
        <f>Table1[[#This Row],[Steph2]]*Table1[[#This Row],[price]]/(Table1[[#This Row],[Arn2]]+Table1[[#This Row],[Steph2]])</f>
        <v>16.149999999999999</v>
      </c>
      <c r="Q204" s="8">
        <f>Table1[[#This Row],[Arn Spent]]+Table1[[#This Row],[Steph spent]]</f>
        <v>32.299999999999997</v>
      </c>
      <c r="R204" s="8">
        <f>Table1[[#This Row],[Arn Gained ]]+Table1[[#This Row],[Steph gained]]</f>
        <v>32.299999999999997</v>
      </c>
      <c r="S204" s="8">
        <f>Table1[[#This Row],[Spent]]-Table1[[#This Row],[Gained]]</f>
        <v>0</v>
      </c>
    </row>
    <row r="205" spans="1:19" x14ac:dyDescent="0.25">
      <c r="A205" t="s">
        <v>8</v>
      </c>
      <c r="C205" s="1">
        <v>42541</v>
      </c>
      <c r="D205">
        <v>103.19</v>
      </c>
      <c r="E205" t="s">
        <v>9</v>
      </c>
      <c r="F205" t="s">
        <v>29</v>
      </c>
      <c r="G205">
        <f>IF(OR(Table1[[#This Row],[account]]=" Courant Arnaud ",Table1[[#This Row],[account]]=" Courant Commun "),1,0)</f>
        <v>1</v>
      </c>
      <c r="H205">
        <f>IF(OR(Table1[[#This Row],[account]]=" Courant Stephanie ",Table1[[#This Row],[account]]=" Courant Commun "),1,0)</f>
        <v>0</v>
      </c>
      <c r="I205">
        <v>1</v>
      </c>
      <c r="J205">
        <v>1</v>
      </c>
      <c r="K205" t="s">
        <v>11</v>
      </c>
      <c r="L205" t="s">
        <v>18</v>
      </c>
      <c r="M205">
        <f>Table1[[#This Row],[Arn]]*Table1[[#This Row],[price]]/(Table1[[#This Row],[Arn]]+Table1[[#This Row],[Steph]])</f>
        <v>103.19</v>
      </c>
      <c r="N205">
        <f>Table1[[#This Row],[Arn2]]*Table1[[#This Row],[price]]/(Table1[[#This Row],[Arn2]]+Table1[[#This Row],[Steph2]])</f>
        <v>51.594999999999999</v>
      </c>
      <c r="O205">
        <f>Table1[[#This Row],[Steph]]*Table1[[#This Row],[price]]/(Table1[[#This Row],[Arn]]+Table1[[#This Row],[Steph]])</f>
        <v>0</v>
      </c>
      <c r="P205">
        <f>Table1[[#This Row],[Steph2]]*Table1[[#This Row],[price]]/(Table1[[#This Row],[Arn2]]+Table1[[#This Row],[Steph2]])</f>
        <v>51.594999999999999</v>
      </c>
      <c r="Q205" s="8">
        <f>Table1[[#This Row],[Arn Spent]]+Table1[[#This Row],[Steph spent]]</f>
        <v>103.19</v>
      </c>
      <c r="R205" s="8">
        <f>Table1[[#This Row],[Arn Gained ]]+Table1[[#This Row],[Steph gained]]</f>
        <v>103.19</v>
      </c>
      <c r="S205" s="8">
        <f>Table1[[#This Row],[Spent]]-Table1[[#This Row],[Gained]]</f>
        <v>0</v>
      </c>
    </row>
    <row r="206" spans="1:19" x14ac:dyDescent="0.25">
      <c r="A206" t="s">
        <v>157</v>
      </c>
      <c r="C206" s="1">
        <v>42541</v>
      </c>
      <c r="D206">
        <v>27.3</v>
      </c>
      <c r="E206" t="s">
        <v>43</v>
      </c>
      <c r="F206" t="s">
        <v>10</v>
      </c>
      <c r="G206">
        <f>IF(OR(Table1[[#This Row],[account]]=" Courant Arnaud ",Table1[[#This Row],[account]]=" Courant Commun "),1,0)</f>
        <v>0</v>
      </c>
      <c r="H206">
        <f>IF(OR(Table1[[#This Row],[account]]=" Courant Stephanie ",Table1[[#This Row],[account]]=" Courant Commun "),1,0)</f>
        <v>1</v>
      </c>
      <c r="I206">
        <v>1</v>
      </c>
      <c r="J206">
        <v>1</v>
      </c>
      <c r="K206" t="s">
        <v>11</v>
      </c>
      <c r="L206" t="s">
        <v>25</v>
      </c>
      <c r="M206">
        <f>Table1[[#This Row],[Arn]]*Table1[[#This Row],[price]]/(Table1[[#This Row],[Arn]]+Table1[[#This Row],[Steph]])</f>
        <v>0</v>
      </c>
      <c r="N206">
        <f>Table1[[#This Row],[Arn2]]*Table1[[#This Row],[price]]/(Table1[[#This Row],[Arn2]]+Table1[[#This Row],[Steph2]])</f>
        <v>13.65</v>
      </c>
      <c r="O206">
        <f>Table1[[#This Row],[Steph]]*Table1[[#This Row],[price]]/(Table1[[#This Row],[Arn]]+Table1[[#This Row],[Steph]])</f>
        <v>27.3</v>
      </c>
      <c r="P206">
        <f>Table1[[#This Row],[Steph2]]*Table1[[#This Row],[price]]/(Table1[[#This Row],[Arn2]]+Table1[[#This Row],[Steph2]])</f>
        <v>13.65</v>
      </c>
      <c r="Q206" s="8">
        <f>Table1[[#This Row],[Arn Spent]]+Table1[[#This Row],[Steph spent]]</f>
        <v>27.3</v>
      </c>
      <c r="R206" s="8">
        <f>Table1[[#This Row],[Arn Gained ]]+Table1[[#This Row],[Steph gained]]</f>
        <v>27.3</v>
      </c>
      <c r="S206" s="8">
        <f>Table1[[#This Row],[Spent]]-Table1[[#This Row],[Gained]]</f>
        <v>0</v>
      </c>
    </row>
    <row r="207" spans="1:19" x14ac:dyDescent="0.25">
      <c r="A207" t="s">
        <v>158</v>
      </c>
      <c r="C207" s="1">
        <v>42541</v>
      </c>
      <c r="D207">
        <v>27.3</v>
      </c>
      <c r="E207" t="s">
        <v>43</v>
      </c>
      <c r="F207" t="s">
        <v>10</v>
      </c>
      <c r="G207">
        <f>IF(OR(Table1[[#This Row],[account]]=" Courant Arnaud ",Table1[[#This Row],[account]]=" Courant Commun "),1,0)</f>
        <v>0</v>
      </c>
      <c r="H207">
        <f>IF(OR(Table1[[#This Row],[account]]=" Courant Stephanie ",Table1[[#This Row],[account]]=" Courant Commun "),1,0)</f>
        <v>1</v>
      </c>
      <c r="I207">
        <v>1</v>
      </c>
      <c r="J207">
        <v>1</v>
      </c>
      <c r="K207" t="s">
        <v>11</v>
      </c>
      <c r="L207" t="s">
        <v>25</v>
      </c>
      <c r="M207">
        <f>Table1[[#This Row],[Arn]]*Table1[[#This Row],[price]]/(Table1[[#This Row],[Arn]]+Table1[[#This Row],[Steph]])</f>
        <v>0</v>
      </c>
      <c r="N207">
        <f>Table1[[#This Row],[Arn2]]*Table1[[#This Row],[price]]/(Table1[[#This Row],[Arn2]]+Table1[[#This Row],[Steph2]])</f>
        <v>13.65</v>
      </c>
      <c r="O207">
        <f>Table1[[#This Row],[Steph]]*Table1[[#This Row],[price]]/(Table1[[#This Row],[Arn]]+Table1[[#This Row],[Steph]])</f>
        <v>27.3</v>
      </c>
      <c r="P207">
        <f>Table1[[#This Row],[Steph2]]*Table1[[#This Row],[price]]/(Table1[[#This Row],[Arn2]]+Table1[[#This Row],[Steph2]])</f>
        <v>13.65</v>
      </c>
      <c r="Q207" s="8">
        <f>Table1[[#This Row],[Arn Spent]]+Table1[[#This Row],[Steph spent]]</f>
        <v>27.3</v>
      </c>
      <c r="R207" s="8">
        <f>Table1[[#This Row],[Arn Gained ]]+Table1[[#This Row],[Steph gained]]</f>
        <v>27.3</v>
      </c>
      <c r="S207" s="8">
        <f>Table1[[#This Row],[Spent]]-Table1[[#This Row],[Gained]]</f>
        <v>0</v>
      </c>
    </row>
    <row r="208" spans="1:19" x14ac:dyDescent="0.25">
      <c r="A208" t="s">
        <v>41</v>
      </c>
      <c r="C208" s="1">
        <v>42541</v>
      </c>
      <c r="D208">
        <v>23.19</v>
      </c>
      <c r="E208" t="s">
        <v>9</v>
      </c>
      <c r="F208" t="s">
        <v>10</v>
      </c>
      <c r="G208">
        <f>IF(OR(Table1[[#This Row],[account]]=" Courant Arnaud ",Table1[[#This Row],[account]]=" Courant Commun "),1,0)</f>
        <v>0</v>
      </c>
      <c r="H208">
        <f>IF(OR(Table1[[#This Row],[account]]=" Courant Stephanie ",Table1[[#This Row],[account]]=" Courant Commun "),1,0)</f>
        <v>1</v>
      </c>
      <c r="I208">
        <v>1</v>
      </c>
      <c r="J208">
        <v>1</v>
      </c>
      <c r="K208" t="s">
        <v>11</v>
      </c>
      <c r="L208" t="s">
        <v>25</v>
      </c>
      <c r="M208">
        <f>Table1[[#This Row],[Arn]]*Table1[[#This Row],[price]]/(Table1[[#This Row],[Arn]]+Table1[[#This Row],[Steph]])</f>
        <v>0</v>
      </c>
      <c r="N208">
        <f>Table1[[#This Row],[Arn2]]*Table1[[#This Row],[price]]/(Table1[[#This Row],[Arn2]]+Table1[[#This Row],[Steph2]])</f>
        <v>11.595000000000001</v>
      </c>
      <c r="O208">
        <f>Table1[[#This Row],[Steph]]*Table1[[#This Row],[price]]/(Table1[[#This Row],[Arn]]+Table1[[#This Row],[Steph]])</f>
        <v>23.19</v>
      </c>
      <c r="P208">
        <f>Table1[[#This Row],[Steph2]]*Table1[[#This Row],[price]]/(Table1[[#This Row],[Arn2]]+Table1[[#This Row],[Steph2]])</f>
        <v>11.595000000000001</v>
      </c>
      <c r="Q208" s="8">
        <f>Table1[[#This Row],[Arn Spent]]+Table1[[#This Row],[Steph spent]]</f>
        <v>23.19</v>
      </c>
      <c r="R208" s="8">
        <f>Table1[[#This Row],[Arn Gained ]]+Table1[[#This Row],[Steph gained]]</f>
        <v>23.19</v>
      </c>
      <c r="S208" s="8">
        <f>Table1[[#This Row],[Spent]]-Table1[[#This Row],[Gained]]</f>
        <v>0</v>
      </c>
    </row>
    <row r="209" spans="1:19" x14ac:dyDescent="0.25">
      <c r="A209" t="s">
        <v>159</v>
      </c>
      <c r="C209" s="1">
        <v>42541</v>
      </c>
      <c r="D209">
        <v>27.3</v>
      </c>
      <c r="E209" t="s">
        <v>20</v>
      </c>
      <c r="F209" t="s">
        <v>10</v>
      </c>
      <c r="G209">
        <f>IF(OR(Table1[[#This Row],[account]]=" Courant Arnaud ",Table1[[#This Row],[account]]=" Courant Commun "),1,0)</f>
        <v>0</v>
      </c>
      <c r="H209">
        <f>IF(OR(Table1[[#This Row],[account]]=" Courant Stephanie ",Table1[[#This Row],[account]]=" Courant Commun "),1,0)</f>
        <v>1</v>
      </c>
      <c r="I209">
        <v>1</v>
      </c>
      <c r="J209">
        <v>1</v>
      </c>
      <c r="K209" t="s">
        <v>11</v>
      </c>
      <c r="L209" t="s">
        <v>18</v>
      </c>
      <c r="M209">
        <f>Table1[[#This Row],[Arn]]*Table1[[#This Row],[price]]/(Table1[[#This Row],[Arn]]+Table1[[#This Row],[Steph]])</f>
        <v>0</v>
      </c>
      <c r="N209">
        <f>Table1[[#This Row],[Arn2]]*Table1[[#This Row],[price]]/(Table1[[#This Row],[Arn2]]+Table1[[#This Row],[Steph2]])</f>
        <v>13.65</v>
      </c>
      <c r="O209">
        <f>Table1[[#This Row],[Steph]]*Table1[[#This Row],[price]]/(Table1[[#This Row],[Arn]]+Table1[[#This Row],[Steph]])</f>
        <v>27.3</v>
      </c>
      <c r="P209">
        <f>Table1[[#This Row],[Steph2]]*Table1[[#This Row],[price]]/(Table1[[#This Row],[Arn2]]+Table1[[#This Row],[Steph2]])</f>
        <v>13.65</v>
      </c>
      <c r="Q209" s="8">
        <f>Table1[[#This Row],[Arn Spent]]+Table1[[#This Row],[Steph spent]]</f>
        <v>27.3</v>
      </c>
      <c r="R209" s="8">
        <f>Table1[[#This Row],[Arn Gained ]]+Table1[[#This Row],[Steph gained]]</f>
        <v>27.3</v>
      </c>
      <c r="S209" s="8">
        <f>Table1[[#This Row],[Spent]]-Table1[[#This Row],[Gained]]</f>
        <v>0</v>
      </c>
    </row>
    <row r="210" spans="1:19" x14ac:dyDescent="0.25">
      <c r="A210" t="s">
        <v>41</v>
      </c>
      <c r="C210" s="1">
        <v>42539</v>
      </c>
      <c r="D210">
        <v>12.44</v>
      </c>
      <c r="E210" t="s">
        <v>9</v>
      </c>
      <c r="F210" t="s">
        <v>29</v>
      </c>
      <c r="G210">
        <f>IF(OR(Table1[[#This Row],[account]]=" Courant Arnaud ",Table1[[#This Row],[account]]=" Courant Commun "),1,0)</f>
        <v>1</v>
      </c>
      <c r="H210">
        <f>IF(OR(Table1[[#This Row],[account]]=" Courant Stephanie ",Table1[[#This Row],[account]]=" Courant Commun "),1,0)</f>
        <v>0</v>
      </c>
      <c r="I210">
        <v>1</v>
      </c>
      <c r="J210">
        <v>1</v>
      </c>
      <c r="K210" t="s">
        <v>11</v>
      </c>
      <c r="L210" t="s">
        <v>18</v>
      </c>
      <c r="M210">
        <f>Table1[[#This Row],[Arn]]*Table1[[#This Row],[price]]/(Table1[[#This Row],[Arn]]+Table1[[#This Row],[Steph]])</f>
        <v>12.44</v>
      </c>
      <c r="N210">
        <f>Table1[[#This Row],[Arn2]]*Table1[[#This Row],[price]]/(Table1[[#This Row],[Arn2]]+Table1[[#This Row],[Steph2]])</f>
        <v>6.22</v>
      </c>
      <c r="O210">
        <f>Table1[[#This Row],[Steph]]*Table1[[#This Row],[price]]/(Table1[[#This Row],[Arn]]+Table1[[#This Row],[Steph]])</f>
        <v>0</v>
      </c>
      <c r="P210">
        <f>Table1[[#This Row],[Steph2]]*Table1[[#This Row],[price]]/(Table1[[#This Row],[Arn2]]+Table1[[#This Row],[Steph2]])</f>
        <v>6.22</v>
      </c>
      <c r="Q210" s="8">
        <f>Table1[[#This Row],[Arn Spent]]+Table1[[#This Row],[Steph spent]]</f>
        <v>12.44</v>
      </c>
      <c r="R210" s="8">
        <f>Table1[[#This Row],[Arn Gained ]]+Table1[[#This Row],[Steph gained]]</f>
        <v>12.44</v>
      </c>
      <c r="S210" s="8">
        <f>Table1[[#This Row],[Spent]]-Table1[[#This Row],[Gained]]</f>
        <v>0</v>
      </c>
    </row>
    <row r="211" spans="1:19" x14ac:dyDescent="0.25">
      <c r="A211" t="s">
        <v>123</v>
      </c>
      <c r="C211" s="1">
        <v>42539</v>
      </c>
      <c r="D211">
        <v>4.0999999999999996</v>
      </c>
      <c r="E211" t="s">
        <v>94</v>
      </c>
      <c r="F211" t="s">
        <v>29</v>
      </c>
      <c r="G211">
        <f>IF(OR(Table1[[#This Row],[account]]=" Courant Arnaud ",Table1[[#This Row],[account]]=" Courant Commun "),1,0)</f>
        <v>1</v>
      </c>
      <c r="H211">
        <f>IF(OR(Table1[[#This Row],[account]]=" Courant Stephanie ",Table1[[#This Row],[account]]=" Courant Commun "),1,0)</f>
        <v>0</v>
      </c>
      <c r="I211">
        <v>1</v>
      </c>
      <c r="J211">
        <v>1</v>
      </c>
      <c r="K211" t="s">
        <v>11</v>
      </c>
      <c r="L211" t="s">
        <v>18</v>
      </c>
      <c r="M211">
        <f>Table1[[#This Row],[Arn]]*Table1[[#This Row],[price]]/(Table1[[#This Row],[Arn]]+Table1[[#This Row],[Steph]])</f>
        <v>4.0999999999999996</v>
      </c>
      <c r="N211">
        <f>Table1[[#This Row],[Arn2]]*Table1[[#This Row],[price]]/(Table1[[#This Row],[Arn2]]+Table1[[#This Row],[Steph2]])</f>
        <v>2.0499999999999998</v>
      </c>
      <c r="O211">
        <f>Table1[[#This Row],[Steph]]*Table1[[#This Row],[price]]/(Table1[[#This Row],[Arn]]+Table1[[#This Row],[Steph]])</f>
        <v>0</v>
      </c>
      <c r="P211">
        <f>Table1[[#This Row],[Steph2]]*Table1[[#This Row],[price]]/(Table1[[#This Row],[Arn2]]+Table1[[#This Row],[Steph2]])</f>
        <v>2.0499999999999998</v>
      </c>
      <c r="Q211" s="8">
        <f>Table1[[#This Row],[Arn Spent]]+Table1[[#This Row],[Steph spent]]</f>
        <v>4.0999999999999996</v>
      </c>
      <c r="R211" s="8">
        <f>Table1[[#This Row],[Arn Gained ]]+Table1[[#This Row],[Steph gained]]</f>
        <v>4.0999999999999996</v>
      </c>
      <c r="S211" s="8">
        <f>Table1[[#This Row],[Spent]]-Table1[[#This Row],[Gained]]</f>
        <v>0</v>
      </c>
    </row>
    <row r="212" spans="1:19" x14ac:dyDescent="0.25">
      <c r="A212" t="s">
        <v>41</v>
      </c>
      <c r="C212" s="1">
        <v>42538</v>
      </c>
      <c r="D212">
        <v>34.4</v>
      </c>
      <c r="E212" t="s">
        <v>9</v>
      </c>
      <c r="F212" t="s">
        <v>10</v>
      </c>
      <c r="G212">
        <f>IF(OR(Table1[[#This Row],[account]]=" Courant Arnaud ",Table1[[#This Row],[account]]=" Courant Commun "),1,0)</f>
        <v>0</v>
      </c>
      <c r="H212">
        <f>IF(OR(Table1[[#This Row],[account]]=" Courant Stephanie ",Table1[[#This Row],[account]]=" Courant Commun "),1,0)</f>
        <v>1</v>
      </c>
      <c r="I212">
        <v>1</v>
      </c>
      <c r="J212">
        <v>1</v>
      </c>
      <c r="K212" t="s">
        <v>11</v>
      </c>
      <c r="L212" t="s">
        <v>18</v>
      </c>
      <c r="M212">
        <f>Table1[[#This Row],[Arn]]*Table1[[#This Row],[price]]/(Table1[[#This Row],[Arn]]+Table1[[#This Row],[Steph]])</f>
        <v>0</v>
      </c>
      <c r="N212">
        <f>Table1[[#This Row],[Arn2]]*Table1[[#This Row],[price]]/(Table1[[#This Row],[Arn2]]+Table1[[#This Row],[Steph2]])</f>
        <v>17.2</v>
      </c>
      <c r="O212">
        <f>Table1[[#This Row],[Steph]]*Table1[[#This Row],[price]]/(Table1[[#This Row],[Arn]]+Table1[[#This Row],[Steph]])</f>
        <v>34.4</v>
      </c>
      <c r="P212">
        <f>Table1[[#This Row],[Steph2]]*Table1[[#This Row],[price]]/(Table1[[#This Row],[Arn2]]+Table1[[#This Row],[Steph2]])</f>
        <v>17.2</v>
      </c>
      <c r="Q212" s="8">
        <f>Table1[[#This Row],[Arn Spent]]+Table1[[#This Row],[Steph spent]]</f>
        <v>34.4</v>
      </c>
      <c r="R212" s="8">
        <f>Table1[[#This Row],[Arn Gained ]]+Table1[[#This Row],[Steph gained]]</f>
        <v>34.4</v>
      </c>
      <c r="S212" s="8">
        <f>Table1[[#This Row],[Spent]]-Table1[[#This Row],[Gained]]</f>
        <v>0</v>
      </c>
    </row>
    <row r="213" spans="1:19" x14ac:dyDescent="0.25">
      <c r="A213" t="s">
        <v>160</v>
      </c>
      <c r="C213" s="1">
        <v>42536</v>
      </c>
      <c r="D213">
        <v>12</v>
      </c>
      <c r="E213" t="s">
        <v>20</v>
      </c>
      <c r="F213" t="s">
        <v>10</v>
      </c>
      <c r="G213">
        <f>IF(OR(Table1[[#This Row],[account]]=" Courant Arnaud ",Table1[[#This Row],[account]]=" Courant Commun "),1,0)</f>
        <v>0</v>
      </c>
      <c r="H213">
        <f>IF(OR(Table1[[#This Row],[account]]=" Courant Stephanie ",Table1[[#This Row],[account]]=" Courant Commun "),1,0)</f>
        <v>1</v>
      </c>
      <c r="I213">
        <v>1</v>
      </c>
      <c r="J213">
        <v>1</v>
      </c>
      <c r="K213" t="s">
        <v>11</v>
      </c>
      <c r="L213" t="s">
        <v>25</v>
      </c>
      <c r="M213">
        <f>Table1[[#This Row],[Arn]]*Table1[[#This Row],[price]]/(Table1[[#This Row],[Arn]]+Table1[[#This Row],[Steph]])</f>
        <v>0</v>
      </c>
      <c r="N213">
        <f>Table1[[#This Row],[Arn2]]*Table1[[#This Row],[price]]/(Table1[[#This Row],[Arn2]]+Table1[[#This Row],[Steph2]])</f>
        <v>6</v>
      </c>
      <c r="O213">
        <f>Table1[[#This Row],[Steph]]*Table1[[#This Row],[price]]/(Table1[[#This Row],[Arn]]+Table1[[#This Row],[Steph]])</f>
        <v>12</v>
      </c>
      <c r="P213">
        <f>Table1[[#This Row],[Steph2]]*Table1[[#This Row],[price]]/(Table1[[#This Row],[Arn2]]+Table1[[#This Row],[Steph2]])</f>
        <v>6</v>
      </c>
      <c r="Q213" s="8">
        <f>Table1[[#This Row],[Arn Spent]]+Table1[[#This Row],[Steph spent]]</f>
        <v>12</v>
      </c>
      <c r="R213" s="8">
        <f>Table1[[#This Row],[Arn Gained ]]+Table1[[#This Row],[Steph gained]]</f>
        <v>12</v>
      </c>
      <c r="S213" s="8">
        <f>Table1[[#This Row],[Spent]]-Table1[[#This Row],[Gained]]</f>
        <v>0</v>
      </c>
    </row>
    <row r="214" spans="1:19" x14ac:dyDescent="0.25">
      <c r="A214" t="s">
        <v>161</v>
      </c>
      <c r="C214" s="1">
        <v>42535</v>
      </c>
      <c r="D214">
        <v>200</v>
      </c>
      <c r="E214" t="s">
        <v>20</v>
      </c>
      <c r="F214" t="s">
        <v>14</v>
      </c>
      <c r="G214">
        <f>IF(OR(Table1[[#This Row],[account]]=" Courant Arnaud ",Table1[[#This Row],[account]]=" Courant Commun "),1,0)</f>
        <v>1</v>
      </c>
      <c r="H214">
        <f>IF(OR(Table1[[#This Row],[account]]=" Courant Stephanie ",Table1[[#This Row],[account]]=" Courant Commun "),1,0)</f>
        <v>1</v>
      </c>
      <c r="I214">
        <v>1</v>
      </c>
      <c r="J214">
        <v>1</v>
      </c>
      <c r="K214" t="s">
        <v>11</v>
      </c>
      <c r="L214" t="s">
        <v>25</v>
      </c>
      <c r="M214">
        <f>Table1[[#This Row],[Arn]]*Table1[[#This Row],[price]]/(Table1[[#This Row],[Arn]]+Table1[[#This Row],[Steph]])</f>
        <v>100</v>
      </c>
      <c r="N214">
        <f>Table1[[#This Row],[Arn2]]*Table1[[#This Row],[price]]/(Table1[[#This Row],[Arn2]]+Table1[[#This Row],[Steph2]])</f>
        <v>100</v>
      </c>
      <c r="O214">
        <f>Table1[[#This Row],[Steph]]*Table1[[#This Row],[price]]/(Table1[[#This Row],[Arn]]+Table1[[#This Row],[Steph]])</f>
        <v>100</v>
      </c>
      <c r="P214">
        <f>Table1[[#This Row],[Steph2]]*Table1[[#This Row],[price]]/(Table1[[#This Row],[Arn2]]+Table1[[#This Row],[Steph2]])</f>
        <v>100</v>
      </c>
      <c r="Q214" s="8">
        <f>Table1[[#This Row],[Arn Spent]]+Table1[[#This Row],[Steph spent]]</f>
        <v>200</v>
      </c>
      <c r="R214" s="8">
        <f>Table1[[#This Row],[Arn Gained ]]+Table1[[#This Row],[Steph gained]]</f>
        <v>200</v>
      </c>
      <c r="S214" s="8">
        <f>Table1[[#This Row],[Spent]]-Table1[[#This Row],[Gained]]</f>
        <v>0</v>
      </c>
    </row>
    <row r="215" spans="1:19" x14ac:dyDescent="0.25">
      <c r="A215" t="s">
        <v>162</v>
      </c>
      <c r="C215" s="1">
        <v>42534</v>
      </c>
      <c r="D215">
        <v>219.29</v>
      </c>
      <c r="E215" t="s">
        <v>163</v>
      </c>
      <c r="F215" t="s">
        <v>14</v>
      </c>
      <c r="G215">
        <f>IF(OR(Table1[[#This Row],[account]]=" Courant Arnaud ",Table1[[#This Row],[account]]=" Courant Commun "),1,0)</f>
        <v>1</v>
      </c>
      <c r="H215">
        <f>IF(OR(Table1[[#This Row],[account]]=" Courant Stephanie ",Table1[[#This Row],[account]]=" Courant Commun "),1,0)</f>
        <v>1</v>
      </c>
      <c r="I215">
        <v>1</v>
      </c>
      <c r="J215">
        <v>1</v>
      </c>
      <c r="K215" t="s">
        <v>11</v>
      </c>
      <c r="L215" t="s">
        <v>18</v>
      </c>
      <c r="M215">
        <f>Table1[[#This Row],[Arn]]*Table1[[#This Row],[price]]/(Table1[[#This Row],[Arn]]+Table1[[#This Row],[Steph]])</f>
        <v>109.645</v>
      </c>
      <c r="N215">
        <f>Table1[[#This Row],[Arn2]]*Table1[[#This Row],[price]]/(Table1[[#This Row],[Arn2]]+Table1[[#This Row],[Steph2]])</f>
        <v>109.645</v>
      </c>
      <c r="O215">
        <f>Table1[[#This Row],[Steph]]*Table1[[#This Row],[price]]/(Table1[[#This Row],[Arn]]+Table1[[#This Row],[Steph]])</f>
        <v>109.645</v>
      </c>
      <c r="P215">
        <f>Table1[[#This Row],[Steph2]]*Table1[[#This Row],[price]]/(Table1[[#This Row],[Arn2]]+Table1[[#This Row],[Steph2]])</f>
        <v>109.645</v>
      </c>
      <c r="Q215" s="8">
        <f>Table1[[#This Row],[Arn Spent]]+Table1[[#This Row],[Steph spent]]</f>
        <v>219.29</v>
      </c>
      <c r="R215" s="8">
        <f>Table1[[#This Row],[Arn Gained ]]+Table1[[#This Row],[Steph gained]]</f>
        <v>219.29</v>
      </c>
      <c r="S215" s="8">
        <f>Table1[[#This Row],[Spent]]-Table1[[#This Row],[Gained]]</f>
        <v>0</v>
      </c>
    </row>
    <row r="216" spans="1:19" x14ac:dyDescent="0.25">
      <c r="A216" t="s">
        <v>96</v>
      </c>
      <c r="C216" s="1">
        <v>42534</v>
      </c>
      <c r="D216">
        <v>60</v>
      </c>
      <c r="E216" t="s">
        <v>164</v>
      </c>
      <c r="F216" t="s">
        <v>10</v>
      </c>
      <c r="G216">
        <f>IF(OR(Table1[[#This Row],[account]]=" Courant Arnaud ",Table1[[#This Row],[account]]=" Courant Commun "),1,0)</f>
        <v>0</v>
      </c>
      <c r="H216">
        <f>IF(OR(Table1[[#This Row],[account]]=" Courant Stephanie ",Table1[[#This Row],[account]]=" Courant Commun "),1,0)</f>
        <v>1</v>
      </c>
      <c r="I216">
        <v>1</v>
      </c>
      <c r="J216">
        <v>1</v>
      </c>
      <c r="K216" t="s">
        <v>11</v>
      </c>
      <c r="L216" t="s">
        <v>25</v>
      </c>
      <c r="M216">
        <f>Table1[[#This Row],[Arn]]*Table1[[#This Row],[price]]/(Table1[[#This Row],[Arn]]+Table1[[#This Row],[Steph]])</f>
        <v>0</v>
      </c>
      <c r="N216">
        <f>Table1[[#This Row],[Arn2]]*Table1[[#This Row],[price]]/(Table1[[#This Row],[Arn2]]+Table1[[#This Row],[Steph2]])</f>
        <v>30</v>
      </c>
      <c r="O216">
        <f>Table1[[#This Row],[Steph]]*Table1[[#This Row],[price]]/(Table1[[#This Row],[Arn]]+Table1[[#This Row],[Steph]])</f>
        <v>60</v>
      </c>
      <c r="P216">
        <f>Table1[[#This Row],[Steph2]]*Table1[[#This Row],[price]]/(Table1[[#This Row],[Arn2]]+Table1[[#This Row],[Steph2]])</f>
        <v>30</v>
      </c>
      <c r="Q216" s="8">
        <f>Table1[[#This Row],[Arn Spent]]+Table1[[#This Row],[Steph spent]]</f>
        <v>60</v>
      </c>
      <c r="R216" s="8">
        <f>Table1[[#This Row],[Arn Gained ]]+Table1[[#This Row],[Steph gained]]</f>
        <v>60</v>
      </c>
      <c r="S216" s="8">
        <f>Table1[[#This Row],[Spent]]-Table1[[#This Row],[Gained]]</f>
        <v>0</v>
      </c>
    </row>
    <row r="217" spans="1:19" hidden="1" x14ac:dyDescent="0.25">
      <c r="A217" t="s">
        <v>165</v>
      </c>
      <c r="C217" s="1">
        <v>42534</v>
      </c>
      <c r="D217">
        <v>437.19</v>
      </c>
      <c r="E217" t="s">
        <v>166</v>
      </c>
      <c r="F217" t="s">
        <v>29</v>
      </c>
      <c r="G217">
        <f>IF(OR(Table1[[#This Row],[account]]=" Courant Arnaud ",Table1[[#This Row],[account]]=" Courant Commun "),1,0)</f>
        <v>1</v>
      </c>
      <c r="H217">
        <f>IF(OR(Table1[[#This Row],[account]]=" Courant Stephanie ",Table1[[#This Row],[account]]=" Courant Commun "),1,0)</f>
        <v>0</v>
      </c>
      <c r="J217">
        <v>1</v>
      </c>
      <c r="K217" t="s">
        <v>167</v>
      </c>
      <c r="L217" t="s">
        <v>18</v>
      </c>
      <c r="M217">
        <f>Table1[[#This Row],[Arn]]*Table1[[#This Row],[price]]/(Table1[[#This Row],[Arn]]+Table1[[#This Row],[Steph]])</f>
        <v>437.19</v>
      </c>
      <c r="N217">
        <f>Table1[[#This Row],[Arn2]]*Table1[[#This Row],[price]]/(Table1[[#This Row],[Arn2]]+Table1[[#This Row],[Steph2]])</f>
        <v>0</v>
      </c>
      <c r="O217">
        <f>Table1[[#This Row],[Steph]]*Table1[[#This Row],[price]]/(Table1[[#This Row],[Arn]]+Table1[[#This Row],[Steph]])</f>
        <v>0</v>
      </c>
      <c r="P217">
        <f>Table1[[#This Row],[Steph2]]*Table1[[#This Row],[price]]/(Table1[[#This Row],[Arn2]]+Table1[[#This Row],[Steph2]])</f>
        <v>437.19</v>
      </c>
      <c r="Q217" s="8">
        <f>Table1[[#This Row],[Arn Spent]]+Table1[[#This Row],[Steph spent]]</f>
        <v>437.19</v>
      </c>
      <c r="R217" s="8">
        <f>Table1[[#This Row],[Arn Gained ]]+Table1[[#This Row],[Steph gained]]</f>
        <v>437.19</v>
      </c>
      <c r="S217" s="8">
        <f>Table1[[#This Row],[Spent]]-Table1[[#This Row],[Gained]]</f>
        <v>0</v>
      </c>
    </row>
    <row r="218" spans="1:19" x14ac:dyDescent="0.25">
      <c r="A218" t="s">
        <v>168</v>
      </c>
      <c r="C218" s="1">
        <v>42534</v>
      </c>
      <c r="D218">
        <v>10.42</v>
      </c>
      <c r="E218" t="s">
        <v>9</v>
      </c>
      <c r="F218" t="s">
        <v>29</v>
      </c>
      <c r="G218">
        <f>IF(OR(Table1[[#This Row],[account]]=" Courant Arnaud ",Table1[[#This Row],[account]]=" Courant Commun "),1,0)</f>
        <v>1</v>
      </c>
      <c r="H218">
        <f>IF(OR(Table1[[#This Row],[account]]=" Courant Stephanie ",Table1[[#This Row],[account]]=" Courant Commun "),1,0)</f>
        <v>0</v>
      </c>
      <c r="I218">
        <v>1</v>
      </c>
      <c r="J218">
        <v>1</v>
      </c>
      <c r="K218" t="s">
        <v>11</v>
      </c>
      <c r="L218" t="s">
        <v>25</v>
      </c>
      <c r="M218">
        <f>Table1[[#This Row],[Arn]]*Table1[[#This Row],[price]]/(Table1[[#This Row],[Arn]]+Table1[[#This Row],[Steph]])</f>
        <v>10.42</v>
      </c>
      <c r="N218">
        <f>Table1[[#This Row],[Arn2]]*Table1[[#This Row],[price]]/(Table1[[#This Row],[Arn2]]+Table1[[#This Row],[Steph2]])</f>
        <v>5.21</v>
      </c>
      <c r="O218">
        <f>Table1[[#This Row],[Steph]]*Table1[[#This Row],[price]]/(Table1[[#This Row],[Arn]]+Table1[[#This Row],[Steph]])</f>
        <v>0</v>
      </c>
      <c r="P218">
        <f>Table1[[#This Row],[Steph2]]*Table1[[#This Row],[price]]/(Table1[[#This Row],[Arn2]]+Table1[[#This Row],[Steph2]])</f>
        <v>5.21</v>
      </c>
      <c r="Q218" s="8">
        <f>Table1[[#This Row],[Arn Spent]]+Table1[[#This Row],[Steph spent]]</f>
        <v>10.42</v>
      </c>
      <c r="R218" s="8">
        <f>Table1[[#This Row],[Arn Gained ]]+Table1[[#This Row],[Steph gained]]</f>
        <v>10.42</v>
      </c>
      <c r="S218" s="8">
        <f>Table1[[#This Row],[Spent]]-Table1[[#This Row],[Gained]]</f>
        <v>0</v>
      </c>
    </row>
    <row r="219" spans="1:19" x14ac:dyDescent="0.25">
      <c r="A219" t="s">
        <v>8</v>
      </c>
      <c r="C219" s="1">
        <v>42532</v>
      </c>
      <c r="D219">
        <v>80.09</v>
      </c>
      <c r="E219" t="s">
        <v>9</v>
      </c>
      <c r="F219" t="s">
        <v>29</v>
      </c>
      <c r="G219">
        <f>IF(OR(Table1[[#This Row],[account]]=" Courant Arnaud ",Table1[[#This Row],[account]]=" Courant Commun "),1,0)</f>
        <v>1</v>
      </c>
      <c r="H219">
        <f>IF(OR(Table1[[#This Row],[account]]=" Courant Stephanie ",Table1[[#This Row],[account]]=" Courant Commun "),1,0)</f>
        <v>0</v>
      </c>
      <c r="I219">
        <v>1</v>
      </c>
      <c r="J219">
        <v>1</v>
      </c>
      <c r="K219" t="s">
        <v>11</v>
      </c>
      <c r="L219" t="s">
        <v>18</v>
      </c>
      <c r="M219">
        <f>Table1[[#This Row],[Arn]]*Table1[[#This Row],[price]]/(Table1[[#This Row],[Arn]]+Table1[[#This Row],[Steph]])</f>
        <v>80.09</v>
      </c>
      <c r="N219">
        <f>Table1[[#This Row],[Arn2]]*Table1[[#This Row],[price]]/(Table1[[#This Row],[Arn2]]+Table1[[#This Row],[Steph2]])</f>
        <v>40.045000000000002</v>
      </c>
      <c r="O219">
        <f>Table1[[#This Row],[Steph]]*Table1[[#This Row],[price]]/(Table1[[#This Row],[Arn]]+Table1[[#This Row],[Steph]])</f>
        <v>0</v>
      </c>
      <c r="P219">
        <f>Table1[[#This Row],[Steph2]]*Table1[[#This Row],[price]]/(Table1[[#This Row],[Arn2]]+Table1[[#This Row],[Steph2]])</f>
        <v>40.045000000000002</v>
      </c>
      <c r="Q219" s="8">
        <f>Table1[[#This Row],[Arn Spent]]+Table1[[#This Row],[Steph spent]]</f>
        <v>80.09</v>
      </c>
      <c r="R219" s="8">
        <f>Table1[[#This Row],[Arn Gained ]]+Table1[[#This Row],[Steph gained]]</f>
        <v>80.09</v>
      </c>
      <c r="S219" s="8">
        <f>Table1[[#This Row],[Spent]]-Table1[[#This Row],[Gained]]</f>
        <v>0</v>
      </c>
    </row>
    <row r="220" spans="1:19" x14ac:dyDescent="0.25">
      <c r="A220" t="s">
        <v>169</v>
      </c>
      <c r="C220" s="1">
        <v>42532</v>
      </c>
      <c r="D220">
        <v>13.08</v>
      </c>
      <c r="E220" t="s">
        <v>170</v>
      </c>
      <c r="F220" t="s">
        <v>29</v>
      </c>
      <c r="G220">
        <f>IF(OR(Table1[[#This Row],[account]]=" Courant Arnaud ",Table1[[#This Row],[account]]=" Courant Commun "),1,0)</f>
        <v>1</v>
      </c>
      <c r="H220">
        <f>IF(OR(Table1[[#This Row],[account]]=" Courant Stephanie ",Table1[[#This Row],[account]]=" Courant Commun "),1,0)</f>
        <v>0</v>
      </c>
      <c r="I220">
        <v>1</v>
      </c>
      <c r="J220">
        <v>1</v>
      </c>
      <c r="K220" t="s">
        <v>11</v>
      </c>
      <c r="L220" t="s">
        <v>18</v>
      </c>
      <c r="M220">
        <f>Table1[[#This Row],[Arn]]*Table1[[#This Row],[price]]/(Table1[[#This Row],[Arn]]+Table1[[#This Row],[Steph]])</f>
        <v>13.08</v>
      </c>
      <c r="N220">
        <f>Table1[[#This Row],[Arn2]]*Table1[[#This Row],[price]]/(Table1[[#This Row],[Arn2]]+Table1[[#This Row],[Steph2]])</f>
        <v>6.54</v>
      </c>
      <c r="O220">
        <f>Table1[[#This Row],[Steph]]*Table1[[#This Row],[price]]/(Table1[[#This Row],[Arn]]+Table1[[#This Row],[Steph]])</f>
        <v>0</v>
      </c>
      <c r="P220">
        <f>Table1[[#This Row],[Steph2]]*Table1[[#This Row],[price]]/(Table1[[#This Row],[Arn2]]+Table1[[#This Row],[Steph2]])</f>
        <v>6.54</v>
      </c>
      <c r="Q220" s="8">
        <f>Table1[[#This Row],[Arn Spent]]+Table1[[#This Row],[Steph spent]]</f>
        <v>13.08</v>
      </c>
      <c r="R220" s="8">
        <f>Table1[[#This Row],[Arn Gained ]]+Table1[[#This Row],[Steph gained]]</f>
        <v>13.08</v>
      </c>
      <c r="S220" s="8">
        <f>Table1[[#This Row],[Spent]]-Table1[[#This Row],[Gained]]</f>
        <v>0</v>
      </c>
    </row>
    <row r="221" spans="1:19" x14ac:dyDescent="0.25">
      <c r="A221" t="s">
        <v>171</v>
      </c>
      <c r="C221" s="1">
        <v>42532</v>
      </c>
      <c r="D221">
        <v>25</v>
      </c>
      <c r="E221" t="s">
        <v>43</v>
      </c>
      <c r="F221" t="s">
        <v>29</v>
      </c>
      <c r="G221">
        <f>IF(OR(Table1[[#This Row],[account]]=" Courant Arnaud ",Table1[[#This Row],[account]]=" Courant Commun "),1,0)</f>
        <v>1</v>
      </c>
      <c r="H221">
        <f>IF(OR(Table1[[#This Row],[account]]=" Courant Stephanie ",Table1[[#This Row],[account]]=" Courant Commun "),1,0)</f>
        <v>0</v>
      </c>
      <c r="I221">
        <v>1</v>
      </c>
      <c r="J221">
        <v>1</v>
      </c>
      <c r="K221" t="s">
        <v>11</v>
      </c>
      <c r="L221" t="s">
        <v>18</v>
      </c>
      <c r="M221">
        <f>Table1[[#This Row],[Arn]]*Table1[[#This Row],[price]]/(Table1[[#This Row],[Arn]]+Table1[[#This Row],[Steph]])</f>
        <v>25</v>
      </c>
      <c r="N221">
        <f>Table1[[#This Row],[Arn2]]*Table1[[#This Row],[price]]/(Table1[[#This Row],[Arn2]]+Table1[[#This Row],[Steph2]])</f>
        <v>12.5</v>
      </c>
      <c r="O221">
        <f>Table1[[#This Row],[Steph]]*Table1[[#This Row],[price]]/(Table1[[#This Row],[Arn]]+Table1[[#This Row],[Steph]])</f>
        <v>0</v>
      </c>
      <c r="P221">
        <f>Table1[[#This Row],[Steph2]]*Table1[[#This Row],[price]]/(Table1[[#This Row],[Arn2]]+Table1[[#This Row],[Steph2]])</f>
        <v>12.5</v>
      </c>
      <c r="Q221" s="8">
        <f>Table1[[#This Row],[Arn Spent]]+Table1[[#This Row],[Steph spent]]</f>
        <v>25</v>
      </c>
      <c r="R221" s="8">
        <f>Table1[[#This Row],[Arn Gained ]]+Table1[[#This Row],[Steph gained]]</f>
        <v>25</v>
      </c>
      <c r="S221" s="8">
        <f>Table1[[#This Row],[Spent]]-Table1[[#This Row],[Gained]]</f>
        <v>0</v>
      </c>
    </row>
    <row r="222" spans="1:19" x14ac:dyDescent="0.25">
      <c r="A222" t="s">
        <v>172</v>
      </c>
      <c r="C222" s="1">
        <v>42532</v>
      </c>
      <c r="D222">
        <v>23.6</v>
      </c>
      <c r="E222" t="s">
        <v>94</v>
      </c>
      <c r="F222" t="s">
        <v>29</v>
      </c>
      <c r="G222">
        <f>IF(OR(Table1[[#This Row],[account]]=" Courant Arnaud ",Table1[[#This Row],[account]]=" Courant Commun "),1,0)</f>
        <v>1</v>
      </c>
      <c r="H222">
        <f>IF(OR(Table1[[#This Row],[account]]=" Courant Stephanie ",Table1[[#This Row],[account]]=" Courant Commun "),1,0)</f>
        <v>0</v>
      </c>
      <c r="I222">
        <v>1</v>
      </c>
      <c r="J222">
        <v>0</v>
      </c>
      <c r="K222" t="s">
        <v>71</v>
      </c>
      <c r="L222" t="s">
        <v>18</v>
      </c>
      <c r="M222">
        <f>Table1[[#This Row],[Arn]]*Table1[[#This Row],[price]]/(Table1[[#This Row],[Arn]]+Table1[[#This Row],[Steph]])</f>
        <v>23.6</v>
      </c>
      <c r="N222">
        <f>Table1[[#This Row],[Arn2]]*Table1[[#This Row],[price]]/(Table1[[#This Row],[Arn2]]+Table1[[#This Row],[Steph2]])</f>
        <v>23.6</v>
      </c>
      <c r="O222">
        <f>Table1[[#This Row],[Steph]]*Table1[[#This Row],[price]]/(Table1[[#This Row],[Arn]]+Table1[[#This Row],[Steph]])</f>
        <v>0</v>
      </c>
      <c r="P222">
        <f>Table1[[#This Row],[Steph2]]*Table1[[#This Row],[price]]/(Table1[[#This Row],[Arn2]]+Table1[[#This Row],[Steph2]])</f>
        <v>0</v>
      </c>
      <c r="Q222" s="8">
        <f>Table1[[#This Row],[Arn Spent]]+Table1[[#This Row],[Steph spent]]</f>
        <v>23.6</v>
      </c>
      <c r="R222" s="8">
        <f>Table1[[#This Row],[Arn Gained ]]+Table1[[#This Row],[Steph gained]]</f>
        <v>23.6</v>
      </c>
      <c r="S222" s="8">
        <f>Table1[[#This Row],[Spent]]-Table1[[#This Row],[Gained]]</f>
        <v>0</v>
      </c>
    </row>
    <row r="223" spans="1:19" x14ac:dyDescent="0.25">
      <c r="A223" t="s">
        <v>9</v>
      </c>
      <c r="C223" s="1">
        <v>42531</v>
      </c>
      <c r="D223">
        <v>22.94</v>
      </c>
      <c r="E223" t="s">
        <v>9</v>
      </c>
      <c r="F223" t="s">
        <v>10</v>
      </c>
      <c r="G223">
        <f>IF(OR(Table1[[#This Row],[account]]=" Courant Arnaud ",Table1[[#This Row],[account]]=" Courant Commun "),1,0)</f>
        <v>0</v>
      </c>
      <c r="H223">
        <f>IF(OR(Table1[[#This Row],[account]]=" Courant Stephanie ",Table1[[#This Row],[account]]=" Courant Commun "),1,0)</f>
        <v>1</v>
      </c>
      <c r="I223">
        <v>1</v>
      </c>
      <c r="J223">
        <v>1</v>
      </c>
      <c r="K223" t="s">
        <v>11</v>
      </c>
      <c r="L223" t="s">
        <v>18</v>
      </c>
      <c r="M223">
        <f>Table1[[#This Row],[Arn]]*Table1[[#This Row],[price]]/(Table1[[#This Row],[Arn]]+Table1[[#This Row],[Steph]])</f>
        <v>0</v>
      </c>
      <c r="N223">
        <f>Table1[[#This Row],[Arn2]]*Table1[[#This Row],[price]]/(Table1[[#This Row],[Arn2]]+Table1[[#This Row],[Steph2]])</f>
        <v>11.47</v>
      </c>
      <c r="O223">
        <f>Table1[[#This Row],[Steph]]*Table1[[#This Row],[price]]/(Table1[[#This Row],[Arn]]+Table1[[#This Row],[Steph]])</f>
        <v>22.94</v>
      </c>
      <c r="P223">
        <f>Table1[[#This Row],[Steph2]]*Table1[[#This Row],[price]]/(Table1[[#This Row],[Arn2]]+Table1[[#This Row],[Steph2]])</f>
        <v>11.47</v>
      </c>
      <c r="Q223" s="8">
        <f>Table1[[#This Row],[Arn Spent]]+Table1[[#This Row],[Steph spent]]</f>
        <v>22.94</v>
      </c>
      <c r="R223" s="8">
        <f>Table1[[#This Row],[Arn Gained ]]+Table1[[#This Row],[Steph gained]]</f>
        <v>22.94</v>
      </c>
      <c r="S223" s="8">
        <f>Table1[[#This Row],[Spent]]-Table1[[#This Row],[Gained]]</f>
        <v>0</v>
      </c>
    </row>
    <row r="224" spans="1:19" x14ac:dyDescent="0.25">
      <c r="A224" t="s">
        <v>59</v>
      </c>
      <c r="C224" s="1">
        <v>42531</v>
      </c>
      <c r="D224">
        <v>360</v>
      </c>
      <c r="E224" t="s">
        <v>60</v>
      </c>
      <c r="F224" t="s">
        <v>14</v>
      </c>
      <c r="G224">
        <f>IF(OR(Table1[[#This Row],[account]]=" Courant Arnaud ",Table1[[#This Row],[account]]=" Courant Commun "),1,0)</f>
        <v>1</v>
      </c>
      <c r="H224">
        <f>IF(OR(Table1[[#This Row],[account]]=" Courant Stephanie ",Table1[[#This Row],[account]]=" Courant Commun "),1,0)</f>
        <v>1</v>
      </c>
      <c r="I224">
        <v>1</v>
      </c>
      <c r="J224">
        <v>1</v>
      </c>
      <c r="K224" t="s">
        <v>11</v>
      </c>
      <c r="L224" t="s">
        <v>25</v>
      </c>
      <c r="M224">
        <f>Table1[[#This Row],[Arn]]*Table1[[#This Row],[price]]/(Table1[[#This Row],[Arn]]+Table1[[#This Row],[Steph]])</f>
        <v>180</v>
      </c>
      <c r="N224">
        <f>Table1[[#This Row],[Arn2]]*Table1[[#This Row],[price]]/(Table1[[#This Row],[Arn2]]+Table1[[#This Row],[Steph2]])</f>
        <v>180</v>
      </c>
      <c r="O224">
        <f>Table1[[#This Row],[Steph]]*Table1[[#This Row],[price]]/(Table1[[#This Row],[Arn]]+Table1[[#This Row],[Steph]])</f>
        <v>180</v>
      </c>
      <c r="P224">
        <f>Table1[[#This Row],[Steph2]]*Table1[[#This Row],[price]]/(Table1[[#This Row],[Arn2]]+Table1[[#This Row],[Steph2]])</f>
        <v>180</v>
      </c>
      <c r="Q224" s="8">
        <f>Table1[[#This Row],[Arn Spent]]+Table1[[#This Row],[Steph spent]]</f>
        <v>360</v>
      </c>
      <c r="R224" s="8">
        <f>Table1[[#This Row],[Arn Gained ]]+Table1[[#This Row],[Steph gained]]</f>
        <v>360</v>
      </c>
      <c r="S224" s="8">
        <f>Table1[[#This Row],[Spent]]-Table1[[#This Row],[Gained]]</f>
        <v>0</v>
      </c>
    </row>
    <row r="225" spans="1:19" x14ac:dyDescent="0.25">
      <c r="A225" t="s">
        <v>173</v>
      </c>
      <c r="C225" s="1">
        <v>42531</v>
      </c>
      <c r="D225">
        <v>25</v>
      </c>
      <c r="E225" t="s">
        <v>35</v>
      </c>
      <c r="F225" t="s">
        <v>10</v>
      </c>
      <c r="G225">
        <f>IF(OR(Table1[[#This Row],[account]]=" Courant Arnaud ",Table1[[#This Row],[account]]=" Courant Commun "),1,0)</f>
        <v>0</v>
      </c>
      <c r="H225">
        <f>IF(OR(Table1[[#This Row],[account]]=" Courant Stephanie ",Table1[[#This Row],[account]]=" Courant Commun "),1,0)</f>
        <v>1</v>
      </c>
      <c r="I225">
        <v>1</v>
      </c>
      <c r="J225">
        <v>1</v>
      </c>
      <c r="K225" t="s">
        <v>11</v>
      </c>
      <c r="L225" t="s">
        <v>25</v>
      </c>
      <c r="M225">
        <f>Table1[[#This Row],[Arn]]*Table1[[#This Row],[price]]/(Table1[[#This Row],[Arn]]+Table1[[#This Row],[Steph]])</f>
        <v>0</v>
      </c>
      <c r="N225">
        <f>Table1[[#This Row],[Arn2]]*Table1[[#This Row],[price]]/(Table1[[#This Row],[Arn2]]+Table1[[#This Row],[Steph2]])</f>
        <v>12.5</v>
      </c>
      <c r="O225">
        <f>Table1[[#This Row],[Steph]]*Table1[[#This Row],[price]]/(Table1[[#This Row],[Arn]]+Table1[[#This Row],[Steph]])</f>
        <v>25</v>
      </c>
      <c r="P225">
        <f>Table1[[#This Row],[Steph2]]*Table1[[#This Row],[price]]/(Table1[[#This Row],[Arn2]]+Table1[[#This Row],[Steph2]])</f>
        <v>12.5</v>
      </c>
      <c r="Q225" s="8">
        <f>Table1[[#This Row],[Arn Spent]]+Table1[[#This Row],[Steph spent]]</f>
        <v>25</v>
      </c>
      <c r="R225" s="8">
        <f>Table1[[#This Row],[Arn Gained ]]+Table1[[#This Row],[Steph gained]]</f>
        <v>25</v>
      </c>
      <c r="S225" s="8">
        <f>Table1[[#This Row],[Spent]]-Table1[[#This Row],[Gained]]</f>
        <v>0</v>
      </c>
    </row>
    <row r="226" spans="1:19" x14ac:dyDescent="0.25">
      <c r="A226" t="s">
        <v>174</v>
      </c>
      <c r="C226" s="1">
        <v>42528</v>
      </c>
      <c r="D226">
        <v>20</v>
      </c>
      <c r="E226" t="s">
        <v>175</v>
      </c>
      <c r="F226" t="s">
        <v>10</v>
      </c>
      <c r="G226">
        <f>IF(OR(Table1[[#This Row],[account]]=" Courant Arnaud ",Table1[[#This Row],[account]]=" Courant Commun "),1,0)</f>
        <v>0</v>
      </c>
      <c r="H226">
        <f>IF(OR(Table1[[#This Row],[account]]=" Courant Stephanie ",Table1[[#This Row],[account]]=" Courant Commun "),1,0)</f>
        <v>1</v>
      </c>
      <c r="I226">
        <v>1</v>
      </c>
      <c r="J226">
        <v>1</v>
      </c>
      <c r="K226" t="s">
        <v>11</v>
      </c>
      <c r="L226" t="s">
        <v>25</v>
      </c>
      <c r="M226">
        <f>Table1[[#This Row],[Arn]]*Table1[[#This Row],[price]]/(Table1[[#This Row],[Arn]]+Table1[[#This Row],[Steph]])</f>
        <v>0</v>
      </c>
      <c r="N226">
        <f>Table1[[#This Row],[Arn2]]*Table1[[#This Row],[price]]/(Table1[[#This Row],[Arn2]]+Table1[[#This Row],[Steph2]])</f>
        <v>10</v>
      </c>
      <c r="O226">
        <f>Table1[[#This Row],[Steph]]*Table1[[#This Row],[price]]/(Table1[[#This Row],[Arn]]+Table1[[#This Row],[Steph]])</f>
        <v>20</v>
      </c>
      <c r="P226">
        <f>Table1[[#This Row],[Steph2]]*Table1[[#This Row],[price]]/(Table1[[#This Row],[Arn2]]+Table1[[#This Row],[Steph2]])</f>
        <v>10</v>
      </c>
      <c r="Q226" s="8">
        <f>Table1[[#This Row],[Arn Spent]]+Table1[[#This Row],[Steph spent]]</f>
        <v>20</v>
      </c>
      <c r="R226" s="8">
        <f>Table1[[#This Row],[Arn Gained ]]+Table1[[#This Row],[Steph gained]]</f>
        <v>20</v>
      </c>
      <c r="S226" s="8">
        <f>Table1[[#This Row],[Spent]]-Table1[[#This Row],[Gained]]</f>
        <v>0</v>
      </c>
    </row>
    <row r="227" spans="1:19" x14ac:dyDescent="0.25">
      <c r="A227" t="s">
        <v>9</v>
      </c>
      <c r="C227" s="1">
        <v>42528</v>
      </c>
      <c r="D227">
        <v>25.83</v>
      </c>
      <c r="E227" t="s">
        <v>9</v>
      </c>
      <c r="F227" t="s">
        <v>10</v>
      </c>
      <c r="G227">
        <f>IF(OR(Table1[[#This Row],[account]]=" Courant Arnaud ",Table1[[#This Row],[account]]=" Courant Commun "),1,0)</f>
        <v>0</v>
      </c>
      <c r="H227">
        <f>IF(OR(Table1[[#This Row],[account]]=" Courant Stephanie ",Table1[[#This Row],[account]]=" Courant Commun "),1,0)</f>
        <v>1</v>
      </c>
      <c r="I227">
        <v>1</v>
      </c>
      <c r="J227">
        <v>1</v>
      </c>
      <c r="K227" t="s">
        <v>11</v>
      </c>
      <c r="L227" t="s">
        <v>18</v>
      </c>
      <c r="M227">
        <f>Table1[[#This Row],[Arn]]*Table1[[#This Row],[price]]/(Table1[[#This Row],[Arn]]+Table1[[#This Row],[Steph]])</f>
        <v>0</v>
      </c>
      <c r="N227">
        <f>Table1[[#This Row],[Arn2]]*Table1[[#This Row],[price]]/(Table1[[#This Row],[Arn2]]+Table1[[#This Row],[Steph2]])</f>
        <v>12.914999999999999</v>
      </c>
      <c r="O227">
        <f>Table1[[#This Row],[Steph]]*Table1[[#This Row],[price]]/(Table1[[#This Row],[Arn]]+Table1[[#This Row],[Steph]])</f>
        <v>25.83</v>
      </c>
      <c r="P227">
        <f>Table1[[#This Row],[Steph2]]*Table1[[#This Row],[price]]/(Table1[[#This Row],[Arn2]]+Table1[[#This Row],[Steph2]])</f>
        <v>12.914999999999999</v>
      </c>
      <c r="Q227" s="8">
        <f>Table1[[#This Row],[Arn Spent]]+Table1[[#This Row],[Steph spent]]</f>
        <v>25.83</v>
      </c>
      <c r="R227" s="8">
        <f>Table1[[#This Row],[Arn Gained ]]+Table1[[#This Row],[Steph gained]]</f>
        <v>25.83</v>
      </c>
      <c r="S227" s="8">
        <f>Table1[[#This Row],[Spent]]-Table1[[#This Row],[Gained]]</f>
        <v>0</v>
      </c>
    </row>
    <row r="228" spans="1:19" x14ac:dyDescent="0.25">
      <c r="A228" t="s">
        <v>176</v>
      </c>
      <c r="C228" s="1">
        <v>42527</v>
      </c>
      <c r="D228">
        <v>429.59</v>
      </c>
      <c r="E228" t="s">
        <v>166</v>
      </c>
      <c r="F228" t="s">
        <v>10</v>
      </c>
      <c r="G228">
        <f>IF(OR(Table1[[#This Row],[account]]=" Courant Arnaud ",Table1[[#This Row],[account]]=" Courant Commun "),1,0)</f>
        <v>0</v>
      </c>
      <c r="H228">
        <f>IF(OR(Table1[[#This Row],[account]]=" Courant Stephanie ",Table1[[#This Row],[account]]=" Courant Commun "),1,0)</f>
        <v>1</v>
      </c>
      <c r="I228">
        <v>1</v>
      </c>
      <c r="J228">
        <v>0</v>
      </c>
      <c r="K228" t="s">
        <v>71</v>
      </c>
      <c r="L228" t="s">
        <v>18</v>
      </c>
      <c r="M228">
        <f>Table1[[#This Row],[Arn]]*Table1[[#This Row],[price]]/(Table1[[#This Row],[Arn]]+Table1[[#This Row],[Steph]])</f>
        <v>0</v>
      </c>
      <c r="N228">
        <f>Table1[[#This Row],[Arn2]]*Table1[[#This Row],[price]]/(Table1[[#This Row],[Arn2]]+Table1[[#This Row],[Steph2]])</f>
        <v>429.59</v>
      </c>
      <c r="O228">
        <f>Table1[[#This Row],[Steph]]*Table1[[#This Row],[price]]/(Table1[[#This Row],[Arn]]+Table1[[#This Row],[Steph]])</f>
        <v>429.59</v>
      </c>
      <c r="P228">
        <f>Table1[[#This Row],[Steph2]]*Table1[[#This Row],[price]]/(Table1[[#This Row],[Arn2]]+Table1[[#This Row],[Steph2]])</f>
        <v>0</v>
      </c>
      <c r="Q228" s="8">
        <f>Table1[[#This Row],[Arn Spent]]+Table1[[#This Row],[Steph spent]]</f>
        <v>429.59</v>
      </c>
      <c r="R228" s="8">
        <f>Table1[[#This Row],[Arn Gained ]]+Table1[[#This Row],[Steph gained]]</f>
        <v>429.59</v>
      </c>
      <c r="S228" s="8">
        <f>Table1[[#This Row],[Spent]]-Table1[[#This Row],[Gained]]</f>
        <v>0</v>
      </c>
    </row>
    <row r="229" spans="1:19" x14ac:dyDescent="0.25">
      <c r="A229" t="s">
        <v>177</v>
      </c>
      <c r="C229" s="1">
        <v>42523</v>
      </c>
      <c r="D229">
        <v>9.99</v>
      </c>
      <c r="E229" t="s">
        <v>35</v>
      </c>
      <c r="F229" t="s">
        <v>29</v>
      </c>
      <c r="G229">
        <f>IF(OR(Table1[[#This Row],[account]]=" Courant Arnaud ",Table1[[#This Row],[account]]=" Courant Commun "),1,0)</f>
        <v>1</v>
      </c>
      <c r="H229">
        <f>IF(OR(Table1[[#This Row],[account]]=" Courant Stephanie ",Table1[[#This Row],[account]]=" Courant Commun "),1,0)</f>
        <v>0</v>
      </c>
      <c r="I229">
        <v>1</v>
      </c>
      <c r="J229">
        <v>1</v>
      </c>
      <c r="K229" t="s">
        <v>11</v>
      </c>
      <c r="L229" t="s">
        <v>18</v>
      </c>
      <c r="M229">
        <f>Table1[[#This Row],[Arn]]*Table1[[#This Row],[price]]/(Table1[[#This Row],[Arn]]+Table1[[#This Row],[Steph]])</f>
        <v>9.99</v>
      </c>
      <c r="N229">
        <f>Table1[[#This Row],[Arn2]]*Table1[[#This Row],[price]]/(Table1[[#This Row],[Arn2]]+Table1[[#This Row],[Steph2]])</f>
        <v>4.9950000000000001</v>
      </c>
      <c r="O229">
        <f>Table1[[#This Row],[Steph]]*Table1[[#This Row],[price]]/(Table1[[#This Row],[Arn]]+Table1[[#This Row],[Steph]])</f>
        <v>0</v>
      </c>
      <c r="P229">
        <f>Table1[[#This Row],[Steph2]]*Table1[[#This Row],[price]]/(Table1[[#This Row],[Arn2]]+Table1[[#This Row],[Steph2]])</f>
        <v>4.9950000000000001</v>
      </c>
      <c r="Q229" s="8">
        <f>Table1[[#This Row],[Arn Spent]]+Table1[[#This Row],[Steph spent]]</f>
        <v>9.99</v>
      </c>
      <c r="R229" s="8">
        <f>Table1[[#This Row],[Arn Gained ]]+Table1[[#This Row],[Steph gained]]</f>
        <v>9.99</v>
      </c>
      <c r="S229" s="8">
        <f>Table1[[#This Row],[Spent]]-Table1[[#This Row],[Gained]]</f>
        <v>0</v>
      </c>
    </row>
  </sheetData>
  <mergeCells count="2">
    <mergeCell ref="I8:J8"/>
    <mergeCell ref="G8:H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ExportDB-17Jan17-OLDFormat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</cp:lastModifiedBy>
  <dcterms:created xsi:type="dcterms:W3CDTF">2017-01-18T16:54:05Z</dcterms:created>
  <dcterms:modified xsi:type="dcterms:W3CDTF">2017-01-18T21:04:55Z</dcterms:modified>
</cp:coreProperties>
</file>