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\Desktop\문서\아이디어\2018\홈가든 시즌6\"/>
    </mc:Choice>
  </mc:AlternateContent>
  <bookViews>
    <workbookView xWindow="0" yWindow="0" windowWidth="28800" windowHeight="12975" activeTab="1"/>
  </bookViews>
  <sheets>
    <sheet name="행운석 사용 시 작물 업그레이드 확률" sheetId="6" r:id="rId1"/>
    <sheet name="Sheet1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7" l="1"/>
  <c r="D13" i="7"/>
  <c r="E36" i="6" l="1"/>
  <c r="E35" i="6"/>
  <c r="E34" i="6"/>
  <c r="E33" i="6"/>
  <c r="E32" i="6"/>
  <c r="E31" i="6"/>
  <c r="E30" i="6"/>
  <c r="E29" i="6"/>
  <c r="E28" i="6"/>
  <c r="E27" i="6"/>
  <c r="E26" i="6"/>
  <c r="E25" i="6"/>
  <c r="E18" i="6"/>
  <c r="E17" i="6"/>
  <c r="E16" i="6"/>
  <c r="E15" i="6"/>
  <c r="E14" i="6"/>
  <c r="E13" i="6"/>
  <c r="E12" i="6"/>
  <c r="D11" i="6"/>
  <c r="E11" i="6"/>
  <c r="E8" i="6"/>
  <c r="E7" i="6"/>
  <c r="E6" i="6"/>
  <c r="E5" i="6"/>
  <c r="E4" i="6"/>
  <c r="E3" i="6"/>
  <c r="E72" i="6" l="1"/>
  <c r="E71" i="6"/>
  <c r="E70" i="6"/>
  <c r="E69" i="6"/>
  <c r="E68" i="6"/>
  <c r="E67" i="6"/>
  <c r="E66" i="6"/>
  <c r="E65" i="6"/>
  <c r="E64" i="6"/>
  <c r="E63" i="6"/>
  <c r="I60" i="6"/>
  <c r="J60" i="6" s="1"/>
  <c r="D60" i="6"/>
  <c r="E60" i="6" s="1"/>
  <c r="I59" i="6"/>
  <c r="J59" i="6" s="1"/>
  <c r="D59" i="6"/>
  <c r="E59" i="6" s="1"/>
  <c r="I58" i="6"/>
  <c r="J58" i="6" s="1"/>
  <c r="D58" i="6"/>
  <c r="E58" i="6" s="1"/>
  <c r="J57" i="6"/>
  <c r="I57" i="6"/>
  <c r="D57" i="6"/>
  <c r="E57" i="6" s="1"/>
  <c r="I56" i="6"/>
  <c r="J56" i="6" s="1"/>
  <c r="D56" i="6"/>
  <c r="E56" i="6" s="1"/>
  <c r="J55" i="6"/>
  <c r="E55" i="6"/>
  <c r="J54" i="6"/>
  <c r="E54" i="6"/>
  <c r="J53" i="6"/>
  <c r="E53" i="6"/>
  <c r="J52" i="6"/>
  <c r="E52" i="6"/>
  <c r="J51" i="6"/>
  <c r="E51" i="6"/>
  <c r="O40" i="6"/>
  <c r="O41" i="6"/>
  <c r="O42" i="6"/>
  <c r="O43" i="6"/>
  <c r="O44" i="6"/>
  <c r="O48" i="6"/>
  <c r="O39" i="6"/>
  <c r="N45" i="6"/>
  <c r="O45" i="6" s="1"/>
  <c r="N46" i="6"/>
  <c r="O46" i="6" s="1"/>
  <c r="N47" i="6"/>
  <c r="O47" i="6" s="1"/>
  <c r="N48" i="6"/>
  <c r="N44" i="6"/>
  <c r="I45" i="6"/>
  <c r="J45" i="6" s="1"/>
  <c r="I46" i="6"/>
  <c r="J46" i="6" s="1"/>
  <c r="I47" i="6"/>
  <c r="J47" i="6" s="1"/>
  <c r="I48" i="6"/>
  <c r="J48" i="6" s="1"/>
  <c r="I44" i="6"/>
  <c r="J40" i="6"/>
  <c r="J41" i="6"/>
  <c r="J42" i="6"/>
  <c r="J43" i="6"/>
  <c r="J44" i="6"/>
  <c r="J39" i="6"/>
  <c r="E19" i="6"/>
  <c r="E20" i="6"/>
  <c r="E21" i="6"/>
  <c r="E22" i="6"/>
</calcChain>
</file>

<file path=xl/sharedStrings.xml><?xml version="1.0" encoding="utf-8"?>
<sst xmlns="http://schemas.openxmlformats.org/spreadsheetml/2006/main" count="253" uniqueCount="79">
  <si>
    <t>스페셜 메르헨 -&gt; 스페셜 메르헨 +</t>
    <phoneticPr fontId="2" type="noConversion"/>
  </si>
  <si>
    <t>그달의 탄생석 사용</t>
    <phoneticPr fontId="2" type="noConversion"/>
  </si>
  <si>
    <t>행운석 사용 시</t>
    <phoneticPr fontId="2" type="noConversion"/>
  </si>
  <si>
    <t>그달의 작물 사용</t>
    <phoneticPr fontId="2" type="noConversion"/>
  </si>
  <si>
    <t>일반 탄생석 사용</t>
    <phoneticPr fontId="2" type="noConversion"/>
  </si>
  <si>
    <t>탄생석 조각 사용</t>
    <phoneticPr fontId="2" type="noConversion"/>
  </si>
  <si>
    <t>행운석 미사용</t>
    <phoneticPr fontId="2" type="noConversion"/>
  </si>
  <si>
    <t>그달의 작물 미사용</t>
    <phoneticPr fontId="2" type="noConversion"/>
  </si>
  <si>
    <t>일반 갤럭시 사용</t>
    <phoneticPr fontId="2" type="noConversion"/>
  </si>
  <si>
    <t>탄생석 사용</t>
    <phoneticPr fontId="2" type="noConversion"/>
  </si>
  <si>
    <t>갤럭시 조각 사용</t>
    <phoneticPr fontId="2" type="noConversion"/>
  </si>
  <si>
    <t>그달의 작물 사용</t>
    <phoneticPr fontId="2" type="noConversion"/>
  </si>
  <si>
    <t>그달의 메르헨 사용</t>
    <phoneticPr fontId="2" type="noConversion"/>
  </si>
  <si>
    <t>일반 메르헨 사용</t>
    <phoneticPr fontId="2" type="noConversion"/>
  </si>
  <si>
    <t>블루오션/몬스터 사용</t>
    <phoneticPr fontId="2" type="noConversion"/>
  </si>
  <si>
    <t>갤럭시 사용</t>
    <phoneticPr fontId="2" type="noConversion"/>
  </si>
  <si>
    <t>메르헨 북 -&gt; 메르헨</t>
    <phoneticPr fontId="2" type="noConversion"/>
  </si>
  <si>
    <t>메르헨 북 -&gt; 스페셜 메르헨</t>
    <phoneticPr fontId="2" type="noConversion"/>
  </si>
  <si>
    <t>메르헨 북 -&gt; 스페셜 메르헨 +</t>
    <phoneticPr fontId="2" type="noConversion"/>
  </si>
  <si>
    <t>그달의 작물 미사용</t>
    <phoneticPr fontId="2" type="noConversion"/>
  </si>
  <si>
    <t>* 탄생석, 행성석, 갤럭시, 갤럭시 홀로그램의 경우 행운석을 사용 시 전체 업그레이드 확률에 1.5배를 한다.</t>
    <phoneticPr fontId="2" type="noConversion"/>
  </si>
  <si>
    <t>* 메르헨 북, 메르헨, 스페셜 메르헨의 경우 행운석을 사용 시 전체 업그레이드에 1.4배를 한다.</t>
    <phoneticPr fontId="2" type="noConversion"/>
  </si>
  <si>
    <t>* 동화나라 마법 물약의 경우 사용 시 확률이 업그레이드 UI에 보이는 것이 아닌 왼쪽 상단 아이콘에 확률이 보인다.</t>
    <phoneticPr fontId="2" type="noConversion"/>
  </si>
  <si>
    <t>마법 나라 동화 물약 1단계</t>
    <phoneticPr fontId="2" type="noConversion"/>
  </si>
  <si>
    <t>마법 나라 동화 물약 2단계</t>
  </si>
  <si>
    <t>마법 나라 동화 물약 3단계</t>
  </si>
  <si>
    <t>마법 나라 동화 물약 4단계</t>
  </si>
  <si>
    <t>1% 상승</t>
    <phoneticPr fontId="2" type="noConversion"/>
  </si>
  <si>
    <t>1.5% 상승</t>
    <phoneticPr fontId="2" type="noConversion"/>
  </si>
  <si>
    <t>2% 상승</t>
    <phoneticPr fontId="2" type="noConversion"/>
  </si>
  <si>
    <t>3% 상승</t>
    <phoneticPr fontId="2" type="noConversion"/>
  </si>
  <si>
    <t>업그레이드 확률</t>
    <phoneticPr fontId="2" type="noConversion"/>
  </si>
  <si>
    <t>메르헨 -&gt; 스페셜 메르헨</t>
    <phoneticPr fontId="2" type="noConversion"/>
  </si>
  <si>
    <t>메르헨 -&gt; 스페셜 메르헨 +</t>
    <phoneticPr fontId="2" type="noConversion"/>
  </si>
  <si>
    <t>탄생석, 행성석 -&gt; 스페셜 행성석</t>
    <phoneticPr fontId="2" type="noConversion"/>
  </si>
  <si>
    <t>탄생석 -&gt; 행성석</t>
    <phoneticPr fontId="2" type="noConversion"/>
  </si>
  <si>
    <t>갤럭시(메인) -&gt; 홀로그램</t>
    <phoneticPr fontId="2" type="noConversion"/>
  </si>
  <si>
    <t>갤럭시(서브) -&gt; 홀로그램</t>
    <phoneticPr fontId="2" type="noConversion"/>
  </si>
  <si>
    <t>그달의 갤럭시(메인) 사용</t>
    <phoneticPr fontId="2" type="noConversion"/>
  </si>
  <si>
    <t>그달의 갤럭시(서브) 사용</t>
    <phoneticPr fontId="2" type="noConversion"/>
  </si>
  <si>
    <t>그달의 갤럭시(메인) 사용</t>
    <phoneticPr fontId="2" type="noConversion"/>
  </si>
  <si>
    <t>그달의 갤럭시(서브) 사용</t>
    <phoneticPr fontId="2" type="noConversion"/>
  </si>
  <si>
    <t>갤럭시(서브) -&gt; 스페셜 홀로그램</t>
    <phoneticPr fontId="2" type="noConversion"/>
  </si>
  <si>
    <t>홀로그램, 갤럭시(메인) -&gt; 스페셜 홀로그램</t>
    <phoneticPr fontId="2" type="noConversion"/>
  </si>
  <si>
    <t>페이블 북</t>
    <phoneticPr fontId="2" type="noConversion"/>
  </si>
  <si>
    <t>페이블</t>
    <phoneticPr fontId="2" type="noConversion"/>
  </si>
  <si>
    <t>스페셜 페이블</t>
    <phoneticPr fontId="2" type="noConversion"/>
  </si>
  <si>
    <t>그 달의 페이블</t>
    <phoneticPr fontId="2" type="noConversion"/>
  </si>
  <si>
    <t>일반 페이블</t>
    <phoneticPr fontId="2" type="noConversion"/>
  </si>
  <si>
    <t>메르헨</t>
    <phoneticPr fontId="2" type="noConversion"/>
  </si>
  <si>
    <t>갤럭시</t>
    <phoneticPr fontId="2" type="noConversion"/>
  </si>
  <si>
    <t>블루오션</t>
    <phoneticPr fontId="2" type="noConversion"/>
  </si>
  <si>
    <t>탄생석</t>
    <phoneticPr fontId="2" type="noConversion"/>
  </si>
  <si>
    <t>스페셜 페이블</t>
    <phoneticPr fontId="2" type="noConversion"/>
  </si>
  <si>
    <t>스페셜 페이블 +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</si>
  <si>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</si>
  <si>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</si>
  <si>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</si>
  <si>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x</t>
    <phoneticPr fontId="2" type="noConversion"/>
  </si>
  <si>
    <t>그달의 작물</t>
    <phoneticPr fontId="2" type="noConversion"/>
  </si>
  <si>
    <t>행운석</t>
    <phoneticPr fontId="2" type="noConversion"/>
  </si>
  <si>
    <t>x1.4</t>
    <phoneticPr fontId="2" type="noConversion"/>
  </si>
  <si>
    <t>1단계 메모리즈</t>
    <phoneticPr fontId="2" type="noConversion"/>
  </si>
  <si>
    <t>2단계 메모리즈</t>
    <phoneticPr fontId="2" type="noConversion"/>
  </si>
  <si>
    <t>다음 단계</t>
    <phoneticPr fontId="2" type="noConversion"/>
  </si>
  <si>
    <t>+행운석 (x1.5)</t>
    <phoneticPr fontId="2" type="noConversion"/>
  </si>
  <si>
    <t>페인트</t>
    <phoneticPr fontId="2" type="noConversion"/>
  </si>
  <si>
    <t>그달의 페이블</t>
    <phoneticPr fontId="2" type="noConversion"/>
  </si>
  <si>
    <t>그달의 메르헨</t>
    <phoneticPr fontId="2" type="noConversion"/>
  </si>
  <si>
    <t>갤럭시</t>
    <phoneticPr fontId="2" type="noConversion"/>
  </si>
  <si>
    <t>탄생석</t>
    <phoneticPr fontId="2" type="noConversion"/>
  </si>
  <si>
    <t>엠포인트</t>
    <phoneticPr fontId="2" type="noConversion"/>
  </si>
  <si>
    <t>그달의 블루오션 몬스터</t>
    <phoneticPr fontId="2" type="noConversion"/>
  </si>
  <si>
    <t>탄생석</t>
    <phoneticPr fontId="2" type="noConversion"/>
  </si>
  <si>
    <t>기타 판매되는 꽃 씨앗들</t>
    <phoneticPr fontId="2" type="noConversion"/>
  </si>
  <si>
    <t>(100% 확률)</t>
    <phoneticPr fontId="2" type="noConversion"/>
  </si>
  <si>
    <t>그달 페이블의 색</t>
    <phoneticPr fontId="2" type="noConversion"/>
  </si>
  <si>
    <t>그달 메르헨의 색</t>
    <phoneticPr fontId="2" type="noConversion"/>
  </si>
  <si>
    <t>그달 배경의 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</si>
</sst>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3" fillId="0" borderId="0" xfId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9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9" fontId="3" fillId="0" borderId="0" xfId="0" applyNumberFormat="1" applyFont="1" applyBorder="1" applyAlignment="1">
      <alignment horizontal="center" vertical="center"/>
    </xf>
    <xf numFmtId="9" fontId="3" fillId="0" borderId="0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0" fontId="3" fillId="0" borderId="1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9" fontId="4" fillId="0" borderId="0" xfId="0" applyNumberFormat="1" applyFont="1">
      <alignment vertical="center"/>
    </xf>
    <xf numFmtId="10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9" fontId="4" fillId="0" borderId="0" xfId="1" applyFont="1">
      <alignment vertical="center"/>
    </xf>
    <xf numFmtId="0" fontId="4" fillId="0" borderId="0" xfId="0" quotePrefix="1" applyFont="1">
      <alignment vertical="center"/>
    </xf>
    <xf numFmtId="10" fontId="4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8"/>
  <sheetViews>
    <sheetView topLeftCell="A22" workbookViewId="0">
      <selection activeCell="E64" sqref="E64"/>
    </sheetView>
  </sheetViews>
  <sheetFormatPr defaultRowHeight="11.25" x14ac:dyDescent="0.3"/>
  <cols>
    <col min="1" max="1" width="2.625" style="1" customWidth="1"/>
    <col min="2" max="2" width="30.125" style="1" bestFit="1" customWidth="1"/>
    <col min="3" max="3" width="17.75" style="1" bestFit="1" customWidth="1"/>
    <col min="4" max="4" width="10.875" style="1" bestFit="1" customWidth="1"/>
    <col min="5" max="5" width="15.375" style="1" bestFit="1" customWidth="1"/>
    <col min="6" max="6" width="2.625" style="1" customWidth="1"/>
    <col min="7" max="7" width="19.875" style="1" bestFit="1" customWidth="1"/>
    <col min="8" max="8" width="17.75" style="1" bestFit="1" customWidth="1"/>
    <col min="9" max="9" width="10.25" style="1" bestFit="1" customWidth="1"/>
    <col min="10" max="10" width="10.875" style="1" bestFit="1" customWidth="1"/>
    <col min="11" max="11" width="2.625" style="1" customWidth="1"/>
    <col min="12" max="12" width="19.875" style="1" bestFit="1" customWidth="1"/>
    <col min="13" max="13" width="15.375" style="1" bestFit="1" customWidth="1"/>
    <col min="14" max="14" width="10.25" style="1" bestFit="1" customWidth="1"/>
    <col min="15" max="15" width="10.875" style="1" bestFit="1" customWidth="1"/>
    <col min="16" max="16384" width="9" style="1"/>
  </cols>
  <sheetData>
    <row r="2" spans="2:20" x14ac:dyDescent="0.3">
      <c r="B2" s="10" t="s">
        <v>34</v>
      </c>
      <c r="C2" s="10"/>
      <c r="D2" s="10" t="s">
        <v>6</v>
      </c>
      <c r="E2" s="10" t="s">
        <v>2</v>
      </c>
      <c r="G2" s="14" t="s">
        <v>35</v>
      </c>
      <c r="H2" s="14"/>
      <c r="I2" s="14" t="s">
        <v>6</v>
      </c>
      <c r="J2" s="14" t="s">
        <v>2</v>
      </c>
      <c r="M2" s="3" t="s">
        <v>20</v>
      </c>
    </row>
    <row r="3" spans="2:20" x14ac:dyDescent="0.3">
      <c r="B3" s="16" t="s">
        <v>3</v>
      </c>
      <c r="C3" s="5" t="s">
        <v>1</v>
      </c>
      <c r="D3" s="6">
        <v>0.3</v>
      </c>
      <c r="E3" s="11">
        <f>20%*1.5 + 5% + 5%</f>
        <v>0.4</v>
      </c>
      <c r="G3" s="16" t="s">
        <v>3</v>
      </c>
      <c r="H3" s="5" t="s">
        <v>1</v>
      </c>
      <c r="I3" s="6">
        <v>1</v>
      </c>
      <c r="J3" s="6">
        <v>1</v>
      </c>
      <c r="K3" s="3"/>
      <c r="L3" s="13"/>
      <c r="M3" s="3" t="s">
        <v>21</v>
      </c>
      <c r="N3" s="12"/>
      <c r="O3" s="12"/>
      <c r="P3" s="12"/>
      <c r="Q3" s="12"/>
      <c r="R3" s="12"/>
      <c r="S3" s="12"/>
      <c r="T3" s="12"/>
    </row>
    <row r="4" spans="2:20" x14ac:dyDescent="0.3">
      <c r="B4" s="16"/>
      <c r="C4" s="5" t="s">
        <v>4</v>
      </c>
      <c r="D4" s="6">
        <v>0.25</v>
      </c>
      <c r="E4" s="11">
        <f>20% *1.5 + 5%</f>
        <v>0.35000000000000003</v>
      </c>
      <c r="G4" s="16"/>
      <c r="H4" s="5" t="s">
        <v>4</v>
      </c>
      <c r="I4" s="6">
        <v>1</v>
      </c>
      <c r="J4" s="6">
        <v>1</v>
      </c>
      <c r="K4" s="3"/>
      <c r="L4" s="7"/>
      <c r="M4" s="3" t="s">
        <v>22</v>
      </c>
      <c r="N4" s="7"/>
      <c r="O4" s="7"/>
      <c r="P4" s="7"/>
      <c r="Q4" s="7"/>
      <c r="R4" s="7"/>
      <c r="S4" s="7"/>
      <c r="T4" s="7"/>
    </row>
    <row r="5" spans="2:20" x14ac:dyDescent="0.3">
      <c r="B5" s="16"/>
      <c r="C5" s="5" t="s">
        <v>5</v>
      </c>
      <c r="D5" s="6">
        <v>0.1</v>
      </c>
      <c r="E5" s="11">
        <f>5%*1.5 +5%</f>
        <v>0.125</v>
      </c>
      <c r="G5" s="16"/>
      <c r="H5" s="5" t="s">
        <v>5</v>
      </c>
      <c r="I5" s="6">
        <v>1</v>
      </c>
      <c r="J5" s="6">
        <v>1</v>
      </c>
      <c r="L5" s="7"/>
      <c r="M5" s="9"/>
      <c r="N5" s="9"/>
      <c r="O5" s="9"/>
      <c r="P5" s="9"/>
      <c r="Q5" s="9"/>
      <c r="R5" s="9"/>
      <c r="S5" s="9"/>
      <c r="T5" s="9"/>
    </row>
    <row r="6" spans="2:20" x14ac:dyDescent="0.3">
      <c r="B6" s="16" t="s">
        <v>7</v>
      </c>
      <c r="C6" s="5" t="s">
        <v>1</v>
      </c>
      <c r="D6" s="6">
        <v>0.25</v>
      </c>
      <c r="E6" s="11">
        <f>20%*1.5 + 5%</f>
        <v>0.35000000000000003</v>
      </c>
      <c r="G6" s="16" t="s">
        <v>7</v>
      </c>
      <c r="H6" s="5" t="s">
        <v>1</v>
      </c>
      <c r="I6" s="6">
        <v>1</v>
      </c>
      <c r="J6" s="6">
        <v>1</v>
      </c>
      <c r="L6" s="7"/>
      <c r="M6" s="9"/>
      <c r="N6" s="9"/>
      <c r="O6" s="9"/>
      <c r="P6" s="9"/>
      <c r="Q6" s="9"/>
      <c r="R6" s="9"/>
      <c r="S6" s="9"/>
      <c r="T6" s="9"/>
    </row>
    <row r="7" spans="2:20" x14ac:dyDescent="0.3">
      <c r="B7" s="16"/>
      <c r="C7" s="5" t="s">
        <v>4</v>
      </c>
      <c r="D7" s="6">
        <v>0.2</v>
      </c>
      <c r="E7" s="11">
        <f>20%*1.5</f>
        <v>0.30000000000000004</v>
      </c>
      <c r="G7" s="16"/>
      <c r="H7" s="5" t="s">
        <v>4</v>
      </c>
      <c r="I7" s="6">
        <v>1</v>
      </c>
      <c r="J7" s="6">
        <v>1</v>
      </c>
      <c r="L7" s="7"/>
      <c r="M7" s="9"/>
      <c r="N7" s="9"/>
      <c r="O7" s="9"/>
      <c r="P7" s="9"/>
      <c r="Q7" s="9"/>
      <c r="R7" s="9"/>
      <c r="S7" s="9"/>
      <c r="T7" s="9"/>
    </row>
    <row r="8" spans="2:20" x14ac:dyDescent="0.3">
      <c r="B8" s="16"/>
      <c r="C8" s="5" t="s">
        <v>5</v>
      </c>
      <c r="D8" s="6">
        <v>0.05</v>
      </c>
      <c r="E8" s="11">
        <f>5%*1.5</f>
        <v>7.5000000000000011E-2</v>
      </c>
      <c r="G8" s="16"/>
      <c r="H8" s="5" t="s">
        <v>5</v>
      </c>
      <c r="I8" s="6">
        <v>1</v>
      </c>
      <c r="J8" s="6">
        <v>1</v>
      </c>
      <c r="L8" s="7"/>
      <c r="M8" s="9"/>
      <c r="N8" s="9"/>
      <c r="O8" s="9"/>
      <c r="P8" s="9"/>
      <c r="Q8" s="9"/>
      <c r="R8" s="9"/>
      <c r="S8" s="9"/>
      <c r="T8" s="9"/>
    </row>
    <row r="9" spans="2:20" x14ac:dyDescent="0.3">
      <c r="B9" s="7"/>
      <c r="C9" s="7"/>
      <c r="D9" s="8"/>
      <c r="E9" s="9"/>
      <c r="G9" s="7"/>
      <c r="H9" s="7"/>
      <c r="I9" s="8"/>
      <c r="J9" s="9"/>
      <c r="L9" s="7"/>
      <c r="M9" s="9"/>
      <c r="N9" s="9"/>
      <c r="O9" s="9"/>
      <c r="P9" s="9"/>
      <c r="Q9" s="9"/>
      <c r="R9" s="9"/>
      <c r="S9" s="9"/>
      <c r="T9" s="9"/>
    </row>
    <row r="10" spans="2:20" x14ac:dyDescent="0.3">
      <c r="B10" s="10" t="s">
        <v>43</v>
      </c>
      <c r="C10" s="10"/>
      <c r="D10" s="10" t="s">
        <v>6</v>
      </c>
      <c r="E10" s="10" t="s">
        <v>2</v>
      </c>
      <c r="G10" s="14" t="s">
        <v>36</v>
      </c>
      <c r="H10" s="14"/>
      <c r="I10" s="14" t="s">
        <v>6</v>
      </c>
      <c r="J10" s="14" t="s">
        <v>2</v>
      </c>
      <c r="L10" s="7"/>
      <c r="M10" s="9"/>
      <c r="N10" s="9"/>
      <c r="O10" s="9"/>
      <c r="P10" s="9"/>
      <c r="Q10" s="9"/>
      <c r="R10" s="9"/>
      <c r="S10" s="9"/>
      <c r="T10" s="9"/>
    </row>
    <row r="11" spans="2:20" x14ac:dyDescent="0.3">
      <c r="B11" s="16" t="s">
        <v>3</v>
      </c>
      <c r="C11" s="5" t="s">
        <v>38</v>
      </c>
      <c r="D11" s="6">
        <f>20%+ 10%+10%</f>
        <v>0.4</v>
      </c>
      <c r="E11" s="11">
        <f>20%*1.5 + 10% + 10%</f>
        <v>0.5</v>
      </c>
      <c r="G11" s="16" t="s">
        <v>3</v>
      </c>
      <c r="H11" s="5" t="s">
        <v>38</v>
      </c>
      <c r="I11" s="6">
        <v>1</v>
      </c>
      <c r="J11" s="6">
        <v>1</v>
      </c>
      <c r="L11" s="7"/>
      <c r="M11" s="9"/>
      <c r="N11" s="9"/>
      <c r="O11" s="9"/>
      <c r="P11" s="9"/>
      <c r="Q11" s="9"/>
      <c r="R11" s="9"/>
      <c r="S11" s="9"/>
      <c r="T11" s="9"/>
    </row>
    <row r="12" spans="2:20" x14ac:dyDescent="0.3">
      <c r="B12" s="16"/>
      <c r="C12" s="5" t="s">
        <v>39</v>
      </c>
      <c r="D12" s="6">
        <v>0.35</v>
      </c>
      <c r="E12" s="11">
        <f>20% * 1.5 + 10% + 5%</f>
        <v>0.45</v>
      </c>
      <c r="G12" s="16"/>
      <c r="H12" s="5" t="s">
        <v>39</v>
      </c>
      <c r="I12" s="6">
        <v>1</v>
      </c>
      <c r="J12" s="6">
        <v>1</v>
      </c>
      <c r="L12" s="7"/>
      <c r="M12" s="9"/>
      <c r="N12" s="9"/>
      <c r="O12" s="9"/>
      <c r="P12" s="9"/>
      <c r="Q12" s="9"/>
      <c r="R12" s="9"/>
      <c r="S12" s="9"/>
      <c r="T12" s="9"/>
    </row>
    <row r="13" spans="2:20" x14ac:dyDescent="0.3">
      <c r="B13" s="16"/>
      <c r="C13" s="5" t="s">
        <v>8</v>
      </c>
      <c r="D13" s="6">
        <v>0.3</v>
      </c>
      <c r="E13" s="11">
        <f>20%*1.5 + 10%</f>
        <v>0.4</v>
      </c>
      <c r="G13" s="16"/>
      <c r="H13" s="5" t="s">
        <v>8</v>
      </c>
      <c r="I13" s="6">
        <v>1</v>
      </c>
      <c r="J13" s="6">
        <v>1</v>
      </c>
      <c r="L13" s="7"/>
      <c r="M13" s="9"/>
      <c r="N13" s="9"/>
      <c r="O13" s="9"/>
      <c r="P13" s="9"/>
      <c r="Q13" s="9"/>
      <c r="R13" s="9"/>
      <c r="S13" s="9"/>
      <c r="T13" s="9"/>
    </row>
    <row r="14" spans="2:20" x14ac:dyDescent="0.3">
      <c r="B14" s="16"/>
      <c r="C14" s="5" t="s">
        <v>9</v>
      </c>
      <c r="D14" s="6">
        <v>0.25</v>
      </c>
      <c r="E14" s="11">
        <f>20%*1.5 + 10%</f>
        <v>0.4</v>
      </c>
      <c r="G14" s="16"/>
      <c r="H14" s="5" t="s">
        <v>9</v>
      </c>
      <c r="I14" s="6">
        <v>1</v>
      </c>
      <c r="J14" s="6">
        <v>1</v>
      </c>
    </row>
    <row r="15" spans="2:20" x14ac:dyDescent="0.3">
      <c r="B15" s="16"/>
      <c r="C15" s="5" t="s">
        <v>10</v>
      </c>
      <c r="D15" s="6">
        <v>0.15</v>
      </c>
      <c r="E15" s="11">
        <f>10%*1.5 + 10%</f>
        <v>0.25</v>
      </c>
      <c r="G15" s="16"/>
      <c r="H15" s="5" t="s">
        <v>10</v>
      </c>
      <c r="I15" s="6">
        <v>1</v>
      </c>
      <c r="J15" s="6">
        <v>1</v>
      </c>
    </row>
    <row r="16" spans="2:20" x14ac:dyDescent="0.3">
      <c r="B16" s="16"/>
      <c r="C16" s="5" t="s">
        <v>5</v>
      </c>
      <c r="D16" s="6">
        <v>0.15</v>
      </c>
      <c r="E16" s="11">
        <f>10%*1.5 + 10%</f>
        <v>0.25</v>
      </c>
      <c r="F16" s="2"/>
      <c r="G16" s="16"/>
      <c r="H16" s="5" t="s">
        <v>5</v>
      </c>
      <c r="I16" s="6">
        <v>1</v>
      </c>
      <c r="J16" s="6">
        <v>1</v>
      </c>
    </row>
    <row r="17" spans="2:20" x14ac:dyDescent="0.3">
      <c r="B17" s="16" t="s">
        <v>7</v>
      </c>
      <c r="C17" s="5" t="s">
        <v>40</v>
      </c>
      <c r="D17" s="6">
        <v>0.3</v>
      </c>
      <c r="E17" s="11">
        <f>20%*1.5+10%</f>
        <v>0.4</v>
      </c>
      <c r="F17" s="2"/>
      <c r="G17" s="16" t="s">
        <v>7</v>
      </c>
      <c r="H17" s="5" t="s">
        <v>40</v>
      </c>
      <c r="I17" s="6">
        <v>1</v>
      </c>
      <c r="J17" s="6">
        <v>1</v>
      </c>
    </row>
    <row r="18" spans="2:20" x14ac:dyDescent="0.3">
      <c r="B18" s="16"/>
      <c r="C18" s="5" t="s">
        <v>41</v>
      </c>
      <c r="D18" s="6">
        <v>0.25</v>
      </c>
      <c r="E18" s="11">
        <f>20%*1.5+5%</f>
        <v>0.35000000000000003</v>
      </c>
      <c r="F18" s="2"/>
      <c r="G18" s="16"/>
      <c r="H18" s="5" t="s">
        <v>41</v>
      </c>
      <c r="I18" s="6">
        <v>1</v>
      </c>
      <c r="J18" s="6">
        <v>1</v>
      </c>
    </row>
    <row r="19" spans="2:20" x14ac:dyDescent="0.3">
      <c r="B19" s="16"/>
      <c r="C19" s="5" t="s">
        <v>8</v>
      </c>
      <c r="D19" s="6">
        <v>0.2</v>
      </c>
      <c r="E19" s="11">
        <f t="shared" ref="E19:E22" si="0">D19*1.5</f>
        <v>0.30000000000000004</v>
      </c>
      <c r="F19" s="2"/>
      <c r="G19" s="16"/>
      <c r="H19" s="5" t="s">
        <v>8</v>
      </c>
      <c r="I19" s="6">
        <v>1</v>
      </c>
      <c r="J19" s="6">
        <v>1</v>
      </c>
    </row>
    <row r="20" spans="2:20" x14ac:dyDescent="0.3">
      <c r="B20" s="16"/>
      <c r="C20" s="5" t="s">
        <v>9</v>
      </c>
      <c r="D20" s="6">
        <v>0.2</v>
      </c>
      <c r="E20" s="11">
        <f t="shared" si="0"/>
        <v>0.30000000000000004</v>
      </c>
      <c r="F20" s="2"/>
      <c r="G20" s="16"/>
      <c r="H20" s="5" t="s">
        <v>9</v>
      </c>
      <c r="I20" s="6">
        <v>1</v>
      </c>
      <c r="J20" s="6">
        <v>1</v>
      </c>
    </row>
    <row r="21" spans="2:20" x14ac:dyDescent="0.3">
      <c r="B21" s="16"/>
      <c r="C21" s="5" t="s">
        <v>10</v>
      </c>
      <c r="D21" s="6">
        <v>0.05</v>
      </c>
      <c r="E21" s="11">
        <f t="shared" si="0"/>
        <v>7.5000000000000011E-2</v>
      </c>
      <c r="F21" s="2"/>
      <c r="G21" s="16"/>
      <c r="H21" s="5" t="s">
        <v>10</v>
      </c>
      <c r="I21" s="6">
        <v>1</v>
      </c>
      <c r="J21" s="6">
        <v>1</v>
      </c>
    </row>
    <row r="22" spans="2:20" x14ac:dyDescent="0.3">
      <c r="B22" s="16"/>
      <c r="C22" s="5" t="s">
        <v>5</v>
      </c>
      <c r="D22" s="6">
        <v>0.05</v>
      </c>
      <c r="E22" s="11">
        <f t="shared" si="0"/>
        <v>7.5000000000000011E-2</v>
      </c>
      <c r="F22" s="2"/>
      <c r="G22" s="16"/>
      <c r="H22" s="5" t="s">
        <v>5</v>
      </c>
      <c r="I22" s="6">
        <v>1</v>
      </c>
      <c r="J22" s="6">
        <v>1</v>
      </c>
    </row>
    <row r="23" spans="2:20" x14ac:dyDescent="0.3">
      <c r="C23" s="2"/>
      <c r="D23" s="2"/>
      <c r="E23" s="2"/>
      <c r="F23" s="2"/>
      <c r="G23" s="2"/>
      <c r="H23" s="2"/>
      <c r="I23" s="2"/>
      <c r="J23" s="2"/>
    </row>
    <row r="24" spans="2:20" x14ac:dyDescent="0.3">
      <c r="B24" s="15" t="s">
        <v>42</v>
      </c>
      <c r="C24" s="15"/>
      <c r="D24" s="15" t="s">
        <v>6</v>
      </c>
      <c r="E24" s="15" t="s">
        <v>2</v>
      </c>
      <c r="G24" s="15" t="s">
        <v>37</v>
      </c>
      <c r="H24" s="15"/>
      <c r="I24" s="15" t="s">
        <v>6</v>
      </c>
      <c r="J24" s="15" t="s">
        <v>2</v>
      </c>
      <c r="L24" s="7"/>
      <c r="M24" s="9"/>
      <c r="N24" s="9"/>
      <c r="O24" s="9"/>
      <c r="P24" s="9"/>
      <c r="Q24" s="9"/>
      <c r="R24" s="9"/>
      <c r="S24" s="9"/>
      <c r="T24" s="9"/>
    </row>
    <row r="25" spans="2:20" x14ac:dyDescent="0.3">
      <c r="B25" s="16" t="s">
        <v>3</v>
      </c>
      <c r="C25" s="5" t="s">
        <v>38</v>
      </c>
      <c r="D25" s="6">
        <v>0.35</v>
      </c>
      <c r="E25" s="11">
        <f>20%*1.5 +5%+10%</f>
        <v>0.45000000000000007</v>
      </c>
      <c r="G25" s="16" t="s">
        <v>3</v>
      </c>
      <c r="H25" s="5" t="s">
        <v>38</v>
      </c>
      <c r="I25" s="6">
        <v>1</v>
      </c>
      <c r="J25" s="6">
        <v>1</v>
      </c>
      <c r="L25" s="7"/>
      <c r="M25" s="9"/>
      <c r="N25" s="9"/>
      <c r="O25" s="9"/>
      <c r="P25" s="9"/>
      <c r="Q25" s="9"/>
      <c r="R25" s="9"/>
      <c r="S25" s="9"/>
      <c r="T25" s="9"/>
    </row>
    <row r="26" spans="2:20" x14ac:dyDescent="0.3">
      <c r="B26" s="16"/>
      <c r="C26" s="5" t="s">
        <v>39</v>
      </c>
      <c r="D26" s="6">
        <v>0.3</v>
      </c>
      <c r="E26" s="11">
        <f>20%*1.5 +5%+5%</f>
        <v>0.4</v>
      </c>
      <c r="G26" s="16"/>
      <c r="H26" s="5" t="s">
        <v>39</v>
      </c>
      <c r="I26" s="6">
        <v>1</v>
      </c>
      <c r="J26" s="6">
        <v>1</v>
      </c>
      <c r="L26" s="7"/>
      <c r="M26" s="9"/>
      <c r="N26" s="9"/>
      <c r="O26" s="9"/>
      <c r="P26" s="9"/>
      <c r="Q26" s="9"/>
      <c r="R26" s="9"/>
      <c r="S26" s="9"/>
      <c r="T26" s="9"/>
    </row>
    <row r="27" spans="2:20" x14ac:dyDescent="0.3">
      <c r="B27" s="16"/>
      <c r="C27" s="5" t="s">
        <v>8</v>
      </c>
      <c r="D27" s="6">
        <v>0.25</v>
      </c>
      <c r="E27" s="11">
        <f>20%*1.5 + 5%</f>
        <v>0.35000000000000003</v>
      </c>
      <c r="G27" s="16"/>
      <c r="H27" s="5" t="s">
        <v>8</v>
      </c>
      <c r="I27" s="6">
        <v>1</v>
      </c>
      <c r="J27" s="6">
        <v>1</v>
      </c>
      <c r="L27" s="7"/>
      <c r="M27" s="9"/>
      <c r="N27" s="9"/>
      <c r="O27" s="9"/>
      <c r="P27" s="9"/>
      <c r="Q27" s="9"/>
      <c r="R27" s="9"/>
      <c r="S27" s="9"/>
      <c r="T27" s="9"/>
    </row>
    <row r="28" spans="2:20" x14ac:dyDescent="0.3">
      <c r="B28" s="16"/>
      <c r="C28" s="5" t="s">
        <v>9</v>
      </c>
      <c r="D28" s="6">
        <v>0.25</v>
      </c>
      <c r="E28" s="11">
        <f>20%*1.5 + 5%</f>
        <v>0.35000000000000003</v>
      </c>
      <c r="G28" s="16"/>
      <c r="H28" s="5" t="s">
        <v>9</v>
      </c>
      <c r="I28" s="6">
        <v>1</v>
      </c>
      <c r="J28" s="6">
        <v>1</v>
      </c>
    </row>
    <row r="29" spans="2:20" x14ac:dyDescent="0.3">
      <c r="B29" s="16"/>
      <c r="C29" s="5" t="s">
        <v>10</v>
      </c>
      <c r="D29" s="6">
        <v>0.1</v>
      </c>
      <c r="E29" s="11">
        <f>5%*1.5 + 5%</f>
        <v>0.125</v>
      </c>
      <c r="G29" s="16"/>
      <c r="H29" s="5" t="s">
        <v>10</v>
      </c>
      <c r="I29" s="6">
        <v>1</v>
      </c>
      <c r="J29" s="6">
        <v>1</v>
      </c>
    </row>
    <row r="30" spans="2:20" x14ac:dyDescent="0.3">
      <c r="B30" s="16"/>
      <c r="C30" s="5" t="s">
        <v>5</v>
      </c>
      <c r="D30" s="6">
        <v>0.1</v>
      </c>
      <c r="E30" s="11">
        <f>5%*1.5 + 5%</f>
        <v>0.125</v>
      </c>
      <c r="F30" s="2"/>
      <c r="G30" s="16"/>
      <c r="H30" s="5" t="s">
        <v>5</v>
      </c>
      <c r="I30" s="6">
        <v>1</v>
      </c>
      <c r="J30" s="6">
        <v>1</v>
      </c>
    </row>
    <row r="31" spans="2:20" x14ac:dyDescent="0.3">
      <c r="B31" s="16" t="s">
        <v>7</v>
      </c>
      <c r="C31" s="5" t="s">
        <v>38</v>
      </c>
      <c r="D31" s="6">
        <v>0.3</v>
      </c>
      <c r="E31" s="11">
        <f>20%*1.5 +10%</f>
        <v>0.4</v>
      </c>
      <c r="F31" s="2"/>
      <c r="G31" s="16" t="s">
        <v>7</v>
      </c>
      <c r="H31" s="5" t="s">
        <v>38</v>
      </c>
      <c r="I31" s="6">
        <v>1</v>
      </c>
      <c r="J31" s="6">
        <v>1</v>
      </c>
    </row>
    <row r="32" spans="2:20" x14ac:dyDescent="0.3">
      <c r="B32" s="16"/>
      <c r="C32" s="5" t="s">
        <v>39</v>
      </c>
      <c r="D32" s="6">
        <v>0.25</v>
      </c>
      <c r="E32" s="11">
        <f>20%*1.5 +5%</f>
        <v>0.35000000000000003</v>
      </c>
      <c r="F32" s="2"/>
      <c r="G32" s="16"/>
      <c r="H32" s="5" t="s">
        <v>39</v>
      </c>
      <c r="I32" s="6">
        <v>1</v>
      </c>
      <c r="J32" s="6">
        <v>1</v>
      </c>
    </row>
    <row r="33" spans="2:15" x14ac:dyDescent="0.3">
      <c r="B33" s="16"/>
      <c r="C33" s="5" t="s">
        <v>8</v>
      </c>
      <c r="D33" s="6">
        <v>0.2</v>
      </c>
      <c r="E33" s="11">
        <f>20%*1.5</f>
        <v>0.30000000000000004</v>
      </c>
      <c r="F33" s="2"/>
      <c r="G33" s="16"/>
      <c r="H33" s="5" t="s">
        <v>8</v>
      </c>
      <c r="I33" s="6">
        <v>1</v>
      </c>
      <c r="J33" s="6">
        <v>1</v>
      </c>
    </row>
    <row r="34" spans="2:15" x14ac:dyDescent="0.3">
      <c r="B34" s="16"/>
      <c r="C34" s="5" t="s">
        <v>9</v>
      </c>
      <c r="D34" s="6">
        <v>0.2</v>
      </c>
      <c r="E34" s="11">
        <f>20%*1.5</f>
        <v>0.30000000000000004</v>
      </c>
      <c r="F34" s="2"/>
      <c r="G34" s="16"/>
      <c r="H34" s="5" t="s">
        <v>9</v>
      </c>
      <c r="I34" s="6">
        <v>1</v>
      </c>
      <c r="J34" s="6">
        <v>1</v>
      </c>
    </row>
    <row r="35" spans="2:15" x14ac:dyDescent="0.3">
      <c r="B35" s="16"/>
      <c r="C35" s="5" t="s">
        <v>10</v>
      </c>
      <c r="D35" s="6">
        <v>0.05</v>
      </c>
      <c r="E35" s="11">
        <f>5%*1.5</f>
        <v>7.5000000000000011E-2</v>
      </c>
      <c r="F35" s="2"/>
      <c r="G35" s="16"/>
      <c r="H35" s="5" t="s">
        <v>10</v>
      </c>
      <c r="I35" s="6">
        <v>1</v>
      </c>
      <c r="J35" s="6">
        <v>1</v>
      </c>
    </row>
    <row r="36" spans="2:15" x14ac:dyDescent="0.3">
      <c r="B36" s="16"/>
      <c r="C36" s="5" t="s">
        <v>5</v>
      </c>
      <c r="D36" s="6">
        <v>0.05</v>
      </c>
      <c r="E36" s="11">
        <f>5%*1.5</f>
        <v>7.5000000000000011E-2</v>
      </c>
      <c r="F36" s="2"/>
      <c r="G36" s="16"/>
      <c r="H36" s="5" t="s">
        <v>5</v>
      </c>
      <c r="I36" s="6">
        <v>1</v>
      </c>
      <c r="J36" s="6">
        <v>1</v>
      </c>
    </row>
    <row r="37" spans="2:15" x14ac:dyDescent="0.3">
      <c r="C37" s="2"/>
      <c r="D37" s="2"/>
      <c r="E37" s="2"/>
      <c r="F37" s="2"/>
      <c r="G37" s="2"/>
      <c r="H37" s="2"/>
      <c r="I37" s="2"/>
      <c r="J37" s="2"/>
    </row>
    <row r="38" spans="2:15" x14ac:dyDescent="0.3">
      <c r="B38" s="10" t="s">
        <v>16</v>
      </c>
      <c r="C38" s="10"/>
      <c r="D38" s="10" t="s">
        <v>6</v>
      </c>
      <c r="E38" s="10" t="s">
        <v>2</v>
      </c>
      <c r="F38" s="2"/>
      <c r="G38" s="10" t="s">
        <v>17</v>
      </c>
      <c r="H38" s="10"/>
      <c r="I38" s="10" t="s">
        <v>6</v>
      </c>
      <c r="J38" s="10" t="s">
        <v>2</v>
      </c>
      <c r="L38" s="10" t="s">
        <v>18</v>
      </c>
      <c r="M38" s="10"/>
      <c r="N38" s="10" t="s">
        <v>6</v>
      </c>
      <c r="O38" s="10" t="s">
        <v>2</v>
      </c>
    </row>
    <row r="39" spans="2:15" x14ac:dyDescent="0.3">
      <c r="B39" s="16" t="s">
        <v>11</v>
      </c>
      <c r="C39" s="4" t="s">
        <v>12</v>
      </c>
      <c r="D39" s="11">
        <v>1</v>
      </c>
      <c r="E39" s="11">
        <v>1</v>
      </c>
      <c r="F39" s="2"/>
      <c r="G39" s="16" t="s">
        <v>11</v>
      </c>
      <c r="H39" s="4" t="s">
        <v>12</v>
      </c>
      <c r="I39" s="11">
        <v>0.27</v>
      </c>
      <c r="J39" s="11">
        <f>I39*1.4</f>
        <v>0.378</v>
      </c>
      <c r="L39" s="16" t="s">
        <v>11</v>
      </c>
      <c r="M39" s="4" t="s">
        <v>12</v>
      </c>
      <c r="N39" s="11">
        <v>0.05</v>
      </c>
      <c r="O39" s="11">
        <f>N39*1.4</f>
        <v>6.9999999999999993E-2</v>
      </c>
    </row>
    <row r="40" spans="2:15" x14ac:dyDescent="0.3">
      <c r="B40" s="16"/>
      <c r="C40" s="4" t="s">
        <v>13</v>
      </c>
      <c r="D40" s="11">
        <v>1</v>
      </c>
      <c r="E40" s="11">
        <v>1</v>
      </c>
      <c r="F40" s="2"/>
      <c r="G40" s="16"/>
      <c r="H40" s="4" t="s">
        <v>13</v>
      </c>
      <c r="I40" s="11">
        <v>0.17</v>
      </c>
      <c r="J40" s="11">
        <f t="shared" ref="J40:J48" si="1">I40*1.4</f>
        <v>0.23799999999999999</v>
      </c>
      <c r="L40" s="16"/>
      <c r="M40" s="4" t="s">
        <v>13</v>
      </c>
      <c r="N40" s="11">
        <v>0.03</v>
      </c>
      <c r="O40" s="11">
        <f t="shared" ref="O40:O48" si="2">N40*1.4</f>
        <v>4.1999999999999996E-2</v>
      </c>
    </row>
    <row r="41" spans="2:15" x14ac:dyDescent="0.3">
      <c r="B41" s="16"/>
      <c r="C41" s="4" t="s">
        <v>14</v>
      </c>
      <c r="D41" s="11">
        <v>1</v>
      </c>
      <c r="E41" s="11">
        <v>1</v>
      </c>
      <c r="F41" s="2"/>
      <c r="G41" s="16"/>
      <c r="H41" s="4" t="s">
        <v>14</v>
      </c>
      <c r="I41" s="11">
        <v>0.12</v>
      </c>
      <c r="J41" s="11">
        <f t="shared" si="1"/>
        <v>0.16799999999999998</v>
      </c>
      <c r="L41" s="16"/>
      <c r="M41" s="4" t="s">
        <v>14</v>
      </c>
      <c r="N41" s="11">
        <v>0.02</v>
      </c>
      <c r="O41" s="11">
        <f t="shared" si="2"/>
        <v>2.7999999999999997E-2</v>
      </c>
    </row>
    <row r="42" spans="2:15" x14ac:dyDescent="0.3">
      <c r="B42" s="16"/>
      <c r="C42" s="4" t="s">
        <v>15</v>
      </c>
      <c r="D42" s="11">
        <v>1</v>
      </c>
      <c r="E42" s="11">
        <v>1</v>
      </c>
      <c r="F42" s="2"/>
      <c r="G42" s="16"/>
      <c r="H42" s="4" t="s">
        <v>15</v>
      </c>
      <c r="I42" s="11">
        <v>0.09</v>
      </c>
      <c r="J42" s="11">
        <f t="shared" si="1"/>
        <v>0.126</v>
      </c>
      <c r="L42" s="16"/>
      <c r="M42" s="4" t="s">
        <v>15</v>
      </c>
      <c r="N42" s="11">
        <v>1.4999999999999999E-2</v>
      </c>
      <c r="O42" s="11">
        <f t="shared" si="2"/>
        <v>2.0999999999999998E-2</v>
      </c>
    </row>
    <row r="43" spans="2:15" x14ac:dyDescent="0.3">
      <c r="B43" s="16"/>
      <c r="C43" s="4" t="s">
        <v>9</v>
      </c>
      <c r="D43" s="11">
        <v>1</v>
      </c>
      <c r="E43" s="11">
        <v>1</v>
      </c>
      <c r="F43" s="2"/>
      <c r="G43" s="16"/>
      <c r="H43" s="4" t="s">
        <v>9</v>
      </c>
      <c r="I43" s="11">
        <v>7.0000000000000007E-2</v>
      </c>
      <c r="J43" s="11">
        <f t="shared" si="1"/>
        <v>9.8000000000000004E-2</v>
      </c>
      <c r="L43" s="16"/>
      <c r="M43" s="4" t="s">
        <v>9</v>
      </c>
      <c r="N43" s="11">
        <v>1.0999999999999999E-2</v>
      </c>
      <c r="O43" s="11">
        <f t="shared" si="2"/>
        <v>1.5399999999999999E-2</v>
      </c>
    </row>
    <row r="44" spans="2:15" x14ac:dyDescent="0.3">
      <c r="B44" s="16" t="s">
        <v>19</v>
      </c>
      <c r="C44" s="4" t="s">
        <v>12</v>
      </c>
      <c r="D44" s="11">
        <v>1</v>
      </c>
      <c r="E44" s="11">
        <v>1</v>
      </c>
      <c r="G44" s="16" t="s">
        <v>19</v>
      </c>
      <c r="H44" s="4" t="s">
        <v>12</v>
      </c>
      <c r="I44" s="11">
        <f>I39-0.02</f>
        <v>0.25</v>
      </c>
      <c r="J44" s="11">
        <f t="shared" si="1"/>
        <v>0.35</v>
      </c>
      <c r="L44" s="16" t="s">
        <v>19</v>
      </c>
      <c r="M44" s="4" t="s">
        <v>12</v>
      </c>
      <c r="N44" s="11">
        <f>N39-0.01</f>
        <v>0.04</v>
      </c>
      <c r="O44" s="11">
        <f t="shared" si="2"/>
        <v>5.5999999999999994E-2</v>
      </c>
    </row>
    <row r="45" spans="2:15" x14ac:dyDescent="0.3">
      <c r="B45" s="16"/>
      <c r="C45" s="4" t="s">
        <v>13</v>
      </c>
      <c r="D45" s="11">
        <v>1</v>
      </c>
      <c r="E45" s="11">
        <v>1</v>
      </c>
      <c r="G45" s="16"/>
      <c r="H45" s="4" t="s">
        <v>13</v>
      </c>
      <c r="I45" s="11">
        <f t="shared" ref="I45:I48" si="3">I40-0.02</f>
        <v>0.15000000000000002</v>
      </c>
      <c r="J45" s="11">
        <f t="shared" si="1"/>
        <v>0.21000000000000002</v>
      </c>
      <c r="L45" s="16"/>
      <c r="M45" s="4" t="s">
        <v>13</v>
      </c>
      <c r="N45" s="11">
        <f t="shared" ref="N45:N48" si="4">N40-0.01</f>
        <v>1.9999999999999997E-2</v>
      </c>
      <c r="O45" s="11">
        <f t="shared" si="2"/>
        <v>2.7999999999999994E-2</v>
      </c>
    </row>
    <row r="46" spans="2:15" x14ac:dyDescent="0.3">
      <c r="B46" s="16"/>
      <c r="C46" s="4" t="s">
        <v>14</v>
      </c>
      <c r="D46" s="11">
        <v>1</v>
      </c>
      <c r="E46" s="11">
        <v>1</v>
      </c>
      <c r="G46" s="16"/>
      <c r="H46" s="4" t="s">
        <v>14</v>
      </c>
      <c r="I46" s="11">
        <f t="shared" si="3"/>
        <v>9.9999999999999992E-2</v>
      </c>
      <c r="J46" s="11">
        <f t="shared" si="1"/>
        <v>0.13999999999999999</v>
      </c>
      <c r="L46" s="16"/>
      <c r="M46" s="4" t="s">
        <v>14</v>
      </c>
      <c r="N46" s="11">
        <f t="shared" si="4"/>
        <v>0.01</v>
      </c>
      <c r="O46" s="11">
        <f t="shared" si="2"/>
        <v>1.3999999999999999E-2</v>
      </c>
    </row>
    <row r="47" spans="2:15" x14ac:dyDescent="0.3">
      <c r="B47" s="16"/>
      <c r="C47" s="4" t="s">
        <v>15</v>
      </c>
      <c r="D47" s="11">
        <v>1</v>
      </c>
      <c r="E47" s="11">
        <v>1</v>
      </c>
      <c r="G47" s="16"/>
      <c r="H47" s="4" t="s">
        <v>15</v>
      </c>
      <c r="I47" s="11">
        <f t="shared" si="3"/>
        <v>6.9999999999999993E-2</v>
      </c>
      <c r="J47" s="11">
        <f t="shared" si="1"/>
        <v>9.799999999999999E-2</v>
      </c>
      <c r="L47" s="16"/>
      <c r="M47" s="4" t="s">
        <v>15</v>
      </c>
      <c r="N47" s="11">
        <f t="shared" si="4"/>
        <v>4.9999999999999992E-3</v>
      </c>
      <c r="O47" s="11">
        <f t="shared" si="2"/>
        <v>6.9999999999999984E-3</v>
      </c>
    </row>
    <row r="48" spans="2:15" x14ac:dyDescent="0.3">
      <c r="B48" s="16"/>
      <c r="C48" s="4" t="s">
        <v>9</v>
      </c>
      <c r="D48" s="11">
        <v>1</v>
      </c>
      <c r="E48" s="11">
        <v>1</v>
      </c>
      <c r="G48" s="16"/>
      <c r="H48" s="4" t="s">
        <v>9</v>
      </c>
      <c r="I48" s="11">
        <f t="shared" si="3"/>
        <v>0.05</v>
      </c>
      <c r="J48" s="11">
        <f t="shared" si="1"/>
        <v>6.9999999999999993E-2</v>
      </c>
      <c r="L48" s="16"/>
      <c r="M48" s="4" t="s">
        <v>9</v>
      </c>
      <c r="N48" s="11">
        <f t="shared" si="4"/>
        <v>9.9999999999999915E-4</v>
      </c>
      <c r="O48" s="11">
        <f t="shared" si="2"/>
        <v>1.3999999999999987E-3</v>
      </c>
    </row>
    <row r="50" spans="2:10" x14ac:dyDescent="0.3">
      <c r="B50" s="10" t="s">
        <v>32</v>
      </c>
      <c r="C50" s="10"/>
      <c r="D50" s="10" t="s">
        <v>6</v>
      </c>
      <c r="E50" s="10" t="s">
        <v>2</v>
      </c>
      <c r="G50" s="10" t="s">
        <v>33</v>
      </c>
      <c r="H50" s="10"/>
      <c r="I50" s="10" t="s">
        <v>6</v>
      </c>
      <c r="J50" s="10" t="s">
        <v>2</v>
      </c>
    </row>
    <row r="51" spans="2:10" x14ac:dyDescent="0.3">
      <c r="B51" s="16" t="s">
        <v>11</v>
      </c>
      <c r="C51" s="4" t="s">
        <v>12</v>
      </c>
      <c r="D51" s="11">
        <v>0.27</v>
      </c>
      <c r="E51" s="11">
        <f>D51*1.4</f>
        <v>0.378</v>
      </c>
      <c r="G51" s="16" t="s">
        <v>11</v>
      </c>
      <c r="H51" s="4" t="s">
        <v>12</v>
      </c>
      <c r="I51" s="11">
        <v>0.05</v>
      </c>
      <c r="J51" s="11">
        <f>I51*1.4</f>
        <v>6.9999999999999993E-2</v>
      </c>
    </row>
    <row r="52" spans="2:10" x14ac:dyDescent="0.3">
      <c r="B52" s="16"/>
      <c r="C52" s="4" t="s">
        <v>13</v>
      </c>
      <c r="D52" s="11">
        <v>0.17</v>
      </c>
      <c r="E52" s="11">
        <f t="shared" ref="E52:E60" si="5">D52*1.4</f>
        <v>0.23799999999999999</v>
      </c>
      <c r="G52" s="16"/>
      <c r="H52" s="4" t="s">
        <v>13</v>
      </c>
      <c r="I52" s="11">
        <v>0.03</v>
      </c>
      <c r="J52" s="11">
        <f t="shared" ref="J52:J60" si="6">I52*1.4</f>
        <v>4.1999999999999996E-2</v>
      </c>
    </row>
    <row r="53" spans="2:10" x14ac:dyDescent="0.3">
      <c r="B53" s="16"/>
      <c r="C53" s="4" t="s">
        <v>14</v>
      </c>
      <c r="D53" s="11">
        <v>0.12</v>
      </c>
      <c r="E53" s="11">
        <f t="shared" si="5"/>
        <v>0.16799999999999998</v>
      </c>
      <c r="G53" s="16"/>
      <c r="H53" s="4" t="s">
        <v>14</v>
      </c>
      <c r="I53" s="11">
        <v>0.02</v>
      </c>
      <c r="J53" s="11">
        <f t="shared" si="6"/>
        <v>2.7999999999999997E-2</v>
      </c>
    </row>
    <row r="54" spans="2:10" x14ac:dyDescent="0.3">
      <c r="B54" s="16"/>
      <c r="C54" s="4" t="s">
        <v>15</v>
      </c>
      <c r="D54" s="11">
        <v>0.09</v>
      </c>
      <c r="E54" s="11">
        <f t="shared" si="5"/>
        <v>0.126</v>
      </c>
      <c r="G54" s="16"/>
      <c r="H54" s="4" t="s">
        <v>15</v>
      </c>
      <c r="I54" s="11">
        <v>1.4999999999999999E-2</v>
      </c>
      <c r="J54" s="11">
        <f t="shared" si="6"/>
        <v>2.0999999999999998E-2</v>
      </c>
    </row>
    <row r="55" spans="2:10" x14ac:dyDescent="0.3">
      <c r="B55" s="16"/>
      <c r="C55" s="4" t="s">
        <v>9</v>
      </c>
      <c r="D55" s="11">
        <v>7.0000000000000007E-2</v>
      </c>
      <c r="E55" s="11">
        <f t="shared" si="5"/>
        <v>9.8000000000000004E-2</v>
      </c>
      <c r="G55" s="16"/>
      <c r="H55" s="4" t="s">
        <v>9</v>
      </c>
      <c r="I55" s="11">
        <v>1.0999999999999999E-2</v>
      </c>
      <c r="J55" s="11">
        <f t="shared" si="6"/>
        <v>1.5399999999999999E-2</v>
      </c>
    </row>
    <row r="56" spans="2:10" x14ac:dyDescent="0.3">
      <c r="B56" s="16" t="s">
        <v>19</v>
      </c>
      <c r="C56" s="4" t="s">
        <v>12</v>
      </c>
      <c r="D56" s="11">
        <f>D51-0.02</f>
        <v>0.25</v>
      </c>
      <c r="E56" s="11">
        <f t="shared" si="5"/>
        <v>0.35</v>
      </c>
      <c r="G56" s="16" t="s">
        <v>19</v>
      </c>
      <c r="H56" s="4" t="s">
        <v>12</v>
      </c>
      <c r="I56" s="11">
        <f>I51-0.01</f>
        <v>0.04</v>
      </c>
      <c r="J56" s="11">
        <f t="shared" si="6"/>
        <v>5.5999999999999994E-2</v>
      </c>
    </row>
    <row r="57" spans="2:10" x14ac:dyDescent="0.3">
      <c r="B57" s="16"/>
      <c r="C57" s="4" t="s">
        <v>13</v>
      </c>
      <c r="D57" s="11">
        <f t="shared" ref="D57:D60" si="7">D52-0.02</f>
        <v>0.15000000000000002</v>
      </c>
      <c r="E57" s="11">
        <f t="shared" si="5"/>
        <v>0.21000000000000002</v>
      </c>
      <c r="G57" s="16"/>
      <c r="H57" s="4" t="s">
        <v>13</v>
      </c>
      <c r="I57" s="11">
        <f t="shared" ref="I57:I60" si="8">I52-0.01</f>
        <v>1.9999999999999997E-2</v>
      </c>
      <c r="J57" s="11">
        <f t="shared" si="6"/>
        <v>2.7999999999999994E-2</v>
      </c>
    </row>
    <row r="58" spans="2:10" x14ac:dyDescent="0.3">
      <c r="B58" s="16"/>
      <c r="C58" s="4" t="s">
        <v>14</v>
      </c>
      <c r="D58" s="11">
        <f t="shared" si="7"/>
        <v>9.9999999999999992E-2</v>
      </c>
      <c r="E58" s="11">
        <f t="shared" si="5"/>
        <v>0.13999999999999999</v>
      </c>
      <c r="G58" s="16"/>
      <c r="H58" s="4" t="s">
        <v>14</v>
      </c>
      <c r="I58" s="11">
        <f t="shared" si="8"/>
        <v>0.01</v>
      </c>
      <c r="J58" s="11">
        <f t="shared" si="6"/>
        <v>1.3999999999999999E-2</v>
      </c>
    </row>
    <row r="59" spans="2:10" x14ac:dyDescent="0.3">
      <c r="B59" s="16"/>
      <c r="C59" s="4" t="s">
        <v>15</v>
      </c>
      <c r="D59" s="11">
        <f t="shared" si="7"/>
        <v>6.9999999999999993E-2</v>
      </c>
      <c r="E59" s="11">
        <f t="shared" si="5"/>
        <v>9.799999999999999E-2</v>
      </c>
      <c r="G59" s="16"/>
      <c r="H59" s="4" t="s">
        <v>15</v>
      </c>
      <c r="I59" s="11">
        <f t="shared" si="8"/>
        <v>4.9999999999999992E-3</v>
      </c>
      <c r="J59" s="11">
        <f t="shared" si="6"/>
        <v>6.9999999999999984E-3</v>
      </c>
    </row>
    <row r="60" spans="2:10" x14ac:dyDescent="0.3">
      <c r="B60" s="16"/>
      <c r="C60" s="4" t="s">
        <v>9</v>
      </c>
      <c r="D60" s="11">
        <f t="shared" si="7"/>
        <v>0.05</v>
      </c>
      <c r="E60" s="11">
        <f t="shared" si="5"/>
        <v>6.9999999999999993E-2</v>
      </c>
      <c r="G60" s="16"/>
      <c r="H60" s="4" t="s">
        <v>9</v>
      </c>
      <c r="I60" s="11">
        <f t="shared" si="8"/>
        <v>9.9999999999999915E-4</v>
      </c>
      <c r="J60" s="11">
        <f t="shared" si="6"/>
        <v>1.3999999999999987E-3</v>
      </c>
    </row>
    <row r="62" spans="2:10" x14ac:dyDescent="0.3">
      <c r="B62" s="10" t="s">
        <v>0</v>
      </c>
      <c r="C62" s="10"/>
      <c r="D62" s="10" t="s">
        <v>6</v>
      </c>
      <c r="E62" s="10" t="s">
        <v>2</v>
      </c>
    </row>
    <row r="63" spans="2:10" x14ac:dyDescent="0.3">
      <c r="B63" s="16" t="s">
        <v>11</v>
      </c>
      <c r="C63" s="4" t="s">
        <v>12</v>
      </c>
      <c r="D63" s="11">
        <v>0.22</v>
      </c>
      <c r="E63" s="11">
        <f>D63*1.4</f>
        <v>0.308</v>
      </c>
    </row>
    <row r="64" spans="2:10" x14ac:dyDescent="0.3">
      <c r="B64" s="16"/>
      <c r="C64" s="4" t="s">
        <v>13</v>
      </c>
      <c r="D64" s="11">
        <v>0.12</v>
      </c>
      <c r="E64" s="11">
        <f t="shared" ref="E64:E72" si="9">D64*1.4</f>
        <v>0.16799999999999998</v>
      </c>
    </row>
    <row r="65" spans="2:5" x14ac:dyDescent="0.3">
      <c r="B65" s="16"/>
      <c r="C65" s="4" t="s">
        <v>14</v>
      </c>
      <c r="D65" s="11">
        <v>0.09</v>
      </c>
      <c r="E65" s="11">
        <f t="shared" si="9"/>
        <v>0.126</v>
      </c>
    </row>
    <row r="66" spans="2:5" x14ac:dyDescent="0.3">
      <c r="B66" s="16"/>
      <c r="C66" s="4" t="s">
        <v>15</v>
      </c>
      <c r="D66" s="11">
        <v>7.0000000000000007E-2</v>
      </c>
      <c r="E66" s="11">
        <f t="shared" si="9"/>
        <v>9.8000000000000004E-2</v>
      </c>
    </row>
    <row r="67" spans="2:5" x14ac:dyDescent="0.3">
      <c r="B67" s="16"/>
      <c r="C67" s="4" t="s">
        <v>9</v>
      </c>
      <c r="D67" s="11">
        <v>0.05</v>
      </c>
      <c r="E67" s="11">
        <f t="shared" si="9"/>
        <v>6.9999999999999993E-2</v>
      </c>
    </row>
    <row r="68" spans="2:5" x14ac:dyDescent="0.3">
      <c r="B68" s="16" t="s">
        <v>19</v>
      </c>
      <c r="C68" s="4" t="s">
        <v>12</v>
      </c>
      <c r="D68" s="11">
        <v>0.2</v>
      </c>
      <c r="E68" s="11">
        <f t="shared" si="9"/>
        <v>0.27999999999999997</v>
      </c>
    </row>
    <row r="69" spans="2:5" x14ac:dyDescent="0.3">
      <c r="B69" s="16"/>
      <c r="C69" s="4" t="s">
        <v>13</v>
      </c>
      <c r="D69" s="11">
        <v>0.1</v>
      </c>
      <c r="E69" s="11">
        <f t="shared" si="9"/>
        <v>0.13999999999999999</v>
      </c>
    </row>
    <row r="70" spans="2:5" x14ac:dyDescent="0.3">
      <c r="B70" s="16"/>
      <c r="C70" s="4" t="s">
        <v>14</v>
      </c>
      <c r="D70" s="11">
        <v>7.0000000000000007E-2</v>
      </c>
      <c r="E70" s="11">
        <f t="shared" si="9"/>
        <v>9.8000000000000004E-2</v>
      </c>
    </row>
    <row r="71" spans="2:5" x14ac:dyDescent="0.3">
      <c r="B71" s="16"/>
      <c r="C71" s="4" t="s">
        <v>15</v>
      </c>
      <c r="D71" s="11">
        <v>0.05</v>
      </c>
      <c r="E71" s="11">
        <f t="shared" si="9"/>
        <v>6.9999999999999993E-2</v>
      </c>
    </row>
    <row r="72" spans="2:5" x14ac:dyDescent="0.3">
      <c r="B72" s="16"/>
      <c r="C72" s="4" t="s">
        <v>9</v>
      </c>
      <c r="D72" s="11">
        <v>0.03</v>
      </c>
      <c r="E72" s="11">
        <f t="shared" si="9"/>
        <v>4.1999999999999996E-2</v>
      </c>
    </row>
    <row r="74" spans="2:5" x14ac:dyDescent="0.3">
      <c r="B74" s="10"/>
      <c r="C74" s="10" t="s">
        <v>31</v>
      </c>
    </row>
    <row r="75" spans="2:5" x14ac:dyDescent="0.3">
      <c r="B75" s="10" t="s">
        <v>23</v>
      </c>
      <c r="C75" s="5" t="s">
        <v>27</v>
      </c>
    </row>
    <row r="76" spans="2:5" x14ac:dyDescent="0.3">
      <c r="B76" s="10" t="s">
        <v>24</v>
      </c>
      <c r="C76" s="5" t="s">
        <v>28</v>
      </c>
    </row>
    <row r="77" spans="2:5" x14ac:dyDescent="0.3">
      <c r="B77" s="10" t="s">
        <v>25</v>
      </c>
      <c r="C77" s="5" t="s">
        <v>29</v>
      </c>
    </row>
    <row r="78" spans="2:5" x14ac:dyDescent="0.3">
      <c r="B78" s="10" t="s">
        <v>26</v>
      </c>
      <c r="C78" s="5" t="s">
        <v>30</v>
      </c>
    </row>
  </sheetData>
  <mergeCells count="24">
    <mergeCell ref="L39:L43"/>
    <mergeCell ref="L44:L48"/>
    <mergeCell ref="B3:B5"/>
    <mergeCell ref="B6:B8"/>
    <mergeCell ref="B11:B16"/>
    <mergeCell ref="B17:B22"/>
    <mergeCell ref="B39:B43"/>
    <mergeCell ref="B25:B30"/>
    <mergeCell ref="G25:G30"/>
    <mergeCell ref="B31:B36"/>
    <mergeCell ref="G31:G36"/>
    <mergeCell ref="G3:G5"/>
    <mergeCell ref="G6:G8"/>
    <mergeCell ref="G11:G16"/>
    <mergeCell ref="G17:G22"/>
    <mergeCell ref="B44:B48"/>
    <mergeCell ref="G39:G43"/>
    <mergeCell ref="G44:G48"/>
    <mergeCell ref="B63:B67"/>
    <mergeCell ref="B56:B60"/>
    <mergeCell ref="B68:B72"/>
    <mergeCell ref="G51:G55"/>
    <mergeCell ref="G56:G60"/>
    <mergeCell ref="B51:B55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8"/>
  <sheetViews>
    <sheetView tabSelected="1" workbookViewId="0">
      <selection activeCell="D18" sqref="D18"/>
    </sheetView>
  </sheetViews>
  <sheetFormatPr defaultRowHeight="12" x14ac:dyDescent="0.3"/>
  <cols>
    <col min="1" max="1" width="1.625" style="17" customWidth="1"/>
    <col min="2" max="4" width="12.125" style="17" bestFit="1" customWidth="1"/>
    <col min="5" max="8" width="11.125" style="17" bestFit="1" customWidth="1"/>
    <col min="9" max="9" width="1.625" style="17" customWidth="1"/>
    <col min="10" max="15" width="12.75" style="17" bestFit="1" customWidth="1"/>
    <col min="16" max="16384" width="9" style="17"/>
  </cols>
  <sheetData>
    <row r="1" spans="2:15" x14ac:dyDescent="0.3">
      <c r="C1" s="17" t="s">
        <v>47</v>
      </c>
      <c r="D1" s="17" t="s">
        <v>48</v>
      </c>
      <c r="E1" s="17" t="s">
        <v>49</v>
      </c>
      <c r="F1" s="17" t="s">
        <v>51</v>
      </c>
      <c r="G1" s="17" t="s">
        <v>50</v>
      </c>
      <c r="H1" s="17" t="s">
        <v>52</v>
      </c>
      <c r="J1" s="17" t="s">
        <v>47</v>
      </c>
      <c r="K1" s="17" t="s">
        <v>48</v>
      </c>
      <c r="L1" s="17" t="s">
        <v>49</v>
      </c>
      <c r="M1" s="17" t="s">
        <v>51</v>
      </c>
      <c r="N1" s="17" t="s">
        <v>50</v>
      </c>
      <c r="O1" s="17" t="s">
        <v>52</v>
      </c>
    </row>
    <row r="3" spans="2:15" x14ac:dyDescent="0.3">
      <c r="C3" s="17" t="s">
        <v>53</v>
      </c>
      <c r="D3" s="17" t="s">
        <v>53</v>
      </c>
      <c r="E3" s="17" t="s">
        <v>53</v>
      </c>
      <c r="F3" s="17" t="s">
        <v>53</v>
      </c>
      <c r="G3" s="17" t="s">
        <v>53</v>
      </c>
      <c r="H3" s="17" t="s">
        <v>53</v>
      </c>
      <c r="J3" s="17" t="s">
        <v>54</v>
      </c>
      <c r="K3" s="17" t="s">
        <v>54</v>
      </c>
      <c r="L3" s="17" t="s">
        <v>54</v>
      </c>
      <c r="M3" s="17" t="s">
        <v>54</v>
      </c>
      <c r="N3" s="17" t="s">
        <v>54</v>
      </c>
      <c r="O3" s="17" t="s">
        <v>54</v>
      </c>
    </row>
    <row r="4" spans="2:15" x14ac:dyDescent="0.3">
      <c r="B4" s="17" t="s">
        <v>44</v>
      </c>
      <c r="C4" s="19">
        <v>0.25</v>
      </c>
      <c r="D4" s="19">
        <v>0.15</v>
      </c>
      <c r="E4" s="19">
        <v>0.1</v>
      </c>
      <c r="F4" s="19">
        <v>7.0000000000000007E-2</v>
      </c>
      <c r="G4" s="19">
        <v>0.05</v>
      </c>
      <c r="H4" s="19">
        <v>0.03</v>
      </c>
      <c r="J4" s="18">
        <v>0.04</v>
      </c>
      <c r="K4" s="18">
        <v>0.02</v>
      </c>
      <c r="L4" s="18">
        <v>0.01</v>
      </c>
      <c r="M4" s="19">
        <v>2E-3</v>
      </c>
      <c r="N4" s="19">
        <v>1E-3</v>
      </c>
      <c r="O4" s="19">
        <v>1E-3</v>
      </c>
    </row>
    <row r="5" spans="2:15" x14ac:dyDescent="0.3">
      <c r="B5" s="17" t="s">
        <v>45</v>
      </c>
      <c r="C5" s="19">
        <v>0.25</v>
      </c>
      <c r="D5" s="19">
        <v>0.15</v>
      </c>
      <c r="E5" s="19">
        <v>0.1</v>
      </c>
      <c r="F5" s="19">
        <v>7.0000000000000007E-2</v>
      </c>
      <c r="G5" s="19">
        <v>0.05</v>
      </c>
      <c r="H5" s="19">
        <v>0.03</v>
      </c>
      <c r="J5" s="18">
        <v>0.04</v>
      </c>
      <c r="K5" s="18">
        <v>0.02</v>
      </c>
      <c r="L5" s="18">
        <v>0.01</v>
      </c>
      <c r="M5" s="19">
        <v>2E-3</v>
      </c>
      <c r="N5" s="19">
        <v>1E-3</v>
      </c>
      <c r="O5" s="19">
        <v>1E-3</v>
      </c>
    </row>
    <row r="6" spans="2:15" x14ac:dyDescent="0.3">
      <c r="B6" s="17" t="s">
        <v>46</v>
      </c>
      <c r="C6" s="20" t="s">
        <v>55</v>
      </c>
      <c r="D6" s="20" t="s">
        <v>56</v>
      </c>
      <c r="E6" s="20" t="s">
        <v>57</v>
      </c>
      <c r="F6" s="20" t="s">
        <v>56</v>
      </c>
      <c r="G6" s="20" t="s">
        <v>56</v>
      </c>
      <c r="H6" s="20" t="s">
        <v>58</v>
      </c>
      <c r="J6" s="17">
        <v>20</v>
      </c>
      <c r="K6" s="17">
        <v>10</v>
      </c>
      <c r="L6" s="17">
        <v>7</v>
      </c>
      <c r="M6" s="17">
        <v>5</v>
      </c>
      <c r="N6" s="17">
        <v>3</v>
      </c>
      <c r="O6" s="17">
        <v>1</v>
      </c>
    </row>
    <row r="8" spans="2:15" x14ac:dyDescent="0.3">
      <c r="B8" s="17" t="s">
        <v>59</v>
      </c>
      <c r="C8" s="18">
        <v>0.02</v>
      </c>
      <c r="J8" s="18">
        <v>0.01</v>
      </c>
    </row>
    <row r="9" spans="2:15" x14ac:dyDescent="0.3">
      <c r="B9" s="17" t="s">
        <v>60</v>
      </c>
      <c r="C9" s="17" t="s">
        <v>61</v>
      </c>
      <c r="J9" s="17" t="s">
        <v>61</v>
      </c>
    </row>
    <row r="12" spans="2:15" x14ac:dyDescent="0.3">
      <c r="C12" s="17" t="s">
        <v>64</v>
      </c>
      <c r="D12" s="22" t="s">
        <v>65</v>
      </c>
    </row>
    <row r="13" spans="2:15" x14ac:dyDescent="0.3">
      <c r="B13" s="17" t="s">
        <v>62</v>
      </c>
      <c r="C13" s="18">
        <v>0.66</v>
      </c>
      <c r="D13" s="23">
        <f xml:space="preserve"> C13* 1.5</f>
        <v>0.99</v>
      </c>
      <c r="G13" s="21"/>
    </row>
    <row r="14" spans="2:15" x14ac:dyDescent="0.3">
      <c r="B14" s="17" t="s">
        <v>63</v>
      </c>
      <c r="C14" s="18">
        <v>0.5</v>
      </c>
      <c r="D14" s="23">
        <f xml:space="preserve"> C14* 1.5</f>
        <v>0.75</v>
      </c>
    </row>
    <row r="16" spans="2:15" x14ac:dyDescent="0.3">
      <c r="B16" s="17" t="s">
        <v>66</v>
      </c>
      <c r="C16" s="17" t="s">
        <v>76</v>
      </c>
      <c r="D16" s="17" t="s">
        <v>67</v>
      </c>
      <c r="E16" s="17" t="s">
        <v>69</v>
      </c>
      <c r="F16" s="17" t="s">
        <v>70</v>
      </c>
      <c r="G16" s="17" t="s">
        <v>71</v>
      </c>
      <c r="H16" s="17" t="s">
        <v>74</v>
      </c>
    </row>
    <row r="17" spans="2:8" x14ac:dyDescent="0.3">
      <c r="B17" s="17" t="s">
        <v>75</v>
      </c>
      <c r="C17" s="17" t="s">
        <v>77</v>
      </c>
      <c r="D17" s="17" t="s">
        <v>68</v>
      </c>
      <c r="E17" s="17" t="s">
        <v>69</v>
      </c>
      <c r="F17" s="17" t="s">
        <v>70</v>
      </c>
      <c r="G17" s="17" t="s">
        <v>71</v>
      </c>
      <c r="H17" s="17" t="s">
        <v>74</v>
      </c>
    </row>
    <row r="18" spans="2:8" x14ac:dyDescent="0.3">
      <c r="C18" s="17" t="s">
        <v>78</v>
      </c>
      <c r="D18" s="17" t="s">
        <v>72</v>
      </c>
      <c r="E18" s="17" t="s">
        <v>50</v>
      </c>
      <c r="F18" s="17" t="s">
        <v>73</v>
      </c>
      <c r="G18" s="17" t="s">
        <v>71</v>
      </c>
      <c r="H18" s="17" t="s">
        <v>74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행운석 사용 시 작물 업그레이드 확률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2018-03-28T05:19:57Z</dcterms:created>
  <dcterms:modified xsi:type="dcterms:W3CDTF">2018-04-27T06:30:27Z</dcterms:modified>
</cp:coreProperties>
</file>