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사업팀용 문서_170828재수정\"/>
    </mc:Choice>
  </mc:AlternateContent>
  <bookViews>
    <workbookView xWindow="0" yWindow="0" windowWidth="28800" windowHeight="14775" firstSheet="2" activeTab="2"/>
  </bookViews>
  <sheets>
    <sheet name="작물 업그레이드 가데이터 확률" sheetId="12" state="hidden" r:id="rId1"/>
    <sheet name="씨앗 분해 확률_첫달제외" sheetId="11" state="hidden" r:id="rId2"/>
    <sheet name="각 작물 별 씨앗 획득 내용" sheetId="2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2" l="1"/>
  <c r="B10" i="12"/>
  <c r="H12" i="12"/>
  <c r="G23" i="12"/>
  <c r="B21" i="12"/>
  <c r="H23" i="12"/>
  <c r="G34" i="12"/>
  <c r="B32" i="12"/>
  <c r="H34" i="12"/>
  <c r="G45" i="12"/>
  <c r="B43" i="12"/>
  <c r="H45" i="12"/>
  <c r="G56" i="12"/>
  <c r="B54" i="12"/>
  <c r="H56" i="12"/>
  <c r="G32" i="12"/>
  <c r="B30" i="12"/>
  <c r="H32" i="12"/>
  <c r="J34" i="12"/>
  <c r="G43" i="12"/>
  <c r="B41" i="12"/>
  <c r="H43" i="12"/>
  <c r="J45" i="12"/>
  <c r="G21" i="12"/>
  <c r="B19" i="12"/>
  <c r="H21" i="12"/>
  <c r="J23" i="12"/>
  <c r="G54" i="12"/>
  <c r="B52" i="12"/>
  <c r="H54" i="12"/>
  <c r="J56" i="12"/>
  <c r="H10" i="12"/>
  <c r="J12" i="12"/>
  <c r="G10" i="12"/>
  <c r="B8" i="12"/>
  <c r="G19" i="12"/>
  <c r="H19" i="12"/>
  <c r="G30" i="12"/>
  <c r="H30" i="12"/>
  <c r="G52" i="12"/>
  <c r="H52" i="12"/>
  <c r="G41" i="12"/>
  <c r="H41" i="12"/>
  <c r="G8" i="12"/>
  <c r="H8" i="12"/>
  <c r="K45" i="12"/>
  <c r="B39" i="12"/>
  <c r="K12" i="12"/>
  <c r="B6" i="12"/>
  <c r="K56" i="12"/>
  <c r="B50" i="12"/>
  <c r="K23" i="12"/>
  <c r="B17" i="12"/>
  <c r="J43" i="12"/>
  <c r="L45" i="12"/>
  <c r="J32" i="12"/>
  <c r="L34" i="12"/>
  <c r="K34" i="12"/>
  <c r="B28" i="12"/>
  <c r="J10" i="12"/>
  <c r="L12" i="12"/>
  <c r="J54" i="12"/>
  <c r="L56" i="12"/>
  <c r="J21" i="12"/>
  <c r="L23" i="12"/>
  <c r="G17" i="12"/>
  <c r="H17" i="12"/>
  <c r="G6" i="12"/>
  <c r="H6" i="12"/>
  <c r="G28" i="12"/>
  <c r="H28" i="12"/>
  <c r="G50" i="12"/>
  <c r="H50" i="12"/>
  <c r="G39" i="12"/>
  <c r="H39" i="12"/>
  <c r="C41" i="11"/>
  <c r="L54" i="12"/>
  <c r="N56" i="12"/>
  <c r="J52" i="12"/>
  <c r="J8" i="12"/>
  <c r="N12" i="12"/>
  <c r="L10" i="12"/>
  <c r="B48" i="12"/>
  <c r="K54" i="12"/>
  <c r="M56" i="12"/>
  <c r="B4" i="12"/>
  <c r="K10" i="12"/>
  <c r="M12" i="12"/>
  <c r="J41" i="12"/>
  <c r="N45" i="12"/>
  <c r="L43" i="12"/>
  <c r="L32" i="12"/>
  <c r="N34" i="12"/>
  <c r="J30" i="12"/>
  <c r="L21" i="12"/>
  <c r="N23" i="12"/>
  <c r="J19" i="12"/>
  <c r="B37" i="12"/>
  <c r="K43" i="12"/>
  <c r="M45" i="12"/>
  <c r="B26" i="12"/>
  <c r="K32" i="12"/>
  <c r="M34" i="12"/>
  <c r="B15" i="12"/>
  <c r="M23" i="12"/>
  <c r="K21" i="12"/>
  <c r="AK13" i="11"/>
  <c r="C42" i="11"/>
  <c r="C40" i="11"/>
  <c r="G15" i="12"/>
  <c r="H15" i="12"/>
  <c r="H37" i="12"/>
  <c r="G37" i="12"/>
  <c r="G4" i="12"/>
  <c r="H4" i="12"/>
  <c r="H48" i="12"/>
  <c r="G48" i="12"/>
  <c r="H26" i="12"/>
  <c r="G26" i="12"/>
  <c r="L30" i="12"/>
  <c r="N32" i="12"/>
  <c r="J28" i="12"/>
  <c r="K8" i="12"/>
  <c r="M10" i="12"/>
  <c r="K19" i="12"/>
  <c r="M21" i="12"/>
  <c r="K52" i="12"/>
  <c r="M54" i="12"/>
  <c r="K41" i="12"/>
  <c r="M43" i="12"/>
  <c r="L52" i="12"/>
  <c r="N54" i="12"/>
  <c r="J50" i="12"/>
  <c r="L41" i="12"/>
  <c r="N43" i="12"/>
  <c r="J39" i="12"/>
  <c r="K30" i="12"/>
  <c r="M32" i="12"/>
  <c r="L8" i="12"/>
  <c r="N10" i="12"/>
  <c r="J6" i="12"/>
  <c r="L19" i="12"/>
  <c r="N21" i="12"/>
  <c r="J17" i="12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3" i="11"/>
  <c r="M30" i="11"/>
  <c r="L30" i="11"/>
  <c r="K30" i="11"/>
  <c r="J30" i="11"/>
  <c r="I30" i="11"/>
  <c r="H30" i="11"/>
  <c r="G30" i="11"/>
  <c r="F30" i="11"/>
  <c r="E30" i="11"/>
  <c r="D30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3" i="11"/>
  <c r="U10" i="11"/>
  <c r="T10" i="11"/>
  <c r="S10" i="11"/>
  <c r="R10" i="11"/>
  <c r="Q10" i="11"/>
  <c r="P10" i="11"/>
  <c r="O10" i="11"/>
  <c r="N10" i="11"/>
  <c r="M10" i="11"/>
  <c r="H10" i="11"/>
  <c r="G10" i="11"/>
  <c r="F10" i="11"/>
  <c r="E10" i="11"/>
  <c r="D10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5" i="11"/>
  <c r="X2" i="11"/>
  <c r="W2" i="11"/>
  <c r="V2" i="11"/>
  <c r="U2" i="11"/>
  <c r="T2" i="11"/>
  <c r="S2" i="11"/>
  <c r="R2" i="11"/>
  <c r="Q2" i="11"/>
  <c r="H2" i="11"/>
  <c r="G2" i="11"/>
  <c r="F2" i="11"/>
  <c r="E2" i="11"/>
  <c r="D2" i="11"/>
  <c r="C24" i="11"/>
  <c r="C34" i="11"/>
  <c r="C6" i="11"/>
  <c r="C14" i="11"/>
  <c r="G40" i="11"/>
  <c r="F40" i="11"/>
  <c r="L40" i="11"/>
  <c r="AD20" i="11"/>
  <c r="E40" i="11"/>
  <c r="K40" i="11"/>
  <c r="R25" i="11"/>
  <c r="R20" i="11"/>
  <c r="S25" i="11"/>
  <c r="S20" i="11"/>
  <c r="D40" i="11"/>
  <c r="J40" i="11"/>
  <c r="T25" i="11"/>
  <c r="T20" i="11"/>
  <c r="U25" i="11"/>
  <c r="U20" i="11"/>
  <c r="AB20" i="11"/>
  <c r="AC20" i="11"/>
  <c r="AD2" i="11"/>
  <c r="I7" i="11"/>
  <c r="I2" i="11"/>
  <c r="J7" i="11"/>
  <c r="J2" i="11"/>
  <c r="K7" i="11"/>
  <c r="K2" i="11"/>
  <c r="L7" i="11"/>
  <c r="L2" i="11"/>
  <c r="M7" i="11"/>
  <c r="M2" i="11"/>
  <c r="N7" i="11"/>
  <c r="N2" i="11"/>
  <c r="O7" i="11"/>
  <c r="O2" i="11"/>
  <c r="P7" i="11"/>
  <c r="P2" i="11"/>
  <c r="AB2" i="11"/>
  <c r="AC2" i="11"/>
  <c r="N35" i="11"/>
  <c r="N30" i="11"/>
  <c r="O35" i="11"/>
  <c r="O30" i="11"/>
  <c r="P35" i="11"/>
  <c r="P30" i="11"/>
  <c r="Q35" i="11"/>
  <c r="Q30" i="11"/>
  <c r="R35" i="11"/>
  <c r="R30" i="11"/>
  <c r="S35" i="11"/>
  <c r="S30" i="11"/>
  <c r="AB30" i="11"/>
  <c r="AC30" i="11"/>
  <c r="AD10" i="11"/>
  <c r="I15" i="11"/>
  <c r="I10" i="11"/>
  <c r="J15" i="11"/>
  <c r="J10" i="11"/>
  <c r="K15" i="11"/>
  <c r="K10" i="11"/>
  <c r="L15" i="11"/>
  <c r="L10" i="11"/>
  <c r="V15" i="11"/>
  <c r="V10" i="11"/>
  <c r="W15" i="11"/>
  <c r="W10" i="11"/>
  <c r="AB10" i="11"/>
  <c r="AC10" i="11"/>
  <c r="I40" i="11"/>
  <c r="G42" i="11"/>
  <c r="I42" i="11"/>
  <c r="F42" i="11"/>
  <c r="L42" i="11"/>
  <c r="G41" i="11"/>
  <c r="D41" i="11"/>
  <c r="J41" i="11"/>
  <c r="M40" i="11"/>
  <c r="E42" i="11"/>
  <c r="K42" i="11"/>
  <c r="E41" i="11"/>
  <c r="K41" i="11"/>
  <c r="F41" i="11"/>
  <c r="L41" i="11"/>
  <c r="M42" i="11"/>
  <c r="D42" i="11"/>
  <c r="J42" i="11"/>
  <c r="I41" i="11"/>
  <c r="M41" i="11"/>
  <c r="AK9" i="11"/>
</calcChain>
</file>

<file path=xl/sharedStrings.xml><?xml version="1.0" encoding="utf-8"?>
<sst xmlns="http://schemas.openxmlformats.org/spreadsheetml/2006/main" count="404" uniqueCount="73">
  <si>
    <t>시즌 5</t>
    <phoneticPr fontId="2" type="noConversion"/>
  </si>
  <si>
    <t>갤럭시</t>
    <phoneticPr fontId="2" type="noConversion"/>
  </si>
  <si>
    <t>탄생석</t>
    <phoneticPr fontId="2" type="noConversion"/>
  </si>
  <si>
    <t>블루오션 몬스터</t>
    <phoneticPr fontId="2" type="noConversion"/>
  </si>
  <si>
    <t>버프 4</t>
    <phoneticPr fontId="2" type="noConversion"/>
  </si>
  <si>
    <t>버프 3</t>
    <phoneticPr fontId="2" type="noConversion"/>
  </si>
  <si>
    <t>버프 2</t>
    <phoneticPr fontId="2" type="noConversion"/>
  </si>
  <si>
    <t>버프 1</t>
    <phoneticPr fontId="2" type="noConversion"/>
  </si>
  <si>
    <t>블루오션</t>
    <phoneticPr fontId="2" type="noConversion"/>
  </si>
  <si>
    <t>D-Seed</t>
    <phoneticPr fontId="2" type="noConversion"/>
  </si>
  <si>
    <t>D-Plant</t>
  </si>
  <si>
    <t>D-Plant</t>
    <phoneticPr fontId="2" type="noConversion"/>
  </si>
  <si>
    <t>Buff</t>
    <phoneticPr fontId="2" type="noConversion"/>
  </si>
  <si>
    <t>Lucky</t>
    <phoneticPr fontId="2" type="noConversion"/>
  </si>
  <si>
    <t>S5 Seed</t>
    <phoneticPr fontId="2" type="noConversion"/>
  </si>
  <si>
    <t>S5 Plant</t>
    <phoneticPr fontId="2" type="noConversion"/>
  </si>
  <si>
    <t>Blue</t>
    <phoneticPr fontId="2" type="noConversion"/>
  </si>
  <si>
    <t>Galaxy</t>
    <phoneticPr fontId="2" type="noConversion"/>
  </si>
  <si>
    <t>Birth</t>
    <phoneticPr fontId="2" type="noConversion"/>
  </si>
  <si>
    <t>메르헨 -&gt; 스페셜 페어리</t>
    <phoneticPr fontId="2" type="noConversion"/>
  </si>
  <si>
    <t>sum D</t>
    <phoneticPr fontId="2" type="noConversion"/>
  </si>
  <si>
    <t>sum S5</t>
    <phoneticPr fontId="2" type="noConversion"/>
  </si>
  <si>
    <t>시즌5</t>
    <phoneticPr fontId="2" type="noConversion"/>
  </si>
  <si>
    <t>D n+1</t>
  </si>
  <si>
    <t>S5 n+1</t>
  </si>
  <si>
    <t>D n+2</t>
  </si>
  <si>
    <t>S5 n+2</t>
  </si>
  <si>
    <t>D n+3</t>
    <phoneticPr fontId="2" type="noConversion"/>
  </si>
  <si>
    <t>S5 n+3</t>
    <phoneticPr fontId="2" type="noConversion"/>
  </si>
  <si>
    <t>체인저</t>
    <phoneticPr fontId="2" type="noConversion"/>
  </si>
  <si>
    <t>개수</t>
    <phoneticPr fontId="2" type="noConversion"/>
  </si>
  <si>
    <t>기대값</t>
    <phoneticPr fontId="2" type="noConversion"/>
  </si>
  <si>
    <t>가중치</t>
    <phoneticPr fontId="2" type="noConversion"/>
  </si>
  <si>
    <t>가중치 계산</t>
    <phoneticPr fontId="2" type="noConversion"/>
  </si>
  <si>
    <t>종류</t>
    <phoneticPr fontId="2" type="noConversion"/>
  </si>
  <si>
    <t>자신보다 상위가 최소 해당 정도의 확률 장점을 가진다.</t>
    <phoneticPr fontId="2" type="noConversion"/>
  </si>
  <si>
    <t>메르헨 -&gt; 스페셜 페어리+</t>
    <phoneticPr fontId="2" type="noConversion"/>
  </si>
  <si>
    <t>스페셜 -&gt; 스페셜 페어리+</t>
    <phoneticPr fontId="2" type="noConversion"/>
  </si>
  <si>
    <t>페어리 -&gt; 스페셜 페어리</t>
    <phoneticPr fontId="2" type="noConversion"/>
  </si>
  <si>
    <t>페어리 -&gt; 스페셜 페어리 +</t>
    <phoneticPr fontId="2" type="noConversion"/>
  </si>
  <si>
    <t>블루오션/몬스터 씨앗</t>
    <phoneticPr fontId="2" type="noConversion"/>
  </si>
  <si>
    <t>시즌 5</t>
    <phoneticPr fontId="2" type="noConversion"/>
  </si>
  <si>
    <t>갤럭시</t>
    <phoneticPr fontId="2" type="noConversion"/>
  </si>
  <si>
    <t>탄생석</t>
    <phoneticPr fontId="2" type="noConversion"/>
  </si>
  <si>
    <t>메-&gt;스페+</t>
    <phoneticPr fontId="2" type="noConversion"/>
  </si>
  <si>
    <t>페-&gt;스페+</t>
    <phoneticPr fontId="2" type="noConversion"/>
  </si>
  <si>
    <t>스페-&gt;스페+</t>
    <phoneticPr fontId="2" type="noConversion"/>
  </si>
  <si>
    <t>그달</t>
    <phoneticPr fontId="2" type="noConversion"/>
  </si>
  <si>
    <t>블루</t>
    <phoneticPr fontId="2" type="noConversion"/>
  </si>
  <si>
    <t>그달/탄</t>
    <phoneticPr fontId="2" type="noConversion"/>
  </si>
  <si>
    <t>시즌5/탄</t>
    <phoneticPr fontId="2" type="noConversion"/>
  </si>
  <si>
    <t>블루/탄</t>
    <phoneticPr fontId="2" type="noConversion"/>
  </si>
  <si>
    <t>갤/탄</t>
    <phoneticPr fontId="2" type="noConversion"/>
  </si>
  <si>
    <t>탄/탄</t>
    <phoneticPr fontId="2" type="noConversion"/>
  </si>
  <si>
    <t>첫달은 시즌5 씨앗이 그달의 씨앗이라는 것을 주의</t>
    <phoneticPr fontId="2" type="noConversion"/>
  </si>
  <si>
    <t>갤럭시 컬렉션을 하기 위해 필요한 개수</t>
    <phoneticPr fontId="2" type="noConversion"/>
  </si>
  <si>
    <t>갤럭시</t>
    <phoneticPr fontId="2" type="noConversion"/>
  </si>
  <si>
    <t>블루오션</t>
    <phoneticPr fontId="2" type="noConversion"/>
  </si>
  <si>
    <t>시즌 5 컬렉션을 하기 위한 개수</t>
    <phoneticPr fontId="2" type="noConversion"/>
  </si>
  <si>
    <t>메르헨</t>
    <phoneticPr fontId="2" type="noConversion"/>
  </si>
  <si>
    <t>탄생석 이하 작물</t>
    <phoneticPr fontId="2" type="noConversion"/>
  </si>
  <si>
    <t>행성석</t>
    <phoneticPr fontId="2" type="noConversion"/>
  </si>
  <si>
    <t>스.행성석</t>
    <phoneticPr fontId="2" type="noConversion"/>
  </si>
  <si>
    <t>스.갤럭시.홀로그램</t>
    <phoneticPr fontId="2" type="noConversion"/>
  </si>
  <si>
    <t>블루오션/몬스터</t>
    <phoneticPr fontId="2" type="noConversion"/>
  </si>
  <si>
    <t>스페셜 메르헨</t>
    <phoneticPr fontId="2" type="noConversion"/>
  </si>
  <si>
    <t>스페셜 메르헨 +</t>
    <phoneticPr fontId="2" type="noConversion"/>
  </si>
  <si>
    <t>메르헨 씨앗 확률</t>
    <phoneticPr fontId="2" type="noConversion"/>
  </si>
  <si>
    <t>갤럭시,갤럭시홀로그램</t>
    <phoneticPr fontId="2" type="noConversion"/>
  </si>
  <si>
    <t>메르헨.북, 메르헨</t>
    <phoneticPr fontId="2" type="noConversion"/>
  </si>
  <si>
    <t>* 스페셜 메르헨 +의 경우 메르헨.북, 메르헨, 스페셜 메르헨 보다 2배 더 높은 확률로 메르헨 씨앗을 얻을 수 있다.</t>
    <phoneticPr fontId="2" type="noConversion"/>
  </si>
  <si>
    <t>* 스페셜 갤럭시 홀로그램의 경우 메르헨 외 일반 다른 작물보다 2배 더 높은 확률로 메르헨 씨앗을 얻을 수 있다.</t>
    <phoneticPr fontId="2" type="noConversion"/>
  </si>
  <si>
    <t>* 메르헨 작물은 그외 작물보다 메르헨 씨앗을 얻을 확률이 더 높다.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</si>
</sst>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%"/>
    <numFmt numFmtId="177" formatCode="0.0000_);[Red]\(0.0000\)"/>
    <numFmt numFmtId="178" formatCode="0.000000%"/>
    <numFmt numFmtId="179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0" fontId="4" fillId="8" borderId="4" xfId="0" applyFont="1" applyFill="1" applyBorder="1">
      <alignment vertical="center"/>
    </xf>
    <xf numFmtId="0" fontId="4" fillId="8" borderId="5" xfId="0" applyFont="1" applyFill="1" applyBorder="1">
      <alignment vertical="center"/>
    </xf>
    <xf numFmtId="10" fontId="4" fillId="0" borderId="1" xfId="1" applyNumberFormat="1" applyFont="1" applyBorder="1">
      <alignment vertical="center"/>
    </xf>
    <xf numFmtId="10" fontId="4" fillId="0" borderId="2" xfId="1" applyNumberFormat="1" applyFont="1" applyBorder="1">
      <alignment vertical="center"/>
    </xf>
    <xf numFmtId="10" fontId="4" fillId="0" borderId="6" xfId="1" applyNumberFormat="1" applyFont="1" applyBorder="1">
      <alignment vertical="center"/>
    </xf>
    <xf numFmtId="10" fontId="4" fillId="0" borderId="7" xfId="1" applyNumberFormat="1" applyFont="1" applyBorder="1">
      <alignment vertical="center"/>
    </xf>
    <xf numFmtId="176" fontId="4" fillId="0" borderId="6" xfId="1" applyNumberFormat="1" applyFont="1" applyBorder="1">
      <alignment vertical="center"/>
    </xf>
    <xf numFmtId="0" fontId="4" fillId="8" borderId="6" xfId="0" applyFont="1" applyFill="1" applyBorder="1">
      <alignment vertical="center"/>
    </xf>
    <xf numFmtId="10" fontId="4" fillId="0" borderId="8" xfId="1" applyNumberFormat="1" applyFont="1" applyBorder="1">
      <alignment vertical="center"/>
    </xf>
    <xf numFmtId="0" fontId="5" fillId="6" borderId="0" xfId="0" applyFont="1" applyFill="1" applyAlignment="1">
      <alignment vertical="center"/>
    </xf>
    <xf numFmtId="10" fontId="6" fillId="0" borderId="6" xfId="1" applyNumberFormat="1" applyFont="1" applyBorder="1">
      <alignment vertical="center"/>
    </xf>
    <xf numFmtId="10" fontId="6" fillId="0" borderId="7" xfId="1" applyNumberFormat="1" applyFont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4" fillId="7" borderId="5" xfId="0" applyFont="1" applyFill="1" applyBorder="1">
      <alignment vertical="center"/>
    </xf>
    <xf numFmtId="0" fontId="4" fillId="8" borderId="11" xfId="0" applyFont="1" applyFill="1" applyBorder="1">
      <alignment vertical="center"/>
    </xf>
    <xf numFmtId="0" fontId="4" fillId="7" borderId="11" xfId="0" applyFont="1" applyFill="1" applyBorder="1">
      <alignment vertical="center"/>
    </xf>
    <xf numFmtId="2" fontId="4" fillId="0" borderId="10" xfId="1" applyNumberFormat="1" applyFont="1" applyBorder="1">
      <alignment vertical="center"/>
    </xf>
    <xf numFmtId="0" fontId="4" fillId="9" borderId="11" xfId="0" applyFont="1" applyFill="1" applyBorder="1">
      <alignment vertical="center"/>
    </xf>
    <xf numFmtId="10" fontId="6" fillId="9" borderId="10" xfId="1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2" fontId="4" fillId="10" borderId="10" xfId="1" applyNumberFormat="1" applyFont="1" applyFill="1" applyBorder="1">
      <alignment vertical="center"/>
    </xf>
    <xf numFmtId="0" fontId="4" fillId="9" borderId="12" xfId="0" applyFont="1" applyFill="1" applyBorder="1">
      <alignment vertical="center"/>
    </xf>
    <xf numFmtId="10" fontId="6" fillId="9" borderId="3" xfId="1" applyNumberFormat="1" applyFont="1" applyFill="1" applyBorder="1">
      <alignment vertical="center"/>
    </xf>
    <xf numFmtId="0" fontId="4" fillId="7" borderId="12" xfId="0" applyFont="1" applyFill="1" applyBorder="1">
      <alignment vertical="center"/>
    </xf>
    <xf numFmtId="2" fontId="4" fillId="0" borderId="3" xfId="1" applyNumberFormat="1" applyFont="1" applyBorder="1">
      <alignment vertical="center"/>
    </xf>
    <xf numFmtId="0" fontId="4" fillId="8" borderId="12" xfId="0" applyFont="1" applyFill="1" applyBorder="1">
      <alignment vertical="center"/>
    </xf>
    <xf numFmtId="0" fontId="4" fillId="9" borderId="9" xfId="0" applyFont="1" applyFill="1" applyBorder="1">
      <alignment vertical="center"/>
    </xf>
    <xf numFmtId="10" fontId="6" fillId="9" borderId="2" xfId="1" applyNumberFormat="1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8" borderId="9" xfId="0" applyFont="1" applyFill="1" applyBorder="1">
      <alignment vertical="center"/>
    </xf>
    <xf numFmtId="2" fontId="7" fillId="0" borderId="10" xfId="1" applyNumberFormat="1" applyFont="1" applyBorder="1">
      <alignment vertical="center"/>
    </xf>
    <xf numFmtId="2" fontId="7" fillId="0" borderId="2" xfId="1" applyNumberFormat="1" applyFont="1" applyBorder="1">
      <alignment vertical="center"/>
    </xf>
    <xf numFmtId="0" fontId="4" fillId="7" borderId="13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4" fillId="7" borderId="15" xfId="0" applyFont="1" applyFill="1" applyBorder="1">
      <alignment vertical="center"/>
    </xf>
    <xf numFmtId="0" fontId="4" fillId="7" borderId="16" xfId="0" applyFont="1" applyFill="1" applyBorder="1">
      <alignment vertical="center"/>
    </xf>
    <xf numFmtId="0" fontId="4" fillId="7" borderId="17" xfId="0" applyFont="1" applyFill="1" applyBorder="1">
      <alignment vertical="center"/>
    </xf>
    <xf numFmtId="0" fontId="4" fillId="7" borderId="18" xfId="0" applyFont="1" applyFill="1" applyBorder="1">
      <alignment vertical="center"/>
    </xf>
    <xf numFmtId="0" fontId="4" fillId="10" borderId="17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7" borderId="6" xfId="0" applyFont="1" applyFill="1" applyBorder="1">
      <alignment vertical="center"/>
    </xf>
    <xf numFmtId="10" fontId="4" fillId="0" borderId="21" xfId="1" applyNumberFormat="1" applyFont="1" applyBorder="1">
      <alignment vertical="center"/>
    </xf>
    <xf numFmtId="10" fontId="4" fillId="0" borderId="22" xfId="1" applyNumberFormat="1" applyFont="1" applyBorder="1">
      <alignment vertical="center"/>
    </xf>
    <xf numFmtId="10" fontId="6" fillId="0" borderId="24" xfId="1" applyNumberFormat="1" applyFont="1" applyBorder="1">
      <alignment vertical="center"/>
    </xf>
    <xf numFmtId="2" fontId="7" fillId="0" borderId="25" xfId="1" applyNumberFormat="1" applyFont="1" applyBorder="1">
      <alignment vertical="center"/>
    </xf>
    <xf numFmtId="2" fontId="4" fillId="0" borderId="25" xfId="1" applyNumberFormat="1" applyFont="1" applyBorder="1">
      <alignment vertical="center"/>
    </xf>
    <xf numFmtId="2" fontId="4" fillId="9" borderId="23" xfId="1" applyNumberFormat="1" applyFont="1" applyFill="1" applyBorder="1">
      <alignment vertical="center"/>
    </xf>
    <xf numFmtId="2" fontId="4" fillId="9" borderId="26" xfId="1" applyNumberFormat="1" applyFont="1" applyFill="1" applyBorder="1">
      <alignment vertical="center"/>
    </xf>
    <xf numFmtId="2" fontId="4" fillId="9" borderId="25" xfId="1" applyNumberFormat="1" applyFont="1" applyFill="1" applyBorder="1">
      <alignment vertical="center"/>
    </xf>
    <xf numFmtId="10" fontId="4" fillId="0" borderId="24" xfId="1" applyNumberFormat="1" applyFont="1" applyBorder="1">
      <alignment vertical="center"/>
    </xf>
    <xf numFmtId="2" fontId="7" fillId="0" borderId="23" xfId="1" applyNumberFormat="1" applyFont="1" applyBorder="1">
      <alignment vertical="center"/>
    </xf>
    <xf numFmtId="2" fontId="4" fillId="0" borderId="26" xfId="1" applyNumberFormat="1" applyFont="1" applyBorder="1">
      <alignment vertical="center"/>
    </xf>
    <xf numFmtId="0" fontId="3" fillId="0" borderId="0" xfId="0" applyFont="1" applyFill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0" fontId="3" fillId="3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3" borderId="0" xfId="0" applyNumberFormat="1" applyFont="1" applyFill="1" applyAlignment="1">
      <alignment horizontal="center"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8" fillId="0" borderId="0" xfId="0" applyFont="1">
      <alignment vertical="center"/>
    </xf>
    <xf numFmtId="0" fontId="5" fillId="6" borderId="27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4" fillId="0" borderId="0" xfId="1" applyNumberFormat="1" applyFont="1" applyFill="1" applyBorder="1">
      <alignment vertical="center"/>
    </xf>
    <xf numFmtId="0" fontId="5" fillId="6" borderId="28" xfId="0" applyFont="1" applyFill="1" applyBorder="1" applyAlignment="1">
      <alignment vertical="center"/>
    </xf>
    <xf numFmtId="0" fontId="4" fillId="10" borderId="18" xfId="0" applyFont="1" applyFill="1" applyBorder="1">
      <alignment vertical="center"/>
    </xf>
    <xf numFmtId="2" fontId="4" fillId="10" borderId="3" xfId="1" applyNumberFormat="1" applyFont="1" applyFill="1" applyBorder="1">
      <alignment vertical="center"/>
    </xf>
    <xf numFmtId="0" fontId="3" fillId="11" borderId="0" xfId="0" applyFont="1" applyFill="1">
      <alignment vertical="center"/>
    </xf>
    <xf numFmtId="10" fontId="3" fillId="11" borderId="1" xfId="0" applyNumberFormat="1" applyFont="1" applyFill="1" applyBorder="1">
      <alignment vertical="center"/>
    </xf>
    <xf numFmtId="0" fontId="9" fillId="11" borderId="0" xfId="0" applyFont="1" applyFill="1">
      <alignment vertical="center"/>
    </xf>
    <xf numFmtId="0" fontId="10" fillId="11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5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workbookViewId="0">
      <selection activeCell="R16" sqref="R16"/>
    </sheetView>
  </sheetViews>
  <sheetFormatPr defaultRowHeight="11.25" x14ac:dyDescent="0.3"/>
  <cols>
    <col min="1" max="1" width="2.625" style="4" customWidth="1"/>
    <col min="2" max="2" width="8.125" style="4" bestFit="1" customWidth="1"/>
    <col min="3" max="4" width="6.625" style="4" bestFit="1" customWidth="1"/>
    <col min="5" max="5" width="5.125" style="4" bestFit="1" customWidth="1"/>
    <col min="6" max="6" width="8.125" style="4" bestFit="1" customWidth="1"/>
    <col min="7" max="7" width="5.875" style="4" bestFit="1" customWidth="1"/>
    <col min="8" max="8" width="6.125" style="4" bestFit="1" customWidth="1"/>
    <col min="9" max="10" width="5.875" style="4" bestFit="1" customWidth="1"/>
    <col min="11" max="14" width="6.125" style="4" customWidth="1"/>
    <col min="15" max="15" width="8.125" style="4" bestFit="1" customWidth="1"/>
    <col min="16" max="16" width="8.625" style="4" bestFit="1" customWidth="1"/>
    <col min="17" max="17" width="9" style="4"/>
    <col min="18" max="18" width="2.625" style="4" customWidth="1"/>
    <col min="19" max="19" width="6.625" style="4" bestFit="1" customWidth="1"/>
    <col min="20" max="21" width="8.875" style="4" bestFit="1" customWidth="1"/>
    <col min="22" max="22" width="12.375" style="4" bestFit="1" customWidth="1"/>
    <col min="23" max="23" width="8.125" style="4" bestFit="1" customWidth="1"/>
    <col min="24" max="24" width="8.875" style="4" bestFit="1" customWidth="1"/>
    <col min="25" max="25" width="7.375" style="4" bestFit="1" customWidth="1"/>
    <col min="26" max="26" width="8.375" style="4" bestFit="1" customWidth="1"/>
    <col min="27" max="27" width="8.875" style="4" bestFit="1" customWidth="1"/>
    <col min="28" max="28" width="9" style="4"/>
    <col min="29" max="29" width="2.625" style="4" customWidth="1"/>
    <col min="30" max="30" width="9" style="4"/>
    <col min="31" max="31" width="10.625" style="4" bestFit="1" customWidth="1"/>
    <col min="32" max="32" width="8.125" style="4" bestFit="1" customWidth="1"/>
    <col min="33" max="33" width="9" style="4"/>
    <col min="34" max="34" width="12.5" style="4" bestFit="1" customWidth="1"/>
    <col min="35" max="35" width="5.875" style="4" bestFit="1" customWidth="1"/>
    <col min="36" max="16384" width="9" style="4"/>
  </cols>
  <sheetData>
    <row r="2" spans="1:17" ht="12" thickBot="1" x14ac:dyDescent="0.35">
      <c r="A2" s="16"/>
      <c r="B2" s="82" t="s">
        <v>19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6"/>
      <c r="O2" s="83"/>
      <c r="P2" s="83"/>
      <c r="Q2" s="83"/>
    </row>
    <row r="3" spans="1:17" x14ac:dyDescent="0.3">
      <c r="A3" s="94"/>
      <c r="B3" s="28" t="s">
        <v>9</v>
      </c>
      <c r="C3" s="49" t="s">
        <v>11</v>
      </c>
      <c r="D3" s="49" t="s">
        <v>15</v>
      </c>
      <c r="E3" s="49" t="s">
        <v>12</v>
      </c>
      <c r="F3" s="50" t="s">
        <v>13</v>
      </c>
      <c r="G3" s="28" t="s">
        <v>20</v>
      </c>
      <c r="H3" s="29" t="s">
        <v>21</v>
      </c>
      <c r="I3" s="26" t="s">
        <v>35</v>
      </c>
      <c r="J3" s="26"/>
      <c r="K3" s="36"/>
      <c r="L3" s="31"/>
      <c r="M3" s="26"/>
      <c r="N3" s="31"/>
      <c r="O3" s="84"/>
      <c r="P3" s="84"/>
      <c r="Q3" s="84"/>
    </row>
    <row r="4" spans="1:17" ht="12" thickBot="1" x14ac:dyDescent="0.35">
      <c r="A4" s="94"/>
      <c r="B4" s="13">
        <f>G6*I6 - SUM(C4:F4)</f>
        <v>0.31100700000000009</v>
      </c>
      <c r="C4" s="9">
        <v>0.02</v>
      </c>
      <c r="D4" s="15">
        <v>1E-4</v>
      </c>
      <c r="E4" s="9">
        <v>0.03</v>
      </c>
      <c r="F4" s="10">
        <v>1.4999999999999999E-2</v>
      </c>
      <c r="G4" s="17">
        <f>SUM(B4,C4,E4,F4)</f>
        <v>0.37600700000000009</v>
      </c>
      <c r="H4" s="18">
        <f>SUM(B4,D4,E4,F4)</f>
        <v>0.35610700000000006</v>
      </c>
      <c r="I4" s="27"/>
      <c r="J4" s="27"/>
      <c r="K4" s="37"/>
      <c r="L4" s="32"/>
      <c r="M4" s="27"/>
      <c r="N4" s="32"/>
      <c r="O4" s="85"/>
      <c r="P4" s="85"/>
      <c r="Q4" s="84"/>
    </row>
    <row r="5" spans="1:17" x14ac:dyDescent="0.3">
      <c r="A5" s="94"/>
      <c r="B5" s="14" t="s">
        <v>14</v>
      </c>
      <c r="C5" s="5" t="s">
        <v>10</v>
      </c>
      <c r="D5" s="5" t="s">
        <v>15</v>
      </c>
      <c r="E5" s="5" t="s">
        <v>12</v>
      </c>
      <c r="F5" s="6" t="s">
        <v>13</v>
      </c>
      <c r="G5" s="7" t="s">
        <v>20</v>
      </c>
      <c r="H5" s="8" t="s">
        <v>21</v>
      </c>
      <c r="I5" s="23" t="s">
        <v>23</v>
      </c>
      <c r="J5" s="23" t="s">
        <v>24</v>
      </c>
      <c r="K5" s="36"/>
      <c r="L5" s="31"/>
      <c r="M5" s="26"/>
      <c r="N5" s="31"/>
      <c r="O5" s="84"/>
      <c r="P5" s="84"/>
      <c r="Q5" s="84"/>
    </row>
    <row r="6" spans="1:17" ht="12" thickBot="1" x14ac:dyDescent="0.35">
      <c r="A6" s="94"/>
      <c r="B6" s="13">
        <f>G8*I8 - SUM(C6:F6)</f>
        <v>0.18573800000000007</v>
      </c>
      <c r="C6" s="53">
        <v>0.02</v>
      </c>
      <c r="D6" s="52">
        <v>1E-4</v>
      </c>
      <c r="E6" s="53">
        <v>0.03</v>
      </c>
      <c r="F6" s="10">
        <v>1.4999999999999999E-2</v>
      </c>
      <c r="G6" s="52">
        <f>SUM(B6,C6,E6,F6)</f>
        <v>0.25073800000000007</v>
      </c>
      <c r="H6" s="54">
        <f>SUM(B6,D6,E6,F6)</f>
        <v>0.23083800000000004</v>
      </c>
      <c r="I6" s="55">
        <v>1.5</v>
      </c>
      <c r="J6" s="56">
        <f>H4/H6</f>
        <v>1.5426706174893214</v>
      </c>
      <c r="K6" s="57"/>
      <c r="L6" s="58"/>
      <c r="M6" s="59"/>
      <c r="N6" s="58"/>
      <c r="O6" s="85"/>
      <c r="P6" s="85"/>
      <c r="Q6" s="85"/>
    </row>
    <row r="7" spans="1:17" ht="12" thickTop="1" x14ac:dyDescent="0.3">
      <c r="A7" s="95"/>
      <c r="B7" s="44" t="s">
        <v>16</v>
      </c>
      <c r="C7" s="42" t="s">
        <v>10</v>
      </c>
      <c r="D7" s="42" t="s">
        <v>15</v>
      </c>
      <c r="E7" s="42" t="s">
        <v>12</v>
      </c>
      <c r="F7" s="43" t="s">
        <v>13</v>
      </c>
      <c r="G7" s="44" t="s">
        <v>20</v>
      </c>
      <c r="H7" s="45" t="s">
        <v>21</v>
      </c>
      <c r="I7" s="46" t="s">
        <v>23</v>
      </c>
      <c r="J7" s="46" t="s">
        <v>24</v>
      </c>
      <c r="K7" s="43" t="s">
        <v>25</v>
      </c>
      <c r="L7" s="47" t="s">
        <v>26</v>
      </c>
      <c r="M7" s="48"/>
      <c r="N7" s="87"/>
      <c r="O7" s="84"/>
      <c r="P7" s="84"/>
      <c r="Q7" s="84"/>
    </row>
    <row r="8" spans="1:17" ht="12" thickBot="1" x14ac:dyDescent="0.35">
      <c r="A8" s="95"/>
      <c r="B8" s="13">
        <f>G10*I10 - SUM(C8:F8)</f>
        <v>0.11417000000000005</v>
      </c>
      <c r="C8" s="9">
        <v>0.02</v>
      </c>
      <c r="D8" s="15">
        <v>1E-4</v>
      </c>
      <c r="E8" s="9">
        <v>0.03</v>
      </c>
      <c r="F8" s="10">
        <v>1.4999999999999999E-2</v>
      </c>
      <c r="G8" s="11">
        <f>SUM(B8,C8,E8,F8)</f>
        <v>0.17917000000000005</v>
      </c>
      <c r="H8" s="12">
        <f>SUM(B8,D8,E8,F8)</f>
        <v>0.15927000000000008</v>
      </c>
      <c r="I8" s="40">
        <v>1.4</v>
      </c>
      <c r="J8" s="25">
        <f>H6/H8</f>
        <v>1.4493501601054808</v>
      </c>
      <c r="K8" s="41">
        <f>G4/G8</f>
        <v>2.0986046771222862</v>
      </c>
      <c r="L8" s="34">
        <f>H4/H8</f>
        <v>2.2358699064481691</v>
      </c>
      <c r="M8" s="30"/>
      <c r="N8" s="88"/>
      <c r="O8" s="85"/>
      <c r="P8" s="85"/>
      <c r="Q8" s="85"/>
    </row>
    <row r="9" spans="1:17" x14ac:dyDescent="0.3">
      <c r="A9" s="95"/>
      <c r="B9" s="14" t="s">
        <v>17</v>
      </c>
      <c r="C9" s="5" t="s">
        <v>10</v>
      </c>
      <c r="D9" s="5" t="s">
        <v>15</v>
      </c>
      <c r="E9" s="5" t="s">
        <v>12</v>
      </c>
      <c r="F9" s="6" t="s">
        <v>13</v>
      </c>
      <c r="G9" s="7" t="s">
        <v>20</v>
      </c>
      <c r="H9" s="8" t="s">
        <v>21</v>
      </c>
      <c r="I9" s="23" t="s">
        <v>23</v>
      </c>
      <c r="J9" s="23" t="s">
        <v>24</v>
      </c>
      <c r="K9" s="39" t="s">
        <v>25</v>
      </c>
      <c r="L9" s="35" t="s">
        <v>26</v>
      </c>
      <c r="M9" s="23" t="s">
        <v>27</v>
      </c>
      <c r="N9" s="35" t="s">
        <v>28</v>
      </c>
      <c r="O9" s="84"/>
      <c r="P9" s="84"/>
      <c r="Q9" s="84"/>
    </row>
    <row r="10" spans="1:17" ht="12" thickBot="1" x14ac:dyDescent="0.35">
      <c r="A10" s="95"/>
      <c r="B10" s="13">
        <f>G12*I12 - SUM(C10:F10)</f>
        <v>7.290000000000002E-2</v>
      </c>
      <c r="C10" s="9">
        <v>0.02</v>
      </c>
      <c r="D10" s="15">
        <v>1E-4</v>
      </c>
      <c r="E10" s="9">
        <v>0.03</v>
      </c>
      <c r="F10" s="10">
        <v>1.4999999999999999E-2</v>
      </c>
      <c r="G10" s="11">
        <f>SUM(B10,C10,E10,F10)</f>
        <v>0.13790000000000002</v>
      </c>
      <c r="H10" s="12">
        <f>SUM(B10,D10,E10,F10)</f>
        <v>0.11800000000000002</v>
      </c>
      <c r="I10" s="40">
        <v>1.3</v>
      </c>
      <c r="J10" s="25">
        <f>H8/H10</f>
        <v>1.3497457627118647</v>
      </c>
      <c r="K10" s="41">
        <f>G6/G10</f>
        <v>1.8182596084118929</v>
      </c>
      <c r="L10" s="34">
        <f>H6/H10</f>
        <v>1.9562542372881355</v>
      </c>
      <c r="M10" s="40">
        <f>G4/G10</f>
        <v>2.7266642494561277</v>
      </c>
      <c r="N10" s="34">
        <f>H4/H10</f>
        <v>3.01785593220339</v>
      </c>
      <c r="O10" s="85"/>
      <c r="P10" s="85"/>
      <c r="Q10" s="85"/>
    </row>
    <row r="11" spans="1:17" x14ac:dyDescent="0.3">
      <c r="A11" s="95"/>
      <c r="B11" s="51" t="s">
        <v>18</v>
      </c>
      <c r="C11" s="19" t="s">
        <v>10</v>
      </c>
      <c r="D11" s="19" t="s">
        <v>15</v>
      </c>
      <c r="E11" s="19" t="s">
        <v>12</v>
      </c>
      <c r="F11" s="20" t="s">
        <v>13</v>
      </c>
      <c r="G11" s="21" t="s">
        <v>20</v>
      </c>
      <c r="H11" s="22" t="s">
        <v>21</v>
      </c>
      <c r="I11" s="24" t="s">
        <v>23</v>
      </c>
      <c r="J11" s="24" t="s">
        <v>24</v>
      </c>
      <c r="K11" s="38" t="s">
        <v>25</v>
      </c>
      <c r="L11" s="33" t="s">
        <v>26</v>
      </c>
      <c r="M11" s="24" t="s">
        <v>27</v>
      </c>
      <c r="N11" s="33" t="s">
        <v>28</v>
      </c>
      <c r="O11" s="84"/>
      <c r="P11" s="84"/>
      <c r="Q11" s="84"/>
    </row>
    <row r="12" spans="1:17" ht="12" thickBot="1" x14ac:dyDescent="0.35">
      <c r="A12" s="95"/>
      <c r="B12" s="52">
        <v>0.05</v>
      </c>
      <c r="C12" s="53">
        <v>0.02</v>
      </c>
      <c r="D12" s="52">
        <v>1E-4</v>
      </c>
      <c r="E12" s="53">
        <v>0.03</v>
      </c>
      <c r="F12" s="10">
        <v>1.4999999999999999E-2</v>
      </c>
      <c r="G12" s="52">
        <f>SUM(B12,C12,E12,F12)</f>
        <v>0.115</v>
      </c>
      <c r="H12" s="60">
        <f>SUM(B12,D12,E12,F12)</f>
        <v>9.5100000000000004E-2</v>
      </c>
      <c r="I12" s="55">
        <v>1.2</v>
      </c>
      <c r="J12" s="56">
        <f>H10/H12</f>
        <v>1.2407991587802316</v>
      </c>
      <c r="K12" s="61">
        <f>G8/G12</f>
        <v>1.5580000000000003</v>
      </c>
      <c r="L12" s="62">
        <f>H8/H12</f>
        <v>1.6747634069400639</v>
      </c>
      <c r="M12" s="55">
        <f>G6/G12</f>
        <v>2.1803304347826091</v>
      </c>
      <c r="N12" s="62">
        <f>H6/H12</f>
        <v>2.4273186119873822</v>
      </c>
      <c r="O12" s="85"/>
      <c r="P12" s="85"/>
      <c r="Q12" s="85"/>
    </row>
    <row r="13" spans="1:17" ht="12.75" thickTop="1" thickBot="1" x14ac:dyDescent="0.35">
      <c r="A13" s="16"/>
      <c r="B13" s="82" t="s">
        <v>36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6"/>
      <c r="O13" s="83"/>
      <c r="P13" s="83"/>
      <c r="Q13" s="83"/>
    </row>
    <row r="14" spans="1:17" x14ac:dyDescent="0.3">
      <c r="A14" s="94"/>
      <c r="B14" s="28" t="s">
        <v>9</v>
      </c>
      <c r="C14" s="49" t="s">
        <v>11</v>
      </c>
      <c r="D14" s="49" t="s">
        <v>15</v>
      </c>
      <c r="E14" s="49" t="s">
        <v>12</v>
      </c>
      <c r="F14" s="50" t="s">
        <v>13</v>
      </c>
      <c r="G14" s="28" t="s">
        <v>20</v>
      </c>
      <c r="H14" s="29" t="s">
        <v>21</v>
      </c>
      <c r="I14" s="26" t="s">
        <v>35</v>
      </c>
      <c r="J14" s="26"/>
      <c r="K14" s="36"/>
      <c r="L14" s="31"/>
      <c r="M14" s="26"/>
      <c r="N14" s="31"/>
      <c r="O14" s="84"/>
      <c r="P14" s="84"/>
      <c r="Q14" s="84"/>
    </row>
    <row r="15" spans="1:17" ht="12" thickBot="1" x14ac:dyDescent="0.35">
      <c r="A15" s="94"/>
      <c r="B15" s="13">
        <f>G17*I17 - SUM(C15:F15)</f>
        <v>4.8669500000000102E-2</v>
      </c>
      <c r="C15" s="9">
        <v>0.02</v>
      </c>
      <c r="D15" s="15">
        <v>1E-4</v>
      </c>
      <c r="E15" s="9">
        <v>0.03</v>
      </c>
      <c r="F15" s="10">
        <v>1.4999999999999999E-2</v>
      </c>
      <c r="G15" s="17">
        <f>SUM(B15,C15,E15,F15)</f>
        <v>0.1136695000000001</v>
      </c>
      <c r="H15" s="18">
        <f>SUM(B15,D15,E15,F15)</f>
        <v>9.3769500000000103E-2</v>
      </c>
      <c r="I15" s="27"/>
      <c r="J15" s="27"/>
      <c r="K15" s="37"/>
      <c r="L15" s="32"/>
      <c r="M15" s="27"/>
      <c r="N15" s="32"/>
      <c r="O15" s="85"/>
      <c r="P15" s="85"/>
      <c r="Q15" s="84"/>
    </row>
    <row r="16" spans="1:17" x14ac:dyDescent="0.3">
      <c r="A16" s="94"/>
      <c r="B16" s="14" t="s">
        <v>14</v>
      </c>
      <c r="C16" s="5" t="s">
        <v>10</v>
      </c>
      <c r="D16" s="5" t="s">
        <v>15</v>
      </c>
      <c r="E16" s="5" t="s">
        <v>12</v>
      </c>
      <c r="F16" s="6" t="s">
        <v>13</v>
      </c>
      <c r="G16" s="7" t="s">
        <v>20</v>
      </c>
      <c r="H16" s="8" t="s">
        <v>21</v>
      </c>
      <c r="I16" s="23" t="s">
        <v>23</v>
      </c>
      <c r="J16" s="23" t="s">
        <v>24</v>
      </c>
      <c r="K16" s="36"/>
      <c r="L16" s="31"/>
      <c r="M16" s="26"/>
      <c r="N16" s="31"/>
      <c r="O16" s="84"/>
      <c r="P16" s="84"/>
      <c r="Q16" s="84"/>
    </row>
    <row r="17" spans="1:21" ht="12" thickBot="1" x14ac:dyDescent="0.35">
      <c r="A17" s="94"/>
      <c r="B17" s="13">
        <f>G19*I19 - SUM(C17:F17)</f>
        <v>2.2515000000000063E-2</v>
      </c>
      <c r="C17" s="53">
        <v>0.02</v>
      </c>
      <c r="D17" s="52">
        <v>1E-4</v>
      </c>
      <c r="E17" s="53">
        <v>0.03</v>
      </c>
      <c r="F17" s="10">
        <v>1.4999999999999999E-2</v>
      </c>
      <c r="G17" s="52">
        <f>SUM(B17,C17,E17,F17)</f>
        <v>8.7515000000000065E-2</v>
      </c>
      <c r="H17" s="54">
        <f>SUM(B17,D17,E17,F17)</f>
        <v>6.7615000000000064E-2</v>
      </c>
      <c r="I17" s="55">
        <v>1.3</v>
      </c>
      <c r="J17" s="56">
        <f>H15/H17</f>
        <v>1.386815055830807</v>
      </c>
      <c r="K17" s="57"/>
      <c r="L17" s="58"/>
      <c r="M17" s="59"/>
      <c r="N17" s="58"/>
      <c r="O17" s="85"/>
      <c r="P17" s="85"/>
      <c r="Q17" s="85"/>
    </row>
    <row r="18" spans="1:21" ht="12" thickTop="1" x14ac:dyDescent="0.3">
      <c r="A18" s="95"/>
      <c r="B18" s="44" t="s">
        <v>16</v>
      </c>
      <c r="C18" s="42" t="s">
        <v>10</v>
      </c>
      <c r="D18" s="42" t="s">
        <v>15</v>
      </c>
      <c r="E18" s="42" t="s">
        <v>12</v>
      </c>
      <c r="F18" s="43" t="s">
        <v>13</v>
      </c>
      <c r="G18" s="44" t="s">
        <v>20</v>
      </c>
      <c r="H18" s="45" t="s">
        <v>21</v>
      </c>
      <c r="I18" s="46" t="s">
        <v>23</v>
      </c>
      <c r="J18" s="46" t="s">
        <v>24</v>
      </c>
      <c r="K18" s="43" t="s">
        <v>25</v>
      </c>
      <c r="L18" s="47" t="s">
        <v>26</v>
      </c>
      <c r="M18" s="48"/>
      <c r="N18" s="87"/>
      <c r="O18" s="84"/>
      <c r="P18" s="84"/>
      <c r="Q18" s="84"/>
    </row>
    <row r="19" spans="1:21" ht="12" thickBot="1" x14ac:dyDescent="0.35">
      <c r="A19" s="95"/>
      <c r="B19" s="13">
        <f>G21*I21 - SUM(C19:F19)</f>
        <v>1.4650000000000038E-2</v>
      </c>
      <c r="C19" s="9">
        <v>0.02</v>
      </c>
      <c r="D19" s="15">
        <v>1E-4</v>
      </c>
      <c r="E19" s="9">
        <v>0.03</v>
      </c>
      <c r="F19" s="10">
        <v>1.4999999999999999E-2</v>
      </c>
      <c r="G19" s="11">
        <f>SUM(B19,C19,E19,F19)</f>
        <v>7.965000000000004E-2</v>
      </c>
      <c r="H19" s="12">
        <f>SUM(B19,D19,E19,F19)</f>
        <v>5.9750000000000039E-2</v>
      </c>
      <c r="I19" s="40">
        <v>1.1000000000000001</v>
      </c>
      <c r="J19" s="25">
        <f>H17/H19</f>
        <v>1.1316317991631804</v>
      </c>
      <c r="K19" s="41">
        <f>G15/G19</f>
        <v>1.4271123666038925</v>
      </c>
      <c r="L19" s="34">
        <f>H15/H19</f>
        <v>1.5693640167364025</v>
      </c>
      <c r="M19" s="30"/>
      <c r="N19" s="88"/>
      <c r="O19" s="85"/>
      <c r="P19" s="85"/>
      <c r="Q19" s="85"/>
    </row>
    <row r="20" spans="1:21" x14ac:dyDescent="0.3">
      <c r="A20" s="95"/>
      <c r="B20" s="14" t="s">
        <v>17</v>
      </c>
      <c r="C20" s="5" t="s">
        <v>10</v>
      </c>
      <c r="D20" s="5" t="s">
        <v>15</v>
      </c>
      <c r="E20" s="5" t="s">
        <v>12</v>
      </c>
      <c r="F20" s="6" t="s">
        <v>13</v>
      </c>
      <c r="G20" s="7" t="s">
        <v>20</v>
      </c>
      <c r="H20" s="8" t="s">
        <v>21</v>
      </c>
      <c r="I20" s="23" t="s">
        <v>23</v>
      </c>
      <c r="J20" s="23" t="s">
        <v>24</v>
      </c>
      <c r="K20" s="39" t="s">
        <v>25</v>
      </c>
      <c r="L20" s="35" t="s">
        <v>26</v>
      </c>
      <c r="M20" s="23" t="s">
        <v>27</v>
      </c>
      <c r="N20" s="35" t="s">
        <v>28</v>
      </c>
      <c r="O20" s="84"/>
      <c r="P20" s="84"/>
      <c r="Q20" s="84"/>
    </row>
    <row r="21" spans="1:21" ht="12" thickBot="1" x14ac:dyDescent="0.35">
      <c r="A21" s="95"/>
      <c r="B21" s="13">
        <f>G23*I23 - SUM(C21:F21)</f>
        <v>7.5000000000000205E-3</v>
      </c>
      <c r="C21" s="9">
        <v>0.02</v>
      </c>
      <c r="D21" s="15">
        <v>1E-4</v>
      </c>
      <c r="E21" s="9">
        <v>0.03</v>
      </c>
      <c r="F21" s="10">
        <v>1.4999999999999999E-2</v>
      </c>
      <c r="G21" s="11">
        <f>SUM(B21,C21,E21,F21)</f>
        <v>7.2500000000000023E-2</v>
      </c>
      <c r="H21" s="12">
        <f>SUM(B21,D21,E21,F21)</f>
        <v>5.2600000000000022E-2</v>
      </c>
      <c r="I21" s="40">
        <v>1.1000000000000001</v>
      </c>
      <c r="J21" s="25">
        <f>H19/H21</f>
        <v>1.1359315589353616</v>
      </c>
      <c r="K21" s="41">
        <f>G17/G21</f>
        <v>1.2071034482758627</v>
      </c>
      <c r="L21" s="34">
        <f>H17/H21</f>
        <v>1.2854562737642592</v>
      </c>
      <c r="M21" s="40">
        <f>G15/G21</f>
        <v>1.5678551724137941</v>
      </c>
      <c r="N21" s="34">
        <f>H15/H21</f>
        <v>1.7826901140684424</v>
      </c>
      <c r="O21" s="85"/>
      <c r="P21" s="85"/>
      <c r="Q21" s="85"/>
    </row>
    <row r="22" spans="1:21" x14ac:dyDescent="0.3">
      <c r="A22" s="95"/>
      <c r="B22" s="51" t="s">
        <v>18</v>
      </c>
      <c r="C22" s="19" t="s">
        <v>10</v>
      </c>
      <c r="D22" s="19" t="s">
        <v>15</v>
      </c>
      <c r="E22" s="19" t="s">
        <v>12</v>
      </c>
      <c r="F22" s="20" t="s">
        <v>13</v>
      </c>
      <c r="G22" s="21" t="s">
        <v>20</v>
      </c>
      <c r="H22" s="22" t="s">
        <v>21</v>
      </c>
      <c r="I22" s="24" t="s">
        <v>23</v>
      </c>
      <c r="J22" s="24" t="s">
        <v>24</v>
      </c>
      <c r="K22" s="38" t="s">
        <v>25</v>
      </c>
      <c r="L22" s="33" t="s">
        <v>26</v>
      </c>
      <c r="M22" s="24" t="s">
        <v>27</v>
      </c>
      <c r="N22" s="33" t="s">
        <v>28</v>
      </c>
      <c r="O22" s="84"/>
      <c r="P22" s="84"/>
      <c r="Q22" s="84"/>
    </row>
    <row r="23" spans="1:21" ht="12" thickBot="1" x14ac:dyDescent="0.35">
      <c r="A23" s="95"/>
      <c r="B23" s="52">
        <v>1E-3</v>
      </c>
      <c r="C23" s="53">
        <v>0.02</v>
      </c>
      <c r="D23" s="52">
        <v>1E-4</v>
      </c>
      <c r="E23" s="53">
        <v>0.03</v>
      </c>
      <c r="F23" s="10">
        <v>1.4999999999999999E-2</v>
      </c>
      <c r="G23" s="52">
        <f>SUM(B23,C23,E23,F23)</f>
        <v>6.6000000000000003E-2</v>
      </c>
      <c r="H23" s="60">
        <f>SUM(B23,D23,E23,F23)</f>
        <v>4.6100000000000002E-2</v>
      </c>
      <c r="I23" s="55">
        <v>1.1000000000000001</v>
      </c>
      <c r="J23" s="56">
        <f>H21/H23</f>
        <v>1.1409978308026034</v>
      </c>
      <c r="K23" s="61">
        <f>G19/G23</f>
        <v>1.2068181818181825</v>
      </c>
      <c r="L23" s="62">
        <f>H19/H23</f>
        <v>1.2960954446854671</v>
      </c>
      <c r="M23" s="55">
        <f>G17/G23</f>
        <v>1.3259848484848493</v>
      </c>
      <c r="N23" s="62">
        <f>H17/H23</f>
        <v>1.4667028199566174</v>
      </c>
      <c r="O23" s="85"/>
      <c r="P23" s="85"/>
      <c r="Q23" s="85"/>
    </row>
    <row r="24" spans="1:21" ht="12.75" thickTop="1" thickBot="1" x14ac:dyDescent="0.35">
      <c r="A24" s="16"/>
      <c r="B24" s="82" t="s">
        <v>38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6"/>
      <c r="O24" s="83"/>
      <c r="P24" s="83"/>
      <c r="Q24" s="83"/>
    </row>
    <row r="25" spans="1:21" x14ac:dyDescent="0.3">
      <c r="A25" s="94"/>
      <c r="B25" s="28" t="s">
        <v>9</v>
      </c>
      <c r="C25" s="49" t="s">
        <v>11</v>
      </c>
      <c r="D25" s="49" t="s">
        <v>15</v>
      </c>
      <c r="E25" s="49" t="s">
        <v>12</v>
      </c>
      <c r="F25" s="50" t="s">
        <v>13</v>
      </c>
      <c r="G25" s="28" t="s">
        <v>20</v>
      </c>
      <c r="H25" s="29" t="s">
        <v>21</v>
      </c>
      <c r="I25" s="26" t="s">
        <v>35</v>
      </c>
      <c r="J25" s="26"/>
      <c r="K25" s="36"/>
      <c r="L25" s="31"/>
      <c r="M25" s="26"/>
      <c r="N25" s="31"/>
      <c r="O25" s="84"/>
      <c r="P25" s="84"/>
      <c r="Q25" s="84"/>
    </row>
    <row r="26" spans="1:21" ht="12" thickBot="1" x14ac:dyDescent="0.35">
      <c r="A26" s="94"/>
      <c r="B26" s="13">
        <f>G28*I28 - SUM(C26:F26)</f>
        <v>0.31100700000000009</v>
      </c>
      <c r="C26" s="9">
        <v>0.02</v>
      </c>
      <c r="D26" s="15">
        <v>1E-4</v>
      </c>
      <c r="E26" s="9">
        <v>0.03</v>
      </c>
      <c r="F26" s="10">
        <v>1.4999999999999999E-2</v>
      </c>
      <c r="G26" s="17">
        <f>SUM(B26,C26,E26,F26)</f>
        <v>0.37600700000000009</v>
      </c>
      <c r="H26" s="18">
        <f>SUM(B26,D26,E26,F26)</f>
        <v>0.35610700000000006</v>
      </c>
      <c r="I26" s="27"/>
      <c r="J26" s="27"/>
      <c r="K26" s="37"/>
      <c r="L26" s="32"/>
      <c r="M26" s="27"/>
      <c r="N26" s="32"/>
      <c r="O26" s="85"/>
      <c r="P26" s="85"/>
      <c r="Q26" s="84"/>
      <c r="T26" s="78"/>
      <c r="U26" s="79"/>
    </row>
    <row r="27" spans="1:21" x14ac:dyDescent="0.3">
      <c r="A27" s="94"/>
      <c r="B27" s="14" t="s">
        <v>14</v>
      </c>
      <c r="C27" s="5" t="s">
        <v>10</v>
      </c>
      <c r="D27" s="5" t="s">
        <v>15</v>
      </c>
      <c r="E27" s="5" t="s">
        <v>12</v>
      </c>
      <c r="F27" s="6" t="s">
        <v>13</v>
      </c>
      <c r="G27" s="7" t="s">
        <v>20</v>
      </c>
      <c r="H27" s="8" t="s">
        <v>21</v>
      </c>
      <c r="I27" s="23" t="s">
        <v>23</v>
      </c>
      <c r="J27" s="23" t="s">
        <v>24</v>
      </c>
      <c r="K27" s="36"/>
      <c r="L27" s="31"/>
      <c r="M27" s="26"/>
      <c r="N27" s="31"/>
      <c r="O27" s="84"/>
      <c r="P27" s="84"/>
      <c r="Q27" s="84"/>
      <c r="U27" s="79"/>
    </row>
    <row r="28" spans="1:21" ht="12" thickBot="1" x14ac:dyDescent="0.35">
      <c r="A28" s="94"/>
      <c r="B28" s="13">
        <f>G30*I30 - SUM(C28:F28)</f>
        <v>0.18573800000000007</v>
      </c>
      <c r="C28" s="53">
        <v>0.02</v>
      </c>
      <c r="D28" s="52">
        <v>1E-4</v>
      </c>
      <c r="E28" s="53">
        <v>0.03</v>
      </c>
      <c r="F28" s="10">
        <v>1.4999999999999999E-2</v>
      </c>
      <c r="G28" s="52">
        <f>SUM(B28,C28,E28,F28)</f>
        <v>0.25073800000000007</v>
      </c>
      <c r="H28" s="54">
        <f>SUM(B28,D28,E28,F28)</f>
        <v>0.23083800000000004</v>
      </c>
      <c r="I28" s="55">
        <v>1.5</v>
      </c>
      <c r="J28" s="56">
        <f>H26/H28</f>
        <v>1.5426706174893214</v>
      </c>
      <c r="K28" s="57"/>
      <c r="L28" s="58"/>
      <c r="M28" s="59"/>
      <c r="N28" s="58"/>
      <c r="O28" s="85"/>
      <c r="P28" s="85"/>
      <c r="Q28" s="85"/>
      <c r="T28" s="78"/>
      <c r="U28" s="80"/>
    </row>
    <row r="29" spans="1:21" ht="12" thickTop="1" x14ac:dyDescent="0.3">
      <c r="A29" s="95"/>
      <c r="B29" s="44" t="s">
        <v>16</v>
      </c>
      <c r="C29" s="42" t="s">
        <v>10</v>
      </c>
      <c r="D29" s="42" t="s">
        <v>15</v>
      </c>
      <c r="E29" s="42" t="s">
        <v>12</v>
      </c>
      <c r="F29" s="43" t="s">
        <v>13</v>
      </c>
      <c r="G29" s="44" t="s">
        <v>20</v>
      </c>
      <c r="H29" s="45" t="s">
        <v>21</v>
      </c>
      <c r="I29" s="46" t="s">
        <v>23</v>
      </c>
      <c r="J29" s="46" t="s">
        <v>24</v>
      </c>
      <c r="K29" s="43" t="s">
        <v>25</v>
      </c>
      <c r="L29" s="47" t="s">
        <v>26</v>
      </c>
      <c r="M29" s="48"/>
      <c r="N29" s="87"/>
      <c r="O29" s="84"/>
      <c r="P29" s="84"/>
      <c r="Q29" s="84"/>
      <c r="U29" s="80"/>
    </row>
    <row r="30" spans="1:21" ht="12" thickBot="1" x14ac:dyDescent="0.35">
      <c r="A30" s="95"/>
      <c r="B30" s="13">
        <f>G32*I32 - SUM(C30:F30)</f>
        <v>0.11417000000000005</v>
      </c>
      <c r="C30" s="9">
        <v>0.02</v>
      </c>
      <c r="D30" s="15">
        <v>1E-4</v>
      </c>
      <c r="E30" s="9">
        <v>0.03</v>
      </c>
      <c r="F30" s="10">
        <v>1.4999999999999999E-2</v>
      </c>
      <c r="G30" s="11">
        <f>SUM(B30,C30,E30,F30)</f>
        <v>0.17917000000000005</v>
      </c>
      <c r="H30" s="12">
        <f>SUM(B30,D30,E30,F30)</f>
        <v>0.15927000000000008</v>
      </c>
      <c r="I30" s="40">
        <v>1.4</v>
      </c>
      <c r="J30" s="25">
        <f>H28/H30</f>
        <v>1.4493501601054808</v>
      </c>
      <c r="K30" s="41">
        <f>G26/G30</f>
        <v>2.0986046771222862</v>
      </c>
      <c r="L30" s="34">
        <f>H26/H30</f>
        <v>2.2358699064481691</v>
      </c>
      <c r="M30" s="30"/>
      <c r="N30" s="88"/>
      <c r="O30" s="85"/>
      <c r="P30" s="85"/>
      <c r="Q30" s="85"/>
      <c r="T30" s="78"/>
      <c r="U30" s="80"/>
    </row>
    <row r="31" spans="1:21" x14ac:dyDescent="0.3">
      <c r="A31" s="95"/>
      <c r="B31" s="14" t="s">
        <v>17</v>
      </c>
      <c r="C31" s="5" t="s">
        <v>10</v>
      </c>
      <c r="D31" s="5" t="s">
        <v>15</v>
      </c>
      <c r="E31" s="5" t="s">
        <v>12</v>
      </c>
      <c r="F31" s="6" t="s">
        <v>13</v>
      </c>
      <c r="G31" s="7" t="s">
        <v>20</v>
      </c>
      <c r="H31" s="8" t="s">
        <v>21</v>
      </c>
      <c r="I31" s="23" t="s">
        <v>23</v>
      </c>
      <c r="J31" s="23" t="s">
        <v>24</v>
      </c>
      <c r="K31" s="39" t="s">
        <v>25</v>
      </c>
      <c r="L31" s="35" t="s">
        <v>26</v>
      </c>
      <c r="M31" s="23" t="s">
        <v>27</v>
      </c>
      <c r="N31" s="35" t="s">
        <v>28</v>
      </c>
      <c r="O31" s="84"/>
      <c r="P31" s="84"/>
      <c r="Q31" s="84"/>
      <c r="U31" s="80"/>
    </row>
    <row r="32" spans="1:21" ht="12" thickBot="1" x14ac:dyDescent="0.35">
      <c r="A32" s="95"/>
      <c r="B32" s="13">
        <f>G34*I34 - SUM(C32:F32)</f>
        <v>7.290000000000002E-2</v>
      </c>
      <c r="C32" s="9">
        <v>0.02</v>
      </c>
      <c r="D32" s="15">
        <v>1E-4</v>
      </c>
      <c r="E32" s="9">
        <v>0.03</v>
      </c>
      <c r="F32" s="10">
        <v>1.4999999999999999E-2</v>
      </c>
      <c r="G32" s="11">
        <f>SUM(B32,C32,E32,F32)</f>
        <v>0.13790000000000002</v>
      </c>
      <c r="H32" s="12">
        <f>SUM(B32,D32,E32,F32)</f>
        <v>0.11800000000000002</v>
      </c>
      <c r="I32" s="40">
        <v>1.3</v>
      </c>
      <c r="J32" s="25">
        <f>H30/H32</f>
        <v>1.3497457627118647</v>
      </c>
      <c r="K32" s="41">
        <f>G28/G32</f>
        <v>1.8182596084118929</v>
      </c>
      <c r="L32" s="34">
        <f>H28/H32</f>
        <v>1.9562542372881355</v>
      </c>
      <c r="M32" s="40">
        <f>G26/G32</f>
        <v>2.7266642494561277</v>
      </c>
      <c r="N32" s="34">
        <f>H26/H32</f>
        <v>3.01785593220339</v>
      </c>
      <c r="O32" s="85"/>
      <c r="P32" s="85"/>
      <c r="Q32" s="85"/>
      <c r="T32" s="78"/>
      <c r="U32" s="80"/>
    </row>
    <row r="33" spans="1:24" x14ac:dyDescent="0.3">
      <c r="A33" s="95"/>
      <c r="B33" s="51" t="s">
        <v>18</v>
      </c>
      <c r="C33" s="19" t="s">
        <v>10</v>
      </c>
      <c r="D33" s="19" t="s">
        <v>15</v>
      </c>
      <c r="E33" s="19" t="s">
        <v>12</v>
      </c>
      <c r="F33" s="20" t="s">
        <v>13</v>
      </c>
      <c r="G33" s="21" t="s">
        <v>20</v>
      </c>
      <c r="H33" s="22" t="s">
        <v>21</v>
      </c>
      <c r="I33" s="24" t="s">
        <v>23</v>
      </c>
      <c r="J33" s="24" t="s">
        <v>24</v>
      </c>
      <c r="K33" s="38" t="s">
        <v>25</v>
      </c>
      <c r="L33" s="33" t="s">
        <v>26</v>
      </c>
      <c r="M33" s="24" t="s">
        <v>27</v>
      </c>
      <c r="N33" s="33" t="s">
        <v>28</v>
      </c>
      <c r="O33" s="84"/>
      <c r="P33" s="84"/>
      <c r="Q33" s="84"/>
      <c r="U33" s="80"/>
    </row>
    <row r="34" spans="1:24" ht="12" thickBot="1" x14ac:dyDescent="0.35">
      <c r="A34" s="95"/>
      <c r="B34" s="52">
        <v>0.05</v>
      </c>
      <c r="C34" s="53">
        <v>0.02</v>
      </c>
      <c r="D34" s="52">
        <v>1E-4</v>
      </c>
      <c r="E34" s="53">
        <v>0.03</v>
      </c>
      <c r="F34" s="10">
        <v>1.4999999999999999E-2</v>
      </c>
      <c r="G34" s="52">
        <f>SUM(B34,C34,E34,F34)</f>
        <v>0.115</v>
      </c>
      <c r="H34" s="60">
        <f>SUM(B34,D34,E34,F34)</f>
        <v>9.5100000000000004E-2</v>
      </c>
      <c r="I34" s="55">
        <v>1.2</v>
      </c>
      <c r="J34" s="56">
        <f>H32/H34</f>
        <v>1.2407991587802316</v>
      </c>
      <c r="K34" s="61">
        <f>G30/G34</f>
        <v>1.5580000000000003</v>
      </c>
      <c r="L34" s="62">
        <f>H30/H34</f>
        <v>1.6747634069400639</v>
      </c>
      <c r="M34" s="55">
        <f>G28/G34</f>
        <v>2.1803304347826091</v>
      </c>
      <c r="N34" s="62">
        <f>H28/H34</f>
        <v>2.4273186119873822</v>
      </c>
      <c r="O34" s="85"/>
      <c r="P34" s="85"/>
      <c r="Q34" s="85"/>
      <c r="T34" s="78"/>
      <c r="U34" s="80"/>
      <c r="V34" s="80"/>
      <c r="W34" s="80"/>
      <c r="X34" s="80"/>
    </row>
    <row r="35" spans="1:24" ht="12.75" thickTop="1" thickBot="1" x14ac:dyDescent="0.35">
      <c r="A35" s="16"/>
      <c r="B35" s="82" t="s">
        <v>39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6"/>
      <c r="O35" s="83"/>
      <c r="P35" s="83"/>
      <c r="Q35" s="83"/>
    </row>
    <row r="36" spans="1:24" x14ac:dyDescent="0.3">
      <c r="A36" s="94"/>
      <c r="B36" s="28" t="s">
        <v>9</v>
      </c>
      <c r="C36" s="49" t="s">
        <v>11</v>
      </c>
      <c r="D36" s="49" t="s">
        <v>15</v>
      </c>
      <c r="E36" s="49" t="s">
        <v>12</v>
      </c>
      <c r="F36" s="50" t="s">
        <v>13</v>
      </c>
      <c r="G36" s="28" t="s">
        <v>20</v>
      </c>
      <c r="H36" s="29" t="s">
        <v>21</v>
      </c>
      <c r="I36" s="26" t="s">
        <v>35</v>
      </c>
      <c r="J36" s="26"/>
      <c r="K36" s="36"/>
      <c r="L36" s="31"/>
      <c r="M36" s="26"/>
      <c r="N36" s="31"/>
      <c r="O36" s="84"/>
      <c r="P36" s="84"/>
      <c r="Q36" s="84"/>
    </row>
    <row r="37" spans="1:24" ht="12" thickBot="1" x14ac:dyDescent="0.35">
      <c r="A37" s="94"/>
      <c r="B37" s="13">
        <f>G39*I39 - SUM(C37:F37)</f>
        <v>4.8669500000000102E-2</v>
      </c>
      <c r="C37" s="9">
        <v>0.02</v>
      </c>
      <c r="D37" s="15">
        <v>1E-4</v>
      </c>
      <c r="E37" s="9">
        <v>0.03</v>
      </c>
      <c r="F37" s="10">
        <v>1.4999999999999999E-2</v>
      </c>
      <c r="G37" s="17">
        <f>SUM(B37,C37,E37,F37)</f>
        <v>0.1136695000000001</v>
      </c>
      <c r="H37" s="18">
        <f>SUM(B37,D37,E37,F37)</f>
        <v>9.3769500000000103E-2</v>
      </c>
      <c r="I37" s="27"/>
      <c r="J37" s="27"/>
      <c r="K37" s="37"/>
      <c r="L37" s="32"/>
      <c r="M37" s="27"/>
      <c r="N37" s="32"/>
      <c r="O37" s="85"/>
      <c r="P37" s="85"/>
      <c r="Q37" s="84"/>
      <c r="T37" s="78"/>
    </row>
    <row r="38" spans="1:24" x14ac:dyDescent="0.3">
      <c r="A38" s="94"/>
      <c r="B38" s="14" t="s">
        <v>14</v>
      </c>
      <c r="C38" s="5" t="s">
        <v>10</v>
      </c>
      <c r="D38" s="5" t="s">
        <v>15</v>
      </c>
      <c r="E38" s="5" t="s">
        <v>12</v>
      </c>
      <c r="F38" s="6" t="s">
        <v>13</v>
      </c>
      <c r="G38" s="7" t="s">
        <v>20</v>
      </c>
      <c r="H38" s="8" t="s">
        <v>21</v>
      </c>
      <c r="I38" s="23" t="s">
        <v>23</v>
      </c>
      <c r="J38" s="23" t="s">
        <v>24</v>
      </c>
      <c r="K38" s="36"/>
      <c r="L38" s="31"/>
      <c r="M38" s="26"/>
      <c r="N38" s="31"/>
      <c r="O38" s="84"/>
      <c r="P38" s="84"/>
      <c r="Q38" s="84"/>
    </row>
    <row r="39" spans="1:24" ht="12" thickBot="1" x14ac:dyDescent="0.35">
      <c r="A39" s="94"/>
      <c r="B39" s="13">
        <f>G41*I41 - SUM(C39:F39)</f>
        <v>2.2515000000000063E-2</v>
      </c>
      <c r="C39" s="53">
        <v>0.02</v>
      </c>
      <c r="D39" s="52">
        <v>1E-4</v>
      </c>
      <c r="E39" s="53">
        <v>0.03</v>
      </c>
      <c r="F39" s="10">
        <v>1.4999999999999999E-2</v>
      </c>
      <c r="G39" s="52">
        <f>SUM(B39,C39,E39,F39)</f>
        <v>8.7515000000000065E-2</v>
      </c>
      <c r="H39" s="54">
        <f>SUM(B39,D39,E39,F39)</f>
        <v>6.7615000000000064E-2</v>
      </c>
      <c r="I39" s="55">
        <v>1.3</v>
      </c>
      <c r="J39" s="56">
        <f>H37/H39</f>
        <v>1.386815055830807</v>
      </c>
      <c r="K39" s="57"/>
      <c r="L39" s="58"/>
      <c r="M39" s="59"/>
      <c r="N39" s="58"/>
      <c r="O39" s="85"/>
      <c r="P39" s="85"/>
      <c r="Q39" s="85"/>
      <c r="T39" s="78"/>
    </row>
    <row r="40" spans="1:24" ht="12" thickTop="1" x14ac:dyDescent="0.3">
      <c r="A40" s="95"/>
      <c r="B40" s="44" t="s">
        <v>16</v>
      </c>
      <c r="C40" s="42" t="s">
        <v>10</v>
      </c>
      <c r="D40" s="42" t="s">
        <v>15</v>
      </c>
      <c r="E40" s="42" t="s">
        <v>12</v>
      </c>
      <c r="F40" s="43" t="s">
        <v>13</v>
      </c>
      <c r="G40" s="44" t="s">
        <v>20</v>
      </c>
      <c r="H40" s="45" t="s">
        <v>21</v>
      </c>
      <c r="I40" s="46" t="s">
        <v>23</v>
      </c>
      <c r="J40" s="46" t="s">
        <v>24</v>
      </c>
      <c r="K40" s="43" t="s">
        <v>25</v>
      </c>
      <c r="L40" s="47" t="s">
        <v>26</v>
      </c>
      <c r="M40" s="48"/>
      <c r="N40" s="87"/>
      <c r="O40" s="84"/>
      <c r="P40" s="84"/>
      <c r="Q40" s="84"/>
    </row>
    <row r="41" spans="1:24" ht="12" thickBot="1" x14ac:dyDescent="0.35">
      <c r="A41" s="95"/>
      <c r="B41" s="13">
        <f>G43*I43 - SUM(C41:F41)</f>
        <v>1.4650000000000038E-2</v>
      </c>
      <c r="C41" s="9">
        <v>0.02</v>
      </c>
      <c r="D41" s="15">
        <v>1E-4</v>
      </c>
      <c r="E41" s="9">
        <v>0.03</v>
      </c>
      <c r="F41" s="10">
        <v>1.4999999999999999E-2</v>
      </c>
      <c r="G41" s="11">
        <f>SUM(B41,C41,E41,F41)</f>
        <v>7.965000000000004E-2</v>
      </c>
      <c r="H41" s="12">
        <f>SUM(B41,D41,E41,F41)</f>
        <v>5.9750000000000039E-2</v>
      </c>
      <c r="I41" s="40">
        <v>1.1000000000000001</v>
      </c>
      <c r="J41" s="25">
        <f>H39/H41</f>
        <v>1.1316317991631804</v>
      </c>
      <c r="K41" s="41">
        <f>G37/G41</f>
        <v>1.4271123666038925</v>
      </c>
      <c r="L41" s="34">
        <f>H37/H41</f>
        <v>1.5693640167364025</v>
      </c>
      <c r="M41" s="30"/>
      <c r="N41" s="88"/>
      <c r="O41" s="85"/>
      <c r="P41" s="85"/>
      <c r="Q41" s="85"/>
      <c r="T41" s="78"/>
    </row>
    <row r="42" spans="1:24" x14ac:dyDescent="0.3">
      <c r="A42" s="95"/>
      <c r="B42" s="14" t="s">
        <v>17</v>
      </c>
      <c r="C42" s="5" t="s">
        <v>10</v>
      </c>
      <c r="D42" s="5" t="s">
        <v>15</v>
      </c>
      <c r="E42" s="5" t="s">
        <v>12</v>
      </c>
      <c r="F42" s="6" t="s">
        <v>13</v>
      </c>
      <c r="G42" s="7" t="s">
        <v>20</v>
      </c>
      <c r="H42" s="8" t="s">
        <v>21</v>
      </c>
      <c r="I42" s="23" t="s">
        <v>23</v>
      </c>
      <c r="J42" s="23" t="s">
        <v>24</v>
      </c>
      <c r="K42" s="39" t="s">
        <v>25</v>
      </c>
      <c r="L42" s="35" t="s">
        <v>26</v>
      </c>
      <c r="M42" s="23" t="s">
        <v>27</v>
      </c>
      <c r="N42" s="35" t="s">
        <v>28</v>
      </c>
      <c r="O42" s="84"/>
      <c r="P42" s="84"/>
      <c r="Q42" s="84"/>
    </row>
    <row r="43" spans="1:24" ht="12" thickBot="1" x14ac:dyDescent="0.35">
      <c r="A43" s="95"/>
      <c r="B43" s="13">
        <f>G45*I45 - SUM(C43:F43)</f>
        <v>7.5000000000000205E-3</v>
      </c>
      <c r="C43" s="9">
        <v>0.02</v>
      </c>
      <c r="D43" s="15">
        <v>1E-4</v>
      </c>
      <c r="E43" s="9">
        <v>0.03</v>
      </c>
      <c r="F43" s="10">
        <v>1.4999999999999999E-2</v>
      </c>
      <c r="G43" s="11">
        <f>SUM(B43,C43,E43,F43)</f>
        <v>7.2500000000000023E-2</v>
      </c>
      <c r="H43" s="12">
        <f>SUM(B43,D43,E43,F43)</f>
        <v>5.2600000000000022E-2</v>
      </c>
      <c r="I43" s="40">
        <v>1.1000000000000001</v>
      </c>
      <c r="J43" s="25">
        <f>H41/H43</f>
        <v>1.1359315589353616</v>
      </c>
      <c r="K43" s="41">
        <f>G39/G43</f>
        <v>1.2071034482758627</v>
      </c>
      <c r="L43" s="34">
        <f>H39/H43</f>
        <v>1.2854562737642592</v>
      </c>
      <c r="M43" s="40">
        <f>G37/G43</f>
        <v>1.5678551724137941</v>
      </c>
      <c r="N43" s="34">
        <f>H37/H43</f>
        <v>1.7826901140684424</v>
      </c>
      <c r="O43" s="85"/>
      <c r="P43" s="85"/>
      <c r="Q43" s="85"/>
      <c r="T43" s="78"/>
    </row>
    <row r="44" spans="1:24" x14ac:dyDescent="0.3">
      <c r="A44" s="95"/>
      <c r="B44" s="51" t="s">
        <v>18</v>
      </c>
      <c r="C44" s="19" t="s">
        <v>10</v>
      </c>
      <c r="D44" s="19" t="s">
        <v>15</v>
      </c>
      <c r="E44" s="19" t="s">
        <v>12</v>
      </c>
      <c r="F44" s="20" t="s">
        <v>13</v>
      </c>
      <c r="G44" s="21" t="s">
        <v>20</v>
      </c>
      <c r="H44" s="22" t="s">
        <v>21</v>
      </c>
      <c r="I44" s="24" t="s">
        <v>23</v>
      </c>
      <c r="J44" s="24" t="s">
        <v>24</v>
      </c>
      <c r="K44" s="38" t="s">
        <v>25</v>
      </c>
      <c r="L44" s="33" t="s">
        <v>26</v>
      </c>
      <c r="M44" s="24" t="s">
        <v>27</v>
      </c>
      <c r="N44" s="33" t="s">
        <v>28</v>
      </c>
      <c r="O44" s="84"/>
      <c r="P44" s="84"/>
      <c r="Q44" s="84"/>
    </row>
    <row r="45" spans="1:24" ht="12" thickBot="1" x14ac:dyDescent="0.35">
      <c r="A45" s="95"/>
      <c r="B45" s="52">
        <v>1E-3</v>
      </c>
      <c r="C45" s="53">
        <v>0.02</v>
      </c>
      <c r="D45" s="52">
        <v>1E-4</v>
      </c>
      <c r="E45" s="53">
        <v>0.03</v>
      </c>
      <c r="F45" s="10">
        <v>1.4999999999999999E-2</v>
      </c>
      <c r="G45" s="52">
        <f>SUM(B45,C45,E45,F45)</f>
        <v>6.6000000000000003E-2</v>
      </c>
      <c r="H45" s="60">
        <f>SUM(B45,D45,E45,F45)</f>
        <v>4.6100000000000002E-2</v>
      </c>
      <c r="I45" s="55">
        <v>1.1000000000000001</v>
      </c>
      <c r="J45" s="56">
        <f>H43/H45</f>
        <v>1.1409978308026034</v>
      </c>
      <c r="K45" s="61">
        <f>G41/G45</f>
        <v>1.2068181818181825</v>
      </c>
      <c r="L45" s="62">
        <f>H41/H45</f>
        <v>1.2960954446854671</v>
      </c>
      <c r="M45" s="55">
        <f>G39/G45</f>
        <v>1.3259848484848493</v>
      </c>
      <c r="N45" s="62">
        <f>H39/H45</f>
        <v>1.4667028199566174</v>
      </c>
      <c r="O45" s="85"/>
      <c r="P45" s="85"/>
      <c r="Q45" s="85"/>
      <c r="T45" s="78"/>
    </row>
    <row r="46" spans="1:24" ht="12.75" thickTop="1" thickBot="1" x14ac:dyDescent="0.35">
      <c r="A46" s="16"/>
      <c r="B46" s="82" t="s">
        <v>37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6"/>
      <c r="O46" s="83"/>
      <c r="P46" s="83"/>
      <c r="Q46" s="83"/>
    </row>
    <row r="47" spans="1:24" x14ac:dyDescent="0.3">
      <c r="A47" s="94"/>
      <c r="B47" s="28" t="s">
        <v>9</v>
      </c>
      <c r="C47" s="49" t="s">
        <v>11</v>
      </c>
      <c r="D47" s="49" t="s">
        <v>15</v>
      </c>
      <c r="E47" s="49" t="s">
        <v>12</v>
      </c>
      <c r="F47" s="50" t="s">
        <v>13</v>
      </c>
      <c r="G47" s="28" t="s">
        <v>20</v>
      </c>
      <c r="H47" s="29" t="s">
        <v>21</v>
      </c>
      <c r="I47" s="26" t="s">
        <v>35</v>
      </c>
      <c r="J47" s="26"/>
      <c r="K47" s="36"/>
      <c r="L47" s="31"/>
      <c r="M47" s="26"/>
      <c r="N47" s="31"/>
      <c r="O47" s="84"/>
      <c r="P47" s="84"/>
      <c r="Q47" s="84"/>
    </row>
    <row r="48" spans="1:24" ht="12" thickBot="1" x14ac:dyDescent="0.35">
      <c r="A48" s="94"/>
      <c r="B48" s="13">
        <f>G50*I50 - SUM(C48:F48)</f>
        <v>0.22652400000000011</v>
      </c>
      <c r="C48" s="9">
        <v>0.02</v>
      </c>
      <c r="D48" s="15">
        <v>1E-4</v>
      </c>
      <c r="E48" s="9">
        <v>0.03</v>
      </c>
      <c r="F48" s="10">
        <v>1.4999999999999999E-2</v>
      </c>
      <c r="G48" s="17">
        <f>SUM(B48,C48,E48,F48)</f>
        <v>0.29152400000000012</v>
      </c>
      <c r="H48" s="18">
        <f>SUM(B48,D48,E48,F48)</f>
        <v>0.27162400000000009</v>
      </c>
      <c r="I48" s="27"/>
      <c r="J48" s="27"/>
      <c r="K48" s="37"/>
      <c r="L48" s="32"/>
      <c r="M48" s="27"/>
      <c r="N48" s="32"/>
      <c r="O48" s="85"/>
      <c r="P48" s="85"/>
      <c r="Q48" s="84"/>
    </row>
    <row r="49" spans="1:17" x14ac:dyDescent="0.3">
      <c r="A49" s="94"/>
      <c r="B49" s="14" t="s">
        <v>14</v>
      </c>
      <c r="C49" s="5" t="s">
        <v>10</v>
      </c>
      <c r="D49" s="5" t="s">
        <v>15</v>
      </c>
      <c r="E49" s="5" t="s">
        <v>12</v>
      </c>
      <c r="F49" s="6" t="s">
        <v>13</v>
      </c>
      <c r="G49" s="7" t="s">
        <v>20</v>
      </c>
      <c r="H49" s="8" t="s">
        <v>21</v>
      </c>
      <c r="I49" s="23" t="s">
        <v>23</v>
      </c>
      <c r="J49" s="23" t="s">
        <v>24</v>
      </c>
      <c r="K49" s="36"/>
      <c r="L49" s="31"/>
      <c r="M49" s="26"/>
      <c r="N49" s="31"/>
      <c r="O49" s="84"/>
      <c r="P49" s="84"/>
      <c r="Q49" s="84"/>
    </row>
    <row r="50" spans="1:17" ht="12" thickBot="1" x14ac:dyDescent="0.35">
      <c r="A50" s="94"/>
      <c r="B50" s="13">
        <f>G52*I52 - SUM(C50:F50)</f>
        <v>0.12941600000000009</v>
      </c>
      <c r="C50" s="53">
        <v>0.02</v>
      </c>
      <c r="D50" s="52">
        <v>1E-4</v>
      </c>
      <c r="E50" s="53">
        <v>0.03</v>
      </c>
      <c r="F50" s="10">
        <v>1.4999999999999999E-2</v>
      </c>
      <c r="G50" s="52">
        <f>SUM(B50,C50,E50,F50)</f>
        <v>0.19441600000000009</v>
      </c>
      <c r="H50" s="54">
        <f>SUM(B50,D50,E50,F50)</f>
        <v>0.17451600000000006</v>
      </c>
      <c r="I50" s="55">
        <v>1.5</v>
      </c>
      <c r="J50" s="56">
        <f>H48/H50</f>
        <v>1.5564418162231544</v>
      </c>
      <c r="K50" s="57"/>
      <c r="L50" s="58"/>
      <c r="M50" s="59"/>
      <c r="N50" s="58"/>
      <c r="O50" s="85"/>
      <c r="P50" s="85"/>
      <c r="Q50" s="85"/>
    </row>
    <row r="51" spans="1:17" ht="12" thickTop="1" x14ac:dyDescent="0.3">
      <c r="A51" s="95"/>
      <c r="B51" s="44" t="s">
        <v>16</v>
      </c>
      <c r="C51" s="42" t="s">
        <v>10</v>
      </c>
      <c r="D51" s="42" t="s">
        <v>15</v>
      </c>
      <c r="E51" s="42" t="s">
        <v>12</v>
      </c>
      <c r="F51" s="43" t="s">
        <v>13</v>
      </c>
      <c r="G51" s="44" t="s">
        <v>20</v>
      </c>
      <c r="H51" s="45" t="s">
        <v>21</v>
      </c>
      <c r="I51" s="46" t="s">
        <v>23</v>
      </c>
      <c r="J51" s="46" t="s">
        <v>24</v>
      </c>
      <c r="K51" s="43" t="s">
        <v>25</v>
      </c>
      <c r="L51" s="47" t="s">
        <v>26</v>
      </c>
      <c r="M51" s="48"/>
      <c r="N51" s="87"/>
      <c r="O51" s="84"/>
      <c r="P51" s="84"/>
      <c r="Q51" s="84"/>
    </row>
    <row r="52" spans="1:17" ht="12" thickBot="1" x14ac:dyDescent="0.35">
      <c r="A52" s="95"/>
      <c r="B52" s="13">
        <f>G54*I54 - SUM(C52:F52)</f>
        <v>7.3940000000000061E-2</v>
      </c>
      <c r="C52" s="9">
        <v>0.02</v>
      </c>
      <c r="D52" s="15">
        <v>1E-4</v>
      </c>
      <c r="E52" s="9">
        <v>0.03</v>
      </c>
      <c r="F52" s="10">
        <v>1.4999999999999999E-2</v>
      </c>
      <c r="G52" s="11">
        <f>SUM(B52,C52,E52,F52)</f>
        <v>0.13894000000000006</v>
      </c>
      <c r="H52" s="12">
        <f>SUM(B52,D52,E52,F52)</f>
        <v>0.11904000000000006</v>
      </c>
      <c r="I52" s="40">
        <v>1.4</v>
      </c>
      <c r="J52" s="25">
        <f>H50/H52</f>
        <v>1.4660282258064514</v>
      </c>
      <c r="K52" s="41">
        <f>G48/G52</f>
        <v>2.0982006621563265</v>
      </c>
      <c r="L52" s="34">
        <f>H48/H52</f>
        <v>2.2817876344086017</v>
      </c>
      <c r="M52" s="30"/>
      <c r="N52" s="88"/>
      <c r="O52" s="85"/>
      <c r="P52" s="85"/>
      <c r="Q52" s="85"/>
    </row>
    <row r="53" spans="1:17" x14ac:dyDescent="0.3">
      <c r="A53" s="95"/>
      <c r="B53" s="14" t="s">
        <v>17</v>
      </c>
      <c r="C53" s="5" t="s">
        <v>10</v>
      </c>
      <c r="D53" s="5" t="s">
        <v>15</v>
      </c>
      <c r="E53" s="5" t="s">
        <v>12</v>
      </c>
      <c r="F53" s="6" t="s">
        <v>13</v>
      </c>
      <c r="G53" s="7" t="s">
        <v>20</v>
      </c>
      <c r="H53" s="8" t="s">
        <v>21</v>
      </c>
      <c r="I53" s="23" t="s">
        <v>23</v>
      </c>
      <c r="J53" s="23" t="s">
        <v>24</v>
      </c>
      <c r="K53" s="39" t="s">
        <v>25</v>
      </c>
      <c r="L53" s="35" t="s">
        <v>26</v>
      </c>
      <c r="M53" s="23" t="s">
        <v>27</v>
      </c>
      <c r="N53" s="35" t="s">
        <v>28</v>
      </c>
      <c r="O53" s="84"/>
      <c r="P53" s="84"/>
      <c r="Q53" s="84"/>
    </row>
    <row r="54" spans="1:17" ht="12" thickBot="1" x14ac:dyDescent="0.35">
      <c r="A54" s="95"/>
      <c r="B54" s="13">
        <f>G56*I56 - SUM(C54:F54)</f>
        <v>6.1400000000000038E-2</v>
      </c>
      <c r="C54" s="9">
        <v>0.02</v>
      </c>
      <c r="D54" s="15">
        <v>1E-4</v>
      </c>
      <c r="E54" s="9">
        <v>0.03</v>
      </c>
      <c r="F54" s="10">
        <v>1.4999999999999999E-2</v>
      </c>
      <c r="G54" s="11">
        <f>SUM(B54,C54,E54,F54)</f>
        <v>0.12640000000000004</v>
      </c>
      <c r="H54" s="12">
        <f>SUM(B54,D54,E54,F54)</f>
        <v>0.10650000000000004</v>
      </c>
      <c r="I54" s="40">
        <v>1.1000000000000001</v>
      </c>
      <c r="J54" s="25">
        <f>H52/H54</f>
        <v>1.1177464788732396</v>
      </c>
      <c r="K54" s="41">
        <f>G50/G54</f>
        <v>1.5381012658227851</v>
      </c>
      <c r="L54" s="34">
        <f>H50/H54</f>
        <v>1.6386478873239436</v>
      </c>
      <c r="M54" s="40">
        <f>G48/G54</f>
        <v>2.3063607594936713</v>
      </c>
      <c r="N54" s="34">
        <f>H48/H54</f>
        <v>2.5504600938967137</v>
      </c>
      <c r="O54" s="85"/>
      <c r="P54" s="85"/>
      <c r="Q54" s="85"/>
    </row>
    <row r="55" spans="1:17" x14ac:dyDescent="0.3">
      <c r="A55" s="95"/>
      <c r="B55" s="51" t="s">
        <v>18</v>
      </c>
      <c r="C55" s="19" t="s">
        <v>10</v>
      </c>
      <c r="D55" s="19" t="s">
        <v>15</v>
      </c>
      <c r="E55" s="19" t="s">
        <v>12</v>
      </c>
      <c r="F55" s="20" t="s">
        <v>13</v>
      </c>
      <c r="G55" s="21" t="s">
        <v>20</v>
      </c>
      <c r="H55" s="22" t="s">
        <v>21</v>
      </c>
      <c r="I55" s="24" t="s">
        <v>23</v>
      </c>
      <c r="J55" s="24" t="s">
        <v>24</v>
      </c>
      <c r="K55" s="38" t="s">
        <v>25</v>
      </c>
      <c r="L55" s="33" t="s">
        <v>26</v>
      </c>
      <c r="M55" s="24" t="s">
        <v>27</v>
      </c>
      <c r="N55" s="33" t="s">
        <v>28</v>
      </c>
      <c r="O55" s="84"/>
      <c r="P55" s="84"/>
      <c r="Q55" s="84"/>
    </row>
    <row r="56" spans="1:17" ht="12" thickBot="1" x14ac:dyDescent="0.35">
      <c r="A56" s="95"/>
      <c r="B56" s="52">
        <v>0.05</v>
      </c>
      <c r="C56" s="53">
        <v>0.02</v>
      </c>
      <c r="D56" s="52">
        <v>1E-4</v>
      </c>
      <c r="E56" s="53">
        <v>0.03</v>
      </c>
      <c r="F56" s="10">
        <v>1.4999999999999999E-2</v>
      </c>
      <c r="G56" s="52">
        <f>SUM(B56,C56,E56,F56)</f>
        <v>0.115</v>
      </c>
      <c r="H56" s="60">
        <f>SUM(B56,D56,E56,F56)</f>
        <v>9.5100000000000004E-2</v>
      </c>
      <c r="I56" s="55">
        <v>1.1000000000000001</v>
      </c>
      <c r="J56" s="56">
        <f>H54/H56</f>
        <v>1.1198738170347007</v>
      </c>
      <c r="K56" s="61">
        <f>G52/G56</f>
        <v>1.2081739130434788</v>
      </c>
      <c r="L56" s="62">
        <f>H52/H56</f>
        <v>1.2517350157728713</v>
      </c>
      <c r="M56" s="55">
        <f>G50/G56</f>
        <v>1.6905739130434789</v>
      </c>
      <c r="N56" s="62">
        <f>H50/H56</f>
        <v>1.8350788643533129</v>
      </c>
      <c r="O56" s="85"/>
      <c r="P56" s="85"/>
      <c r="Q56" s="85"/>
    </row>
    <row r="57" spans="1:17" ht="12" thickTop="1" x14ac:dyDescent="0.3"/>
  </sheetData>
  <mergeCells count="10">
    <mergeCell ref="A51:A56"/>
    <mergeCell ref="A47:A50"/>
    <mergeCell ref="A40:A45"/>
    <mergeCell ref="A36:A39"/>
    <mergeCell ref="A18:A23"/>
    <mergeCell ref="A14:A17"/>
    <mergeCell ref="A3:A6"/>
    <mergeCell ref="A7:A12"/>
    <mergeCell ref="A29:A34"/>
    <mergeCell ref="A25:A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/>
  </sheetViews>
  <sheetFormatPr defaultRowHeight="12" x14ac:dyDescent="0.3"/>
  <cols>
    <col min="1" max="1" width="2.625" style="1" customWidth="1"/>
    <col min="2" max="2" width="12.75" style="1" bestFit="1" customWidth="1"/>
    <col min="3" max="3" width="7.5" style="65" bestFit="1" customWidth="1"/>
    <col min="4" max="8" width="6.625" style="65" bestFit="1" customWidth="1"/>
    <col min="9" max="10" width="7.625" style="65" bestFit="1" customWidth="1"/>
    <col min="11" max="11" width="8.5" style="65" bestFit="1" customWidth="1"/>
    <col min="12" max="12" width="7.625" style="65" bestFit="1" customWidth="1"/>
    <col min="13" max="13" width="6" style="65" bestFit="1" customWidth="1"/>
    <col min="14" max="14" width="6.625" style="65" bestFit="1" customWidth="1"/>
    <col min="15" max="15" width="6.75" style="65" bestFit="1" customWidth="1"/>
    <col min="16" max="17" width="6" style="65" bestFit="1" customWidth="1"/>
    <col min="18" max="19" width="7.5" style="65" bestFit="1" customWidth="1"/>
    <col min="20" max="23" width="6" style="65" bestFit="1" customWidth="1"/>
    <col min="24" max="24" width="6.625" style="65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7" x14ac:dyDescent="0.3">
      <c r="K1" s="66"/>
      <c r="L1" s="66"/>
      <c r="M1" s="66"/>
      <c r="N1" s="66"/>
      <c r="O1" s="66"/>
      <c r="AB1" s="1" t="s">
        <v>33</v>
      </c>
    </row>
    <row r="2" spans="2:37" x14ac:dyDescent="0.3">
      <c r="B2" s="1" t="s">
        <v>0</v>
      </c>
      <c r="C2" s="67" t="s">
        <v>31</v>
      </c>
      <c r="D2" s="65">
        <f>D4*D5 *D7</f>
        <v>0</v>
      </c>
      <c r="E2" s="65">
        <f t="shared" ref="E2:X2" si="0">E4*E5 *E7</f>
        <v>0</v>
      </c>
      <c r="F2" s="65">
        <f t="shared" si="0"/>
        <v>0</v>
      </c>
      <c r="G2" s="65">
        <f t="shared" si="0"/>
        <v>0</v>
      </c>
      <c r="H2" s="65">
        <f t="shared" si="0"/>
        <v>0</v>
      </c>
      <c r="I2" s="65" t="e">
        <f t="shared" si="0"/>
        <v>#REF!</v>
      </c>
      <c r="J2" s="65" t="e">
        <f t="shared" si="0"/>
        <v>#REF!</v>
      </c>
      <c r="K2" s="65" t="e">
        <f t="shared" si="0"/>
        <v>#REF!</v>
      </c>
      <c r="L2" s="65" t="e">
        <f t="shared" si="0"/>
        <v>#REF!</v>
      </c>
      <c r="M2" s="65" t="e">
        <f t="shared" si="0"/>
        <v>#REF!</v>
      </c>
      <c r="N2" s="65" t="e">
        <f t="shared" si="0"/>
        <v>#REF!</v>
      </c>
      <c r="O2" s="65" t="e">
        <f t="shared" si="0"/>
        <v>#REF!</v>
      </c>
      <c r="P2" s="65" t="e">
        <f t="shared" si="0"/>
        <v>#REF!</v>
      </c>
      <c r="Q2" s="65">
        <f t="shared" si="0"/>
        <v>0.15000000000000002</v>
      </c>
      <c r="R2" s="65">
        <f t="shared" si="0"/>
        <v>0.2</v>
      </c>
      <c r="S2" s="65">
        <f t="shared" si="0"/>
        <v>0</v>
      </c>
      <c r="T2" s="65">
        <f t="shared" si="0"/>
        <v>0</v>
      </c>
      <c r="U2" s="65">
        <f t="shared" si="0"/>
        <v>0</v>
      </c>
      <c r="V2" s="65">
        <f t="shared" si="0"/>
        <v>0</v>
      </c>
      <c r="W2" s="65">
        <f t="shared" si="0"/>
        <v>0</v>
      </c>
      <c r="X2" s="65">
        <f t="shared" si="0"/>
        <v>0.3</v>
      </c>
      <c r="Y2" s="63"/>
      <c r="Z2" s="63"/>
      <c r="AB2" s="1" t="e">
        <f>SUM(I2:X2)</f>
        <v>#REF!</v>
      </c>
      <c r="AC2" s="1" t="e">
        <f>AD2-AB2</f>
        <v>#REF!</v>
      </c>
      <c r="AD2" s="1" t="e">
        <f>J40</f>
        <v>#REF!</v>
      </c>
    </row>
    <row r="3" spans="2:37" x14ac:dyDescent="0.3">
      <c r="C3" s="65" t="s">
        <v>34</v>
      </c>
      <c r="D3" s="65" t="s">
        <v>4</v>
      </c>
      <c r="E3" s="65" t="s">
        <v>5</v>
      </c>
      <c r="F3" s="65" t="s">
        <v>6</v>
      </c>
      <c r="G3" s="65" t="s">
        <v>7</v>
      </c>
      <c r="H3" s="65" t="s">
        <v>29</v>
      </c>
      <c r="I3" s="68" t="s">
        <v>8</v>
      </c>
      <c r="J3" s="68" t="s">
        <v>8</v>
      </c>
      <c r="K3" s="68" t="s">
        <v>8</v>
      </c>
      <c r="L3" s="68" t="s">
        <v>8</v>
      </c>
      <c r="M3" s="73" t="s">
        <v>1</v>
      </c>
      <c r="N3" s="73" t="s">
        <v>1</v>
      </c>
      <c r="O3" s="73" t="s">
        <v>1</v>
      </c>
      <c r="P3" s="73" t="s">
        <v>1</v>
      </c>
      <c r="Q3" s="68" t="s">
        <v>2</v>
      </c>
      <c r="R3" s="68" t="s">
        <v>2</v>
      </c>
      <c r="S3" s="68" t="s">
        <v>2</v>
      </c>
      <c r="T3" s="68" t="s">
        <v>2</v>
      </c>
      <c r="U3" s="68" t="s">
        <v>2</v>
      </c>
      <c r="V3" s="68" t="s">
        <v>2</v>
      </c>
      <c r="W3" s="65" t="s">
        <v>2</v>
      </c>
      <c r="X3" s="65" t="s">
        <v>2</v>
      </c>
      <c r="Y3" s="64"/>
      <c r="Z3" s="64"/>
      <c r="AA3" s="64"/>
      <c r="AB3" s="2"/>
      <c r="AC3" s="2"/>
      <c r="AD3" s="2"/>
    </row>
    <row r="4" spans="2:37" x14ac:dyDescent="0.3">
      <c r="C4" s="65" t="s">
        <v>30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68">
        <v>2</v>
      </c>
      <c r="J4" s="68">
        <v>3</v>
      </c>
      <c r="K4" s="68">
        <v>4</v>
      </c>
      <c r="L4" s="68">
        <v>5</v>
      </c>
      <c r="M4" s="68">
        <v>2</v>
      </c>
      <c r="N4" s="68">
        <v>3</v>
      </c>
      <c r="O4" s="68">
        <v>4</v>
      </c>
      <c r="P4" s="68">
        <v>5</v>
      </c>
      <c r="Q4" s="68">
        <v>3</v>
      </c>
      <c r="R4" s="68">
        <v>4</v>
      </c>
      <c r="S4" s="68">
        <v>5</v>
      </c>
      <c r="T4" s="68">
        <v>6</v>
      </c>
      <c r="U4" s="68">
        <v>7</v>
      </c>
      <c r="V4" s="68">
        <v>8</v>
      </c>
      <c r="W4" s="65">
        <v>9</v>
      </c>
      <c r="X4" s="65">
        <v>10</v>
      </c>
    </row>
    <row r="5" spans="2:37" s="2" customFormat="1" x14ac:dyDescent="0.3">
      <c r="C5" s="67">
        <f>SUM(D5:AA5)</f>
        <v>1.0000000000000002</v>
      </c>
      <c r="D5" s="71">
        <v>0.5</v>
      </c>
      <c r="E5" s="71">
        <v>0.12</v>
      </c>
      <c r="F5" s="71">
        <v>0.01</v>
      </c>
      <c r="G5" s="71">
        <v>0</v>
      </c>
      <c r="H5" s="72">
        <v>0</v>
      </c>
      <c r="I5" s="73">
        <v>0.1</v>
      </c>
      <c r="J5" s="73">
        <v>0.05</v>
      </c>
      <c r="K5" s="73">
        <v>0.01</v>
      </c>
      <c r="L5" s="73">
        <v>0.01</v>
      </c>
      <c r="M5" s="73">
        <v>0.03</v>
      </c>
      <c r="N5" s="73">
        <v>0.03</v>
      </c>
      <c r="O5" s="73">
        <v>0</v>
      </c>
      <c r="P5" s="73">
        <v>0.01</v>
      </c>
      <c r="Q5" s="73">
        <v>0.05</v>
      </c>
      <c r="R5" s="73">
        <v>0.05</v>
      </c>
      <c r="S5" s="73">
        <v>0</v>
      </c>
      <c r="T5" s="73">
        <v>0</v>
      </c>
      <c r="U5" s="73">
        <v>0</v>
      </c>
      <c r="V5" s="73">
        <v>0</v>
      </c>
      <c r="W5" s="67">
        <v>0</v>
      </c>
      <c r="X5" s="67">
        <v>0.03</v>
      </c>
    </row>
    <row r="6" spans="2:37" x14ac:dyDescent="0.3">
      <c r="C6" s="65">
        <f>SUM(D6:AA6)</f>
        <v>10000</v>
      </c>
      <c r="D6" s="65">
        <f>D5*10000</f>
        <v>5000</v>
      </c>
      <c r="E6" s="65">
        <f t="shared" ref="E6:X6" si="1">E5*10000</f>
        <v>1200</v>
      </c>
      <c r="F6" s="65">
        <f t="shared" si="1"/>
        <v>100</v>
      </c>
      <c r="G6" s="65">
        <f t="shared" si="1"/>
        <v>0</v>
      </c>
      <c r="H6" s="65">
        <f t="shared" si="1"/>
        <v>0</v>
      </c>
      <c r="I6" s="65">
        <f t="shared" si="1"/>
        <v>1000</v>
      </c>
      <c r="J6" s="65">
        <f t="shared" si="1"/>
        <v>500</v>
      </c>
      <c r="K6" s="65">
        <f t="shared" si="1"/>
        <v>100</v>
      </c>
      <c r="L6" s="65">
        <f t="shared" si="1"/>
        <v>100</v>
      </c>
      <c r="M6" s="65">
        <f t="shared" si="1"/>
        <v>300</v>
      </c>
      <c r="N6" s="65">
        <f t="shared" si="1"/>
        <v>300</v>
      </c>
      <c r="O6" s="65">
        <f t="shared" si="1"/>
        <v>0</v>
      </c>
      <c r="P6" s="65">
        <f t="shared" si="1"/>
        <v>100</v>
      </c>
      <c r="Q6" s="65">
        <f t="shared" si="1"/>
        <v>500</v>
      </c>
      <c r="R6" s="65">
        <f t="shared" si="1"/>
        <v>500</v>
      </c>
      <c r="S6" s="65">
        <f t="shared" si="1"/>
        <v>0</v>
      </c>
      <c r="T6" s="65">
        <f t="shared" si="1"/>
        <v>0</v>
      </c>
      <c r="U6" s="65">
        <f t="shared" si="1"/>
        <v>0</v>
      </c>
      <c r="V6" s="65">
        <f t="shared" si="1"/>
        <v>0</v>
      </c>
      <c r="W6" s="65">
        <f t="shared" si="1"/>
        <v>0</v>
      </c>
      <c r="X6" s="65">
        <f t="shared" si="1"/>
        <v>300</v>
      </c>
    </row>
    <row r="7" spans="2:37" x14ac:dyDescent="0.3">
      <c r="C7" s="65" t="s">
        <v>32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77" t="e">
        <f>K40</f>
        <v>#REF!</v>
      </c>
      <c r="J7" s="77" t="e">
        <f>K40</f>
        <v>#REF!</v>
      </c>
      <c r="K7" s="77" t="e">
        <f>K40</f>
        <v>#REF!</v>
      </c>
      <c r="L7" s="77" t="e">
        <f>K40</f>
        <v>#REF!</v>
      </c>
      <c r="M7" s="77" t="e">
        <f>L40</f>
        <v>#REF!</v>
      </c>
      <c r="N7" s="77" t="e">
        <f>L40</f>
        <v>#REF!</v>
      </c>
      <c r="O7" s="77" t="e">
        <f>L40</f>
        <v>#REF!</v>
      </c>
      <c r="P7" s="77" t="e">
        <f>L40</f>
        <v>#REF!</v>
      </c>
      <c r="Q7" s="68">
        <v>1</v>
      </c>
      <c r="R7" s="68">
        <v>1</v>
      </c>
      <c r="S7" s="68">
        <v>1</v>
      </c>
      <c r="T7" s="68">
        <v>1</v>
      </c>
      <c r="U7" s="68">
        <v>1</v>
      </c>
      <c r="V7" s="68">
        <v>1</v>
      </c>
      <c r="W7" s="65">
        <v>1</v>
      </c>
      <c r="X7" s="65">
        <v>1</v>
      </c>
    </row>
    <row r="8" spans="2:37" x14ac:dyDescent="0.3"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AI8" s="1" t="s">
        <v>55</v>
      </c>
    </row>
    <row r="9" spans="2:37" x14ac:dyDescent="0.3">
      <c r="B9" s="1" t="s">
        <v>3</v>
      </c>
      <c r="C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AI9" s="1" t="s">
        <v>56</v>
      </c>
      <c r="AJ9" s="1">
        <v>2</v>
      </c>
      <c r="AK9" s="1" t="e">
        <f>#REF!</f>
        <v>#REF!</v>
      </c>
    </row>
    <row r="10" spans="2:37" x14ac:dyDescent="0.3">
      <c r="C10" s="67" t="s">
        <v>31</v>
      </c>
      <c r="D10" s="65">
        <f>D12*D13 *D15</f>
        <v>0</v>
      </c>
      <c r="E10" s="65">
        <f t="shared" ref="E10:W10" si="2">E12*E13 *E15</f>
        <v>0</v>
      </c>
      <c r="F10" s="65">
        <f t="shared" si="2"/>
        <v>0</v>
      </c>
      <c r="G10" s="65">
        <f t="shared" si="2"/>
        <v>0</v>
      </c>
      <c r="H10" s="65">
        <f t="shared" si="2"/>
        <v>0</v>
      </c>
      <c r="I10" s="68" t="e">
        <f t="shared" si="2"/>
        <v>#REF!</v>
      </c>
      <c r="J10" s="68" t="e">
        <f t="shared" si="2"/>
        <v>#REF!</v>
      </c>
      <c r="K10" s="68" t="e">
        <f t="shared" si="2"/>
        <v>#REF!</v>
      </c>
      <c r="L10" s="68" t="e">
        <f t="shared" si="2"/>
        <v>#REF!</v>
      </c>
      <c r="M10" s="68">
        <f t="shared" si="2"/>
        <v>0.1</v>
      </c>
      <c r="N10" s="68">
        <f t="shared" si="2"/>
        <v>0.12</v>
      </c>
      <c r="O10" s="68">
        <f t="shared" si="2"/>
        <v>0.08</v>
      </c>
      <c r="P10" s="68">
        <f t="shared" si="2"/>
        <v>0.05</v>
      </c>
      <c r="Q10" s="68">
        <f t="shared" si="2"/>
        <v>0</v>
      </c>
      <c r="R10" s="68">
        <f t="shared" si="2"/>
        <v>0</v>
      </c>
      <c r="S10" s="68">
        <f t="shared" si="2"/>
        <v>0</v>
      </c>
      <c r="T10" s="68">
        <f t="shared" si="2"/>
        <v>0</v>
      </c>
      <c r="U10" s="68">
        <f t="shared" si="2"/>
        <v>0.2</v>
      </c>
      <c r="V10" s="68" t="e">
        <f t="shared" si="2"/>
        <v>#REF!</v>
      </c>
      <c r="W10" s="68" t="e">
        <f t="shared" si="2"/>
        <v>#REF!</v>
      </c>
      <c r="X10" s="68"/>
      <c r="Y10" s="63"/>
      <c r="Z10" s="63"/>
      <c r="AA10" s="63"/>
      <c r="AB10" s="1" t="e">
        <f>SUM(I10:X10)</f>
        <v>#REF!</v>
      </c>
      <c r="AC10" s="1" t="e">
        <f>AD10-AB10</f>
        <v>#REF!</v>
      </c>
      <c r="AD10" s="1" t="e">
        <f>K40</f>
        <v>#REF!</v>
      </c>
      <c r="AI10" s="1" t="s">
        <v>57</v>
      </c>
      <c r="AJ10" s="1">
        <v>1</v>
      </c>
      <c r="AK10" s="1">
        <v>1</v>
      </c>
    </row>
    <row r="11" spans="2:37" x14ac:dyDescent="0.3">
      <c r="C11" s="65" t="s">
        <v>34</v>
      </c>
      <c r="D11" s="69" t="s">
        <v>4</v>
      </c>
      <c r="E11" s="69" t="s">
        <v>5</v>
      </c>
      <c r="F11" s="69" t="s">
        <v>6</v>
      </c>
      <c r="G11" s="69" t="s">
        <v>7</v>
      </c>
      <c r="H11" s="70" t="s">
        <v>29</v>
      </c>
      <c r="I11" s="68" t="s">
        <v>1</v>
      </c>
      <c r="J11" s="68" t="s">
        <v>1</v>
      </c>
      <c r="K11" s="68" t="s">
        <v>1</v>
      </c>
      <c r="L11" s="68" t="s">
        <v>1</v>
      </c>
      <c r="M11" s="68" t="s">
        <v>2</v>
      </c>
      <c r="N11" s="68" t="s">
        <v>2</v>
      </c>
      <c r="O11" s="68" t="s">
        <v>2</v>
      </c>
      <c r="P11" s="68" t="s">
        <v>2</v>
      </c>
      <c r="Q11" s="68" t="s">
        <v>2</v>
      </c>
      <c r="R11" s="68" t="s">
        <v>2</v>
      </c>
      <c r="S11" s="68" t="s">
        <v>2</v>
      </c>
      <c r="T11" s="68" t="s">
        <v>2</v>
      </c>
      <c r="U11" s="68" t="s">
        <v>2</v>
      </c>
      <c r="V11" s="70" t="s">
        <v>0</v>
      </c>
      <c r="W11" s="70" t="s">
        <v>0</v>
      </c>
      <c r="X11" s="68"/>
      <c r="Y11" s="63"/>
      <c r="Z11" s="63"/>
      <c r="AA11" s="63"/>
    </row>
    <row r="12" spans="2:37" x14ac:dyDescent="0.3">
      <c r="C12" s="65" t="s">
        <v>30</v>
      </c>
      <c r="D12" s="69">
        <v>0</v>
      </c>
      <c r="E12" s="69">
        <v>0</v>
      </c>
      <c r="F12" s="69">
        <v>0</v>
      </c>
      <c r="G12" s="69">
        <v>0</v>
      </c>
      <c r="H12" s="70">
        <v>0</v>
      </c>
      <c r="I12" s="68">
        <v>2</v>
      </c>
      <c r="J12" s="68">
        <v>3</v>
      </c>
      <c r="K12" s="68">
        <v>4</v>
      </c>
      <c r="L12" s="68">
        <v>5</v>
      </c>
      <c r="M12" s="68">
        <v>2</v>
      </c>
      <c r="N12" s="68">
        <v>3</v>
      </c>
      <c r="O12" s="68">
        <v>4</v>
      </c>
      <c r="P12" s="68">
        <v>5</v>
      </c>
      <c r="Q12" s="68">
        <v>6</v>
      </c>
      <c r="R12" s="68">
        <v>7</v>
      </c>
      <c r="S12" s="68">
        <v>8</v>
      </c>
      <c r="T12" s="68">
        <v>9</v>
      </c>
      <c r="U12" s="68">
        <v>10</v>
      </c>
      <c r="V12" s="70">
        <v>1</v>
      </c>
      <c r="W12" s="70">
        <v>2</v>
      </c>
      <c r="X12" s="68"/>
      <c r="Y12" s="63"/>
      <c r="Z12" s="63"/>
      <c r="AA12" s="63"/>
      <c r="AI12" s="1" t="s">
        <v>58</v>
      </c>
    </row>
    <row r="13" spans="2:37" x14ac:dyDescent="0.3">
      <c r="C13" s="67">
        <f>SUM(D13:AA13)</f>
        <v>1.0000000000000002</v>
      </c>
      <c r="D13" s="71">
        <v>0.1</v>
      </c>
      <c r="E13" s="71">
        <v>0.2</v>
      </c>
      <c r="F13" s="71">
        <v>0.25</v>
      </c>
      <c r="G13" s="71">
        <v>0.05</v>
      </c>
      <c r="H13" s="72">
        <v>0.02</v>
      </c>
      <c r="I13" s="73">
        <v>0.1</v>
      </c>
      <c r="J13" s="73">
        <v>7.0000000000000007E-2</v>
      </c>
      <c r="K13" s="73">
        <v>0.04</v>
      </c>
      <c r="L13" s="73">
        <v>0.01</v>
      </c>
      <c r="M13" s="73">
        <v>0.05</v>
      </c>
      <c r="N13" s="73">
        <v>0.04</v>
      </c>
      <c r="O13" s="73">
        <v>0.02</v>
      </c>
      <c r="P13" s="73">
        <v>0.01</v>
      </c>
      <c r="Q13" s="73">
        <v>0</v>
      </c>
      <c r="R13" s="73">
        <v>0</v>
      </c>
      <c r="S13" s="73">
        <v>0</v>
      </c>
      <c r="T13" s="73">
        <v>0</v>
      </c>
      <c r="U13" s="73">
        <v>0.02</v>
      </c>
      <c r="V13" s="72">
        <v>0.01</v>
      </c>
      <c r="W13" s="72">
        <v>0.01</v>
      </c>
      <c r="X13" s="73"/>
      <c r="Y13" s="64"/>
      <c r="Z13" s="64"/>
      <c r="AA13" s="64"/>
      <c r="AI13" s="1" t="s">
        <v>59</v>
      </c>
      <c r="AK13" s="1" t="e">
        <f>#REF!</f>
        <v>#REF!</v>
      </c>
    </row>
    <row r="14" spans="2:37" x14ac:dyDescent="0.3">
      <c r="C14" s="65">
        <f>SUM(D14:AA14)</f>
        <v>10000</v>
      </c>
      <c r="D14" s="65">
        <f>D13*10000</f>
        <v>1000</v>
      </c>
      <c r="E14" s="65">
        <f t="shared" ref="E14:W14" si="3">E13*10000</f>
        <v>2000</v>
      </c>
      <c r="F14" s="65">
        <f t="shared" si="3"/>
        <v>2500</v>
      </c>
      <c r="G14" s="65">
        <f t="shared" si="3"/>
        <v>500</v>
      </c>
      <c r="H14" s="65">
        <f t="shared" si="3"/>
        <v>200</v>
      </c>
      <c r="I14" s="68">
        <f t="shared" si="3"/>
        <v>1000</v>
      </c>
      <c r="J14" s="68">
        <f t="shared" si="3"/>
        <v>700.00000000000011</v>
      </c>
      <c r="K14" s="68">
        <f t="shared" si="3"/>
        <v>400</v>
      </c>
      <c r="L14" s="68">
        <f t="shared" si="3"/>
        <v>100</v>
      </c>
      <c r="M14" s="68">
        <f t="shared" si="3"/>
        <v>500</v>
      </c>
      <c r="N14" s="68">
        <f t="shared" si="3"/>
        <v>400</v>
      </c>
      <c r="O14" s="68">
        <f t="shared" si="3"/>
        <v>200</v>
      </c>
      <c r="P14" s="68">
        <f t="shared" si="3"/>
        <v>100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200</v>
      </c>
      <c r="V14" s="68">
        <f t="shared" si="3"/>
        <v>100</v>
      </c>
      <c r="W14" s="68">
        <f t="shared" si="3"/>
        <v>100</v>
      </c>
      <c r="X14" s="68"/>
      <c r="Y14" s="63"/>
      <c r="Z14" s="63"/>
      <c r="AA14" s="63"/>
    </row>
    <row r="15" spans="2:37" x14ac:dyDescent="0.3">
      <c r="C15" s="65" t="s">
        <v>32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77" t="e">
        <f>L40</f>
        <v>#REF!</v>
      </c>
      <c r="J15" s="77" t="e">
        <f>L40</f>
        <v>#REF!</v>
      </c>
      <c r="K15" s="77" t="e">
        <f>L40</f>
        <v>#REF!</v>
      </c>
      <c r="L15" s="77" t="e">
        <f>L40</f>
        <v>#REF!</v>
      </c>
      <c r="M15" s="68">
        <v>1</v>
      </c>
      <c r="N15" s="68">
        <v>1</v>
      </c>
      <c r="O15" s="68">
        <v>1</v>
      </c>
      <c r="P15" s="68">
        <v>1</v>
      </c>
      <c r="Q15" s="68">
        <v>1</v>
      </c>
      <c r="R15" s="68">
        <v>1</v>
      </c>
      <c r="S15" s="68">
        <v>1</v>
      </c>
      <c r="T15" s="68">
        <v>1</v>
      </c>
      <c r="U15" s="68">
        <v>1</v>
      </c>
      <c r="V15" s="77" t="e">
        <f>J40</f>
        <v>#REF!</v>
      </c>
      <c r="W15" s="77" t="e">
        <f>J40</f>
        <v>#REF!</v>
      </c>
      <c r="X15" s="68"/>
      <c r="Y15" s="63"/>
      <c r="Z15" s="63"/>
      <c r="AA15" s="63"/>
    </row>
    <row r="16" spans="2:37" x14ac:dyDescent="0.3">
      <c r="C16" s="6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8"/>
      <c r="V16" s="68"/>
      <c r="W16" s="68"/>
      <c r="X16" s="68"/>
      <c r="Y16" s="63"/>
      <c r="Z16" s="63"/>
      <c r="AA16" s="63"/>
    </row>
    <row r="19" spans="2:30" x14ac:dyDescent="0.3">
      <c r="B19" s="1" t="s">
        <v>1</v>
      </c>
      <c r="C19" s="67"/>
    </row>
    <row r="20" spans="2:30" x14ac:dyDescent="0.3">
      <c r="C20" s="67" t="s">
        <v>31</v>
      </c>
      <c r="D20" s="65">
        <f t="shared" ref="D20:Q20" si="4">D22*D23 *D25</f>
        <v>0</v>
      </c>
      <c r="E20" s="65">
        <f t="shared" si="4"/>
        <v>0</v>
      </c>
      <c r="F20" s="65">
        <f t="shared" si="4"/>
        <v>0</v>
      </c>
      <c r="G20" s="65">
        <f t="shared" si="4"/>
        <v>0</v>
      </c>
      <c r="H20" s="65">
        <f t="shared" si="4"/>
        <v>0</v>
      </c>
      <c r="I20" s="65">
        <f t="shared" si="4"/>
        <v>0.4</v>
      </c>
      <c r="J20" s="65">
        <f t="shared" si="4"/>
        <v>0.30000000000000004</v>
      </c>
      <c r="K20" s="65">
        <f t="shared" si="4"/>
        <v>0.08</v>
      </c>
      <c r="L20" s="65">
        <f t="shared" si="4"/>
        <v>0.05</v>
      </c>
      <c r="M20" s="65">
        <f t="shared" si="4"/>
        <v>0.06</v>
      </c>
      <c r="N20" s="65">
        <f t="shared" si="4"/>
        <v>0</v>
      </c>
      <c r="O20" s="65">
        <f t="shared" si="4"/>
        <v>0</v>
      </c>
      <c r="P20" s="65">
        <f t="shared" si="4"/>
        <v>0</v>
      </c>
      <c r="Q20" s="65">
        <f t="shared" si="4"/>
        <v>0.1</v>
      </c>
      <c r="R20" s="65" t="e">
        <f>R23*R25*R22</f>
        <v>#REF!</v>
      </c>
      <c r="S20" s="65" t="e">
        <f t="shared" ref="S20:U20" si="5">S23*S25*S22</f>
        <v>#REF!</v>
      </c>
      <c r="T20" s="65" t="e">
        <f t="shared" si="5"/>
        <v>#REF!</v>
      </c>
      <c r="U20" s="65" t="e">
        <f t="shared" si="5"/>
        <v>#REF!</v>
      </c>
      <c r="AB20" s="1" t="e">
        <f>SUM(I20:X20)</f>
        <v>#REF!</v>
      </c>
      <c r="AC20" s="1" t="e">
        <f>AD20-AB20</f>
        <v>#REF!</v>
      </c>
      <c r="AD20" s="1" t="e">
        <f>L40</f>
        <v>#REF!</v>
      </c>
    </row>
    <row r="21" spans="2:30" x14ac:dyDescent="0.3">
      <c r="C21" s="65" t="s">
        <v>34</v>
      </c>
      <c r="D21" s="69" t="s">
        <v>4</v>
      </c>
      <c r="E21" s="69" t="s">
        <v>5</v>
      </c>
      <c r="F21" s="69" t="s">
        <v>6</v>
      </c>
      <c r="G21" s="69" t="s">
        <v>7</v>
      </c>
      <c r="H21" s="70" t="s">
        <v>29</v>
      </c>
      <c r="I21" s="68" t="s">
        <v>2</v>
      </c>
      <c r="J21" s="68" t="s">
        <v>2</v>
      </c>
      <c r="K21" s="68" t="s">
        <v>2</v>
      </c>
      <c r="L21" s="68" t="s">
        <v>2</v>
      </c>
      <c r="M21" s="68" t="s">
        <v>2</v>
      </c>
      <c r="N21" s="68" t="s">
        <v>2</v>
      </c>
      <c r="O21" s="68" t="s">
        <v>2</v>
      </c>
      <c r="P21" s="68" t="s">
        <v>2</v>
      </c>
      <c r="Q21" s="68" t="s">
        <v>2</v>
      </c>
      <c r="R21" s="70" t="s">
        <v>8</v>
      </c>
      <c r="S21" s="70" t="s">
        <v>8</v>
      </c>
      <c r="T21" s="70" t="s">
        <v>0</v>
      </c>
      <c r="U21" s="70" t="s">
        <v>0</v>
      </c>
    </row>
    <row r="22" spans="2:30" x14ac:dyDescent="0.3">
      <c r="C22" s="65" t="s">
        <v>30</v>
      </c>
      <c r="D22" s="69">
        <v>0</v>
      </c>
      <c r="E22" s="69">
        <v>0</v>
      </c>
      <c r="F22" s="69">
        <v>0</v>
      </c>
      <c r="G22" s="69">
        <v>0</v>
      </c>
      <c r="H22" s="70">
        <v>0</v>
      </c>
      <c r="I22" s="68">
        <v>2</v>
      </c>
      <c r="J22" s="68">
        <v>3</v>
      </c>
      <c r="K22" s="68">
        <v>4</v>
      </c>
      <c r="L22" s="68">
        <v>5</v>
      </c>
      <c r="M22" s="68">
        <v>6</v>
      </c>
      <c r="N22" s="68">
        <v>7</v>
      </c>
      <c r="O22" s="68">
        <v>8</v>
      </c>
      <c r="P22" s="68">
        <v>9</v>
      </c>
      <c r="Q22" s="68">
        <v>10</v>
      </c>
      <c r="R22" s="70">
        <v>1</v>
      </c>
      <c r="S22" s="70">
        <v>2</v>
      </c>
      <c r="T22" s="70">
        <v>1</v>
      </c>
      <c r="U22" s="70">
        <v>2</v>
      </c>
    </row>
    <row r="23" spans="2:30" x14ac:dyDescent="0.3">
      <c r="C23" s="67">
        <f>SUM(D23:AA23)</f>
        <v>1</v>
      </c>
      <c r="D23" s="71">
        <v>0.02</v>
      </c>
      <c r="E23" s="71">
        <v>0.04</v>
      </c>
      <c r="F23" s="71">
        <v>0.255</v>
      </c>
      <c r="G23" s="71">
        <v>0.2</v>
      </c>
      <c r="H23" s="72">
        <v>0.1</v>
      </c>
      <c r="I23" s="73">
        <v>0.2</v>
      </c>
      <c r="J23" s="73">
        <v>0.1</v>
      </c>
      <c r="K23" s="73">
        <v>0.02</v>
      </c>
      <c r="L23" s="73">
        <v>0.01</v>
      </c>
      <c r="M23" s="73">
        <v>0.01</v>
      </c>
      <c r="N23" s="73">
        <v>0</v>
      </c>
      <c r="O23" s="73">
        <v>0</v>
      </c>
      <c r="P23" s="73">
        <v>0</v>
      </c>
      <c r="Q23" s="73">
        <v>0.01</v>
      </c>
      <c r="R23" s="72">
        <v>0.01</v>
      </c>
      <c r="S23" s="72">
        <v>0.01</v>
      </c>
      <c r="T23" s="72">
        <v>0.01</v>
      </c>
      <c r="U23" s="72">
        <v>5.0000000000000001E-3</v>
      </c>
    </row>
    <row r="24" spans="2:30" x14ac:dyDescent="0.3">
      <c r="C24" s="65">
        <f>SUM(D24:AA24)</f>
        <v>10000</v>
      </c>
      <c r="D24" s="65">
        <f>D23*10000</f>
        <v>200</v>
      </c>
      <c r="E24" s="65">
        <f t="shared" ref="E24:U24" si="6">E23*10000</f>
        <v>400</v>
      </c>
      <c r="F24" s="65">
        <f t="shared" si="6"/>
        <v>2550</v>
      </c>
      <c r="G24" s="65">
        <f t="shared" si="6"/>
        <v>2000</v>
      </c>
      <c r="H24" s="65">
        <f t="shared" si="6"/>
        <v>1000</v>
      </c>
      <c r="I24" s="65">
        <f t="shared" si="6"/>
        <v>2000</v>
      </c>
      <c r="J24" s="65">
        <f t="shared" si="6"/>
        <v>1000</v>
      </c>
      <c r="K24" s="65">
        <f t="shared" si="6"/>
        <v>200</v>
      </c>
      <c r="L24" s="65">
        <f t="shared" si="6"/>
        <v>100</v>
      </c>
      <c r="M24" s="65">
        <f t="shared" si="6"/>
        <v>100</v>
      </c>
      <c r="N24" s="65">
        <f t="shared" si="6"/>
        <v>0</v>
      </c>
      <c r="O24" s="65">
        <f t="shared" si="6"/>
        <v>0</v>
      </c>
      <c r="P24" s="65">
        <f t="shared" si="6"/>
        <v>0</v>
      </c>
      <c r="Q24" s="65">
        <f t="shared" si="6"/>
        <v>100</v>
      </c>
      <c r="R24" s="65">
        <f t="shared" si="6"/>
        <v>100</v>
      </c>
      <c r="S24" s="65">
        <f t="shared" si="6"/>
        <v>100</v>
      </c>
      <c r="T24" s="65">
        <f t="shared" si="6"/>
        <v>100</v>
      </c>
      <c r="U24" s="65">
        <f t="shared" si="6"/>
        <v>50</v>
      </c>
    </row>
    <row r="25" spans="2:30" x14ac:dyDescent="0.3">
      <c r="C25" s="65" t="s">
        <v>32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1</v>
      </c>
      <c r="J25" s="68">
        <v>1</v>
      </c>
      <c r="K25" s="68">
        <v>1</v>
      </c>
      <c r="L25" s="68">
        <v>1</v>
      </c>
      <c r="M25" s="68">
        <v>1</v>
      </c>
      <c r="N25" s="68">
        <v>1</v>
      </c>
      <c r="O25" s="68">
        <v>1</v>
      </c>
      <c r="P25" s="68">
        <v>1</v>
      </c>
      <c r="Q25" s="68">
        <v>1</v>
      </c>
      <c r="R25" s="77" t="e">
        <f>K40</f>
        <v>#REF!</v>
      </c>
      <c r="S25" s="77" t="e">
        <f>K40</f>
        <v>#REF!</v>
      </c>
      <c r="T25" s="77" t="e">
        <f>J40</f>
        <v>#REF!</v>
      </c>
      <c r="U25" s="77" t="e">
        <f>J40</f>
        <v>#REF!</v>
      </c>
    </row>
    <row r="26" spans="2:30" x14ac:dyDescent="0.3">
      <c r="C26" s="6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9" spans="2:30" x14ac:dyDescent="0.3">
      <c r="B29" s="1" t="s">
        <v>2</v>
      </c>
      <c r="C29" s="67"/>
    </row>
    <row r="30" spans="2:30" x14ac:dyDescent="0.3">
      <c r="C30" s="67" t="s">
        <v>31</v>
      </c>
      <c r="D30" s="65">
        <f>D32*D33 *D35</f>
        <v>0</v>
      </c>
      <c r="E30" s="65">
        <f>E32*E33 *E35</f>
        <v>0</v>
      </c>
      <c r="F30" s="65">
        <f>F32*F33 *F35</f>
        <v>0</v>
      </c>
      <c r="G30" s="65">
        <f t="shared" ref="G30:S30" si="7">G32*G33 *G35</f>
        <v>0</v>
      </c>
      <c r="H30" s="65">
        <f t="shared" si="7"/>
        <v>0</v>
      </c>
      <c r="I30" s="65">
        <f t="shared" si="7"/>
        <v>0.02</v>
      </c>
      <c r="J30" s="65">
        <f t="shared" si="7"/>
        <v>0.06</v>
      </c>
      <c r="K30" s="65">
        <f t="shared" si="7"/>
        <v>0.08</v>
      </c>
      <c r="L30" s="65">
        <f t="shared" si="7"/>
        <v>0.05</v>
      </c>
      <c r="M30" s="65">
        <f t="shared" si="7"/>
        <v>0.1</v>
      </c>
      <c r="N30" s="65" t="e">
        <f t="shared" si="7"/>
        <v>#REF!</v>
      </c>
      <c r="O30" s="65" t="e">
        <f t="shared" si="7"/>
        <v>#REF!</v>
      </c>
      <c r="P30" s="65" t="e">
        <f t="shared" si="7"/>
        <v>#REF!</v>
      </c>
      <c r="Q30" s="65" t="e">
        <f t="shared" si="7"/>
        <v>#REF!</v>
      </c>
      <c r="R30" s="65" t="e">
        <f t="shared" si="7"/>
        <v>#REF!</v>
      </c>
      <c r="S30" s="65" t="e">
        <f t="shared" si="7"/>
        <v>#REF!</v>
      </c>
      <c r="AB30" s="1" t="e">
        <f>SUM(I30:X30)</f>
        <v>#REF!</v>
      </c>
      <c r="AC30" s="1" t="e">
        <f>1-'씨앗 분해 확률_첫달제외'!AB30</f>
        <v>#REF!</v>
      </c>
      <c r="AD30" s="1">
        <v>1</v>
      </c>
    </row>
    <row r="31" spans="2:30" x14ac:dyDescent="0.3">
      <c r="C31" s="65" t="s">
        <v>34</v>
      </c>
      <c r="D31" s="69" t="s">
        <v>4</v>
      </c>
      <c r="E31" s="69" t="s">
        <v>5</v>
      </c>
      <c r="F31" s="69" t="s">
        <v>6</v>
      </c>
      <c r="G31" s="69" t="s">
        <v>7</v>
      </c>
      <c r="H31" s="70" t="s">
        <v>29</v>
      </c>
      <c r="I31" s="65" t="s">
        <v>2</v>
      </c>
      <c r="J31" s="65" t="s">
        <v>2</v>
      </c>
      <c r="K31" s="65" t="s">
        <v>2</v>
      </c>
      <c r="L31" s="65" t="s">
        <v>2</v>
      </c>
      <c r="M31" s="65" t="s">
        <v>2</v>
      </c>
      <c r="N31" s="68" t="s">
        <v>1</v>
      </c>
      <c r="O31" s="68" t="s">
        <v>1</v>
      </c>
      <c r="P31" s="68" t="s">
        <v>8</v>
      </c>
      <c r="Q31" s="68" t="s">
        <v>8</v>
      </c>
      <c r="R31" s="68" t="s">
        <v>22</v>
      </c>
      <c r="S31" s="68" t="s">
        <v>22</v>
      </c>
      <c r="T31" s="68"/>
      <c r="U31" s="68"/>
      <c r="V31" s="68"/>
      <c r="W31" s="68"/>
    </row>
    <row r="32" spans="2:30" x14ac:dyDescent="0.3">
      <c r="C32" s="65" t="s">
        <v>30</v>
      </c>
      <c r="D32" s="69">
        <v>0</v>
      </c>
      <c r="E32" s="69">
        <v>0</v>
      </c>
      <c r="F32" s="69">
        <v>0</v>
      </c>
      <c r="G32" s="69">
        <v>0</v>
      </c>
      <c r="H32" s="70">
        <v>0</v>
      </c>
      <c r="I32" s="65">
        <v>2</v>
      </c>
      <c r="J32" s="65">
        <v>3</v>
      </c>
      <c r="K32" s="65">
        <v>4</v>
      </c>
      <c r="L32" s="65">
        <v>5</v>
      </c>
      <c r="M32" s="65">
        <v>10</v>
      </c>
      <c r="N32" s="68">
        <v>1</v>
      </c>
      <c r="O32" s="68">
        <v>2</v>
      </c>
      <c r="P32" s="68">
        <v>1</v>
      </c>
      <c r="Q32" s="68">
        <v>2</v>
      </c>
      <c r="R32" s="68">
        <v>1</v>
      </c>
      <c r="S32" s="68">
        <v>2</v>
      </c>
      <c r="T32" s="68"/>
      <c r="U32" s="68"/>
      <c r="V32" s="68"/>
      <c r="W32" s="68"/>
    </row>
    <row r="33" spans="1:28" x14ac:dyDescent="0.3">
      <c r="C33" s="67">
        <f>SUM(D33:AA33)</f>
        <v>1</v>
      </c>
      <c r="D33" s="71">
        <v>0.01</v>
      </c>
      <c r="E33" s="71">
        <v>0.01</v>
      </c>
      <c r="F33" s="71">
        <v>0.3</v>
      </c>
      <c r="G33" s="71">
        <v>0.45</v>
      </c>
      <c r="H33" s="72">
        <v>0.1</v>
      </c>
      <c r="I33" s="73">
        <v>0.01</v>
      </c>
      <c r="J33" s="73">
        <v>0.02</v>
      </c>
      <c r="K33" s="73">
        <v>0.02</v>
      </c>
      <c r="L33" s="73">
        <v>0.01</v>
      </c>
      <c r="M33" s="73">
        <v>0.01</v>
      </c>
      <c r="N33" s="73">
        <v>0.01</v>
      </c>
      <c r="O33" s="73">
        <v>0.01</v>
      </c>
      <c r="P33" s="73">
        <v>0.01</v>
      </c>
      <c r="Q33" s="73">
        <v>0.01</v>
      </c>
      <c r="R33" s="73">
        <v>0.01</v>
      </c>
      <c r="S33" s="73">
        <v>0.01</v>
      </c>
      <c r="T33" s="73"/>
      <c r="U33" s="68"/>
      <c r="V33" s="68"/>
      <c r="W33" s="68"/>
    </row>
    <row r="34" spans="1:28" x14ac:dyDescent="0.3">
      <c r="C34" s="65">
        <f>SUM(D34:AA34)</f>
        <v>10000</v>
      </c>
      <c r="D34" s="65">
        <f>D33*10000</f>
        <v>100</v>
      </c>
      <c r="E34" s="65">
        <f t="shared" ref="E34:S34" si="8">E33*10000</f>
        <v>100</v>
      </c>
      <c r="F34" s="65">
        <f t="shared" si="8"/>
        <v>3000</v>
      </c>
      <c r="G34" s="65">
        <f t="shared" si="8"/>
        <v>4500</v>
      </c>
      <c r="H34" s="65">
        <f t="shared" si="8"/>
        <v>1000</v>
      </c>
      <c r="I34" s="65">
        <f t="shared" si="8"/>
        <v>100</v>
      </c>
      <c r="J34" s="65">
        <f t="shared" si="8"/>
        <v>200</v>
      </c>
      <c r="K34" s="65">
        <f t="shared" si="8"/>
        <v>200</v>
      </c>
      <c r="L34" s="65">
        <f t="shared" si="8"/>
        <v>100</v>
      </c>
      <c r="M34" s="65">
        <f t="shared" si="8"/>
        <v>100</v>
      </c>
      <c r="N34" s="65">
        <f t="shared" si="8"/>
        <v>100</v>
      </c>
      <c r="O34" s="65">
        <f t="shared" si="8"/>
        <v>100</v>
      </c>
      <c r="P34" s="65">
        <f t="shared" si="8"/>
        <v>100</v>
      </c>
      <c r="Q34" s="65">
        <f t="shared" si="8"/>
        <v>100</v>
      </c>
      <c r="R34" s="65">
        <f t="shared" si="8"/>
        <v>100</v>
      </c>
      <c r="S34" s="65">
        <f t="shared" si="8"/>
        <v>100</v>
      </c>
      <c r="T34" s="68"/>
      <c r="U34" s="68"/>
      <c r="V34" s="68"/>
      <c r="W34" s="68"/>
    </row>
    <row r="35" spans="1:28" x14ac:dyDescent="0.3">
      <c r="C35" s="65" t="s">
        <v>32</v>
      </c>
      <c r="D35" s="74">
        <v>0</v>
      </c>
      <c r="E35" s="74">
        <v>0</v>
      </c>
      <c r="F35" s="74">
        <v>0</v>
      </c>
      <c r="G35" s="75">
        <v>0</v>
      </c>
      <c r="H35" s="75">
        <v>0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 t="e">
        <f>L40</f>
        <v>#REF!</v>
      </c>
      <c r="O35" s="77" t="e">
        <f>L40</f>
        <v>#REF!</v>
      </c>
      <c r="P35" s="77" t="e">
        <f>K40</f>
        <v>#REF!</v>
      </c>
      <c r="Q35" s="77" t="e">
        <f>K40</f>
        <v>#REF!</v>
      </c>
      <c r="R35" s="77" t="e">
        <f>J40</f>
        <v>#REF!</v>
      </c>
      <c r="S35" s="77" t="e">
        <f>J40</f>
        <v>#REF!</v>
      </c>
      <c r="T35" s="68"/>
      <c r="U35" s="68"/>
      <c r="V35" s="68"/>
      <c r="W35" s="68"/>
    </row>
    <row r="36" spans="1:28" x14ac:dyDescent="0.3">
      <c r="C36" s="6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68"/>
      <c r="V36" s="68"/>
      <c r="W36" s="68"/>
    </row>
    <row r="37" spans="1:28" x14ac:dyDescent="0.3">
      <c r="AB37" s="81"/>
    </row>
    <row r="38" spans="1:28" x14ac:dyDescent="0.3">
      <c r="C38" s="1"/>
      <c r="D38" s="1"/>
      <c r="E38" s="1"/>
      <c r="I38" s="76"/>
      <c r="AB38" s="81"/>
    </row>
    <row r="39" spans="1:28" x14ac:dyDescent="0.3">
      <c r="C39" s="1" t="s">
        <v>47</v>
      </c>
      <c r="D39" s="1" t="s">
        <v>41</v>
      </c>
      <c r="E39" s="65" t="s">
        <v>48</v>
      </c>
      <c r="F39" s="65" t="s">
        <v>42</v>
      </c>
      <c r="G39" s="65" t="s">
        <v>43</v>
      </c>
      <c r="I39" s="65" t="s">
        <v>49</v>
      </c>
      <c r="J39" s="65" t="s">
        <v>50</v>
      </c>
      <c r="K39" s="65" t="s">
        <v>51</v>
      </c>
      <c r="L39" s="65" t="s">
        <v>52</v>
      </c>
      <c r="M39" s="65" t="s">
        <v>53</v>
      </c>
      <c r="R39" s="65" t="s">
        <v>54</v>
      </c>
    </row>
    <row r="40" spans="1:28" x14ac:dyDescent="0.3">
      <c r="B40" s="1" t="s">
        <v>44</v>
      </c>
      <c r="C40" s="1" t="e">
        <f>#REF!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I40" s="65" t="e">
        <f>$G40/C40</f>
        <v>#REF!</v>
      </c>
      <c r="J40" s="65" t="e">
        <f t="shared" ref="J40:M42" si="9">$G40/D40</f>
        <v>#REF!</v>
      </c>
      <c r="K40" s="65" t="e">
        <f t="shared" si="9"/>
        <v>#REF!</v>
      </c>
      <c r="L40" s="65" t="e">
        <f t="shared" si="9"/>
        <v>#REF!</v>
      </c>
      <c r="M40" s="65" t="e">
        <f t="shared" si="9"/>
        <v>#REF!</v>
      </c>
    </row>
    <row r="41" spans="1:28" x14ac:dyDescent="0.3">
      <c r="A41" s="3"/>
      <c r="B41" s="1" t="s">
        <v>45</v>
      </c>
      <c r="C41" s="1" t="e">
        <f>#REF!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I41" s="65" t="e">
        <f t="shared" ref="I41:I42" si="10">$G41/C41</f>
        <v>#REF!</v>
      </c>
      <c r="J41" s="65" t="e">
        <f t="shared" si="9"/>
        <v>#REF!</v>
      </c>
      <c r="K41" s="65" t="e">
        <f t="shared" si="9"/>
        <v>#REF!</v>
      </c>
      <c r="L41" s="65" t="e">
        <f t="shared" si="9"/>
        <v>#REF!</v>
      </c>
      <c r="M41" s="65" t="e">
        <f t="shared" si="9"/>
        <v>#REF!</v>
      </c>
    </row>
    <row r="42" spans="1:28" x14ac:dyDescent="0.3">
      <c r="B42" s="1" t="s">
        <v>46</v>
      </c>
      <c r="C42" s="1" t="e">
        <f>#REF!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I42" s="65" t="e">
        <f t="shared" si="10"/>
        <v>#REF!</v>
      </c>
      <c r="J42" s="65" t="e">
        <f t="shared" si="9"/>
        <v>#REF!</v>
      </c>
      <c r="K42" s="65" t="e">
        <f t="shared" si="9"/>
        <v>#REF!</v>
      </c>
      <c r="L42" s="65" t="e">
        <f t="shared" si="9"/>
        <v>#REF!</v>
      </c>
      <c r="M42" s="65" t="e">
        <f t="shared" si="9"/>
        <v>#REF!</v>
      </c>
    </row>
    <row r="43" spans="1:28" x14ac:dyDescent="0.3">
      <c r="C43" s="1"/>
      <c r="D43" s="1"/>
      <c r="E43" s="1"/>
    </row>
    <row r="44" spans="1:28" x14ac:dyDescent="0.3">
      <c r="C44" s="1"/>
      <c r="D44" s="1"/>
      <c r="E44" s="1"/>
    </row>
    <row r="45" spans="1:28" x14ac:dyDescent="0.3">
      <c r="C45" s="1"/>
      <c r="D45" s="1"/>
      <c r="E45" s="1"/>
    </row>
    <row r="46" spans="1:28" x14ac:dyDescent="0.3">
      <c r="C46" s="1"/>
    </row>
    <row r="47" spans="1:28" x14ac:dyDescent="0.3">
      <c r="C47" s="1"/>
    </row>
    <row r="48" spans="1:28" x14ac:dyDescent="0.3">
      <c r="C48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workbookViewId="0">
      <selection activeCell="C15" sqref="C15"/>
    </sheetView>
  </sheetViews>
  <sheetFormatPr defaultRowHeight="12" x14ac:dyDescent="0.3"/>
  <cols>
    <col min="1" max="1" width="9" style="89"/>
    <col min="2" max="2" width="17.875" style="89" bestFit="1" customWidth="1"/>
    <col min="3" max="3" width="13.375" style="89" bestFit="1" customWidth="1"/>
    <col min="4" max="4" width="16.75" style="89" bestFit="1" customWidth="1"/>
    <col min="5" max="16384" width="9" style="89"/>
  </cols>
  <sheetData>
    <row r="2" spans="2:4" x14ac:dyDescent="0.3">
      <c r="B2" s="93"/>
      <c r="C2" s="93" t="s">
        <v>67</v>
      </c>
      <c r="D2" s="93" t="s">
        <v>40</v>
      </c>
    </row>
    <row r="3" spans="2:4" x14ac:dyDescent="0.3">
      <c r="B3" s="93" t="s">
        <v>60</v>
      </c>
      <c r="C3" s="90">
        <v>0</v>
      </c>
      <c r="D3" s="90">
        <v>0</v>
      </c>
    </row>
    <row r="4" spans="2:4" x14ac:dyDescent="0.3">
      <c r="B4" s="93" t="s">
        <v>61</v>
      </c>
      <c r="C4" s="90">
        <v>0</v>
      </c>
      <c r="D4" s="90">
        <v>0</v>
      </c>
    </row>
    <row r="5" spans="2:4" x14ac:dyDescent="0.3">
      <c r="B5" s="93" t="s">
        <v>62</v>
      </c>
      <c r="C5" s="90">
        <v>6.0000000000000001E-3</v>
      </c>
      <c r="D5" s="90">
        <v>5.0000000000000001E-3</v>
      </c>
    </row>
    <row r="6" spans="2:4" x14ac:dyDescent="0.3">
      <c r="B6" s="93" t="s">
        <v>68</v>
      </c>
      <c r="C6" s="90">
        <v>0</v>
      </c>
      <c r="D6" s="90">
        <v>0</v>
      </c>
    </row>
    <row r="7" spans="2:4" x14ac:dyDescent="0.3">
      <c r="B7" s="93" t="s">
        <v>63</v>
      </c>
      <c r="C7" s="90">
        <v>6.0000000000000001E-3</v>
      </c>
      <c r="D7" s="90">
        <v>0.01</v>
      </c>
    </row>
    <row r="8" spans="2:4" x14ac:dyDescent="0.3">
      <c r="B8" s="93" t="s">
        <v>64</v>
      </c>
      <c r="C8" s="90">
        <v>6.0000000000000001E-3</v>
      </c>
      <c r="D8" s="90">
        <v>0</v>
      </c>
    </row>
    <row r="9" spans="2:4" x14ac:dyDescent="0.3">
      <c r="B9" s="93" t="s">
        <v>69</v>
      </c>
      <c r="C9" s="90">
        <v>0</v>
      </c>
      <c r="D9" s="90">
        <v>0</v>
      </c>
    </row>
    <row r="10" spans="2:4" x14ac:dyDescent="0.3">
      <c r="B10" s="93" t="s">
        <v>65</v>
      </c>
      <c r="C10" s="90">
        <v>4.0000000000000001E-3</v>
      </c>
      <c r="D10" s="90">
        <v>0.01</v>
      </c>
    </row>
    <row r="11" spans="2:4" x14ac:dyDescent="0.3">
      <c r="B11" s="93" t="s">
        <v>66</v>
      </c>
      <c r="C11" s="90">
        <v>8.0000000000000002E-3</v>
      </c>
      <c r="D11" s="90">
        <v>0.01</v>
      </c>
    </row>
    <row r="13" spans="2:4" x14ac:dyDescent="0.3">
      <c r="B13" s="91" t="s">
        <v>70</v>
      </c>
    </row>
    <row r="14" spans="2:4" x14ac:dyDescent="0.3">
      <c r="B14" s="92" t="s">
        <v>71</v>
      </c>
    </row>
    <row r="15" spans="2:4" x14ac:dyDescent="0.3">
      <c r="B15" s="92" t="s">
        <v>72</v>
      </c>
    </row>
  </sheetData>
  <phoneticPr fontId="2" type="noConversion"/>
  <conditionalFormatting sqref="C3:D1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작물 업그레이드 가데이터 확률</vt:lpstr>
      <vt:lpstr>씨앗 분해 확률_첫달제외</vt:lpstr>
      <vt:lpstr>각 작물 별 씨앗 획득 내용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2017-04-24T07:24:10Z</dcterms:created>
  <dcterms:modified xsi:type="dcterms:W3CDTF">2017-11-03T01:53:35Z</dcterms:modified>
</cp:coreProperties>
</file>