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7\홈가든 시즌5\홈가든 시즌5\홈가든 시즌5 시스템\"/>
    </mc:Choice>
  </mc:AlternateContent>
  <bookViews>
    <workbookView xWindow="0" yWindow="0" windowWidth="28800" windowHeight="12390" firstSheet="2" activeTab="5"/>
  </bookViews>
  <sheets>
    <sheet name="작물 업그레이드 가데이터 확률" sheetId="12" state="hidden" r:id="rId1"/>
    <sheet name="씨앗 분해 확률_첫달제외" sheetId="11" state="hidden" r:id="rId2"/>
    <sheet name="작물 업그레이드 확률" sheetId="15" r:id="rId3"/>
    <sheet name="씨앗 분해 확률_첫달" sheetId="18" r:id="rId4"/>
    <sheet name="작물 분해 확률" sheetId="23" r:id="rId5"/>
    <sheet name="작물 변경권 확률" sheetId="2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23" l="1"/>
  <c r="S9" i="23"/>
  <c r="S11" i="23"/>
  <c r="S8" i="23" l="1"/>
  <c r="S13" i="23" l="1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3" i="23"/>
  <c r="S4" i="23"/>
  <c r="S5" i="23"/>
  <c r="S7" i="23"/>
  <c r="S12" i="23"/>
  <c r="S6" i="23"/>
  <c r="AK9" i="11" l="1"/>
  <c r="H36" i="15" l="1"/>
  <c r="I36" i="15"/>
  <c r="P36" i="15"/>
  <c r="I41" i="15" l="1"/>
  <c r="H41" i="15"/>
  <c r="T41" i="15" s="1"/>
  <c r="P40" i="15"/>
  <c r="I40" i="15"/>
  <c r="H40" i="15"/>
  <c r="I39" i="15"/>
  <c r="H39" i="15"/>
  <c r="I38" i="15"/>
  <c r="H38" i="15"/>
  <c r="I37" i="15"/>
  <c r="M39" i="15" s="1"/>
  <c r="H37" i="15"/>
  <c r="I33" i="15"/>
  <c r="H33" i="15"/>
  <c r="P32" i="15"/>
  <c r="I32" i="15"/>
  <c r="H32" i="15"/>
  <c r="I31" i="15"/>
  <c r="H31" i="15"/>
  <c r="I30" i="15"/>
  <c r="H30" i="15"/>
  <c r="I29" i="15"/>
  <c r="H29" i="15"/>
  <c r="I28" i="15"/>
  <c r="H28" i="15"/>
  <c r="I25" i="15"/>
  <c r="H25" i="15"/>
  <c r="P24" i="15"/>
  <c r="I24" i="15"/>
  <c r="H24" i="15"/>
  <c r="I23" i="15"/>
  <c r="H23" i="15"/>
  <c r="I22" i="15"/>
  <c r="H22" i="15"/>
  <c r="I21" i="15"/>
  <c r="H21" i="15"/>
  <c r="I20" i="15"/>
  <c r="H20" i="15"/>
  <c r="I17" i="15"/>
  <c r="H17" i="15"/>
  <c r="P16" i="15"/>
  <c r="I16" i="15"/>
  <c r="H16" i="15"/>
  <c r="I15" i="15"/>
  <c r="H15" i="15"/>
  <c r="I14" i="15"/>
  <c r="H14" i="15"/>
  <c r="I13" i="15"/>
  <c r="H13" i="15"/>
  <c r="I12" i="15"/>
  <c r="H12" i="15"/>
  <c r="I9" i="15"/>
  <c r="H9" i="15"/>
  <c r="P8" i="15"/>
  <c r="I8" i="15"/>
  <c r="H8" i="15"/>
  <c r="I7" i="15"/>
  <c r="H7" i="15"/>
  <c r="I6" i="15"/>
  <c r="H6" i="15"/>
  <c r="I5" i="15"/>
  <c r="H5" i="15"/>
  <c r="I4" i="15"/>
  <c r="H4" i="15"/>
  <c r="T17" i="15" l="1"/>
  <c r="T25" i="15"/>
  <c r="T33" i="15"/>
  <c r="K32" i="15"/>
  <c r="M15" i="15"/>
  <c r="L38" i="15"/>
  <c r="M14" i="15"/>
  <c r="K16" i="15"/>
  <c r="K21" i="15"/>
  <c r="K40" i="15"/>
  <c r="N40" i="15"/>
  <c r="J23" i="15"/>
  <c r="J39" i="15"/>
  <c r="M16" i="15"/>
  <c r="O23" i="15"/>
  <c r="K23" i="15"/>
  <c r="O31" i="15"/>
  <c r="J40" i="15"/>
  <c r="K8" i="15"/>
  <c r="K24" i="15"/>
  <c r="J38" i="15"/>
  <c r="T9" i="15"/>
  <c r="K7" i="15"/>
  <c r="L14" i="15"/>
  <c r="L15" i="15"/>
  <c r="J14" i="15"/>
  <c r="L40" i="15"/>
  <c r="J16" i="15"/>
  <c r="L16" i="15"/>
  <c r="N16" i="15"/>
  <c r="M22" i="15"/>
  <c r="N23" i="15"/>
  <c r="J37" i="15"/>
  <c r="L6" i="15"/>
  <c r="K15" i="15"/>
  <c r="M32" i="15"/>
  <c r="K31" i="15"/>
  <c r="J31" i="15"/>
  <c r="N7" i="15"/>
  <c r="J5" i="15"/>
  <c r="O7" i="15"/>
  <c r="K5" i="15"/>
  <c r="M6" i="15"/>
  <c r="O8" i="15"/>
  <c r="K6" i="15"/>
  <c r="J7" i="15"/>
  <c r="L8" i="15"/>
  <c r="K13" i="15"/>
  <c r="O15" i="15"/>
  <c r="O24" i="15"/>
  <c r="M24" i="15"/>
  <c r="N32" i="15"/>
  <c r="L30" i="15"/>
  <c r="L32" i="15"/>
  <c r="M31" i="15"/>
  <c r="O32" i="15"/>
  <c r="K30" i="15"/>
  <c r="K39" i="15"/>
  <c r="O39" i="15"/>
  <c r="O40" i="15"/>
  <c r="K38" i="15"/>
  <c r="J29" i="15"/>
  <c r="N31" i="15"/>
  <c r="J32" i="15"/>
  <c r="N8" i="15"/>
  <c r="J6" i="15"/>
  <c r="L7" i="15"/>
  <c r="M7" i="15"/>
  <c r="K29" i="15"/>
  <c r="J13" i="15"/>
  <c r="J15" i="15"/>
  <c r="N15" i="15"/>
  <c r="J21" i="15"/>
  <c r="L22" i="15"/>
  <c r="M23" i="15"/>
  <c r="L24" i="15"/>
  <c r="M38" i="15"/>
  <c r="L39" i="15"/>
  <c r="M40" i="15"/>
  <c r="M8" i="15"/>
  <c r="K14" i="15"/>
  <c r="O16" i="15"/>
  <c r="J22" i="15"/>
  <c r="J24" i="15"/>
  <c r="N24" i="15"/>
  <c r="M30" i="15"/>
  <c r="L31" i="15"/>
  <c r="N39" i="15"/>
  <c r="J8" i="15"/>
  <c r="K22" i="15"/>
  <c r="L23" i="15"/>
  <c r="J30" i="15"/>
  <c r="K37" i="15"/>
  <c r="G12" i="12"/>
  <c r="B10" i="12" s="1"/>
  <c r="P7" i="15" s="1"/>
  <c r="H12" i="12"/>
  <c r="G23" i="12"/>
  <c r="B21" i="12" s="1"/>
  <c r="P15" i="15" s="1"/>
  <c r="H23" i="12"/>
  <c r="G34" i="12"/>
  <c r="B32" i="12" s="1"/>
  <c r="P23" i="15" s="1"/>
  <c r="H34" i="12"/>
  <c r="G45" i="12"/>
  <c r="B43" i="12" s="1"/>
  <c r="P31" i="15" s="1"/>
  <c r="H45" i="12"/>
  <c r="G56" i="12"/>
  <c r="B54" i="12" s="1"/>
  <c r="P39" i="15" s="1"/>
  <c r="H56" i="12"/>
  <c r="G32" i="12" l="1"/>
  <c r="B30" i="12" s="1"/>
  <c r="P22" i="15" s="1"/>
  <c r="H32" i="12"/>
  <c r="J34" i="12" s="1"/>
  <c r="G43" i="12"/>
  <c r="B41" i="12" s="1"/>
  <c r="P30" i="15" s="1"/>
  <c r="H43" i="12"/>
  <c r="J45" i="12" s="1"/>
  <c r="G21" i="12"/>
  <c r="B19" i="12" s="1"/>
  <c r="P14" i="15" s="1"/>
  <c r="H21" i="12"/>
  <c r="J23" i="12" s="1"/>
  <c r="G54" i="12"/>
  <c r="B52" i="12" s="1"/>
  <c r="P38" i="15" s="1"/>
  <c r="H54" i="12"/>
  <c r="J56" i="12" s="1"/>
  <c r="H10" i="12"/>
  <c r="J12" i="12" s="1"/>
  <c r="G10" i="12"/>
  <c r="B8" i="12" s="1"/>
  <c r="P6" i="15" s="1"/>
  <c r="G19" i="12" l="1"/>
  <c r="H19" i="12"/>
  <c r="G30" i="12"/>
  <c r="H30" i="12"/>
  <c r="G52" i="12"/>
  <c r="H52" i="12"/>
  <c r="G41" i="12"/>
  <c r="H41" i="12"/>
  <c r="G8" i="12"/>
  <c r="H8" i="12"/>
  <c r="G41" i="11" l="1"/>
  <c r="K45" i="12"/>
  <c r="B39" i="12"/>
  <c r="P29" i="15" s="1"/>
  <c r="K12" i="12"/>
  <c r="B6" i="12"/>
  <c r="P5" i="15" s="1"/>
  <c r="K56" i="12"/>
  <c r="B50" i="12"/>
  <c r="P37" i="15" s="1"/>
  <c r="K23" i="12"/>
  <c r="B17" i="12"/>
  <c r="P13" i="15" s="1"/>
  <c r="J43" i="12"/>
  <c r="L45" i="12"/>
  <c r="J32" i="12"/>
  <c r="L34" i="12"/>
  <c r="K34" i="12"/>
  <c r="B28" i="12"/>
  <c r="P21" i="15" s="1"/>
  <c r="J10" i="12"/>
  <c r="L12" i="12"/>
  <c r="J54" i="12"/>
  <c r="L56" i="12"/>
  <c r="J21" i="12"/>
  <c r="L23" i="12"/>
  <c r="G40" i="11" l="1"/>
  <c r="G42" i="11"/>
  <c r="M41" i="11"/>
  <c r="G17" i="12"/>
  <c r="H17" i="12"/>
  <c r="G6" i="12"/>
  <c r="H6" i="12"/>
  <c r="G28" i="12"/>
  <c r="H28" i="12"/>
  <c r="G50" i="12"/>
  <c r="H50" i="12"/>
  <c r="G39" i="12"/>
  <c r="H39" i="12"/>
  <c r="E40" i="11" l="1"/>
  <c r="K40" i="11" s="1"/>
  <c r="C42" i="11"/>
  <c r="I42" i="11" s="1"/>
  <c r="D42" i="11"/>
  <c r="F40" i="11"/>
  <c r="L40" i="11" s="1"/>
  <c r="M42" i="11"/>
  <c r="L42" i="11"/>
  <c r="J42" i="11"/>
  <c r="F41" i="11"/>
  <c r="L41" i="11" s="1"/>
  <c r="C41" i="11"/>
  <c r="I41" i="11" s="1"/>
  <c r="E41" i="11"/>
  <c r="K41" i="11" s="1"/>
  <c r="E42" i="11"/>
  <c r="K42" i="11" s="1"/>
  <c r="M40" i="11"/>
  <c r="Z3" i="18"/>
  <c r="D40" i="11"/>
  <c r="J40" i="11" s="1"/>
  <c r="AK13" i="11"/>
  <c r="C40" i="11"/>
  <c r="I40" i="11" s="1"/>
  <c r="D41" i="11"/>
  <c r="J41" i="11" s="1"/>
  <c r="F42" i="11"/>
  <c r="L54" i="12"/>
  <c r="N56" i="12"/>
  <c r="J52" i="12"/>
  <c r="J8" i="12"/>
  <c r="N12" i="12"/>
  <c r="L10" i="12"/>
  <c r="B48" i="12"/>
  <c r="K54" i="12"/>
  <c r="M56" i="12"/>
  <c r="B4" i="12"/>
  <c r="P4" i="15" s="1"/>
  <c r="K10" i="12"/>
  <c r="M12" i="12"/>
  <c r="J41" i="12"/>
  <c r="N45" i="12"/>
  <c r="L43" i="12"/>
  <c r="L32" i="12"/>
  <c r="N34" i="12"/>
  <c r="J30" i="12"/>
  <c r="L21" i="12"/>
  <c r="N23" i="12"/>
  <c r="J19" i="12"/>
  <c r="B37" i="12"/>
  <c r="P28" i="15" s="1"/>
  <c r="K43" i="12"/>
  <c r="M45" i="12"/>
  <c r="B26" i="12"/>
  <c r="P20" i="15" s="1"/>
  <c r="K32" i="12"/>
  <c r="M34" i="12"/>
  <c r="B15" i="12"/>
  <c r="P12" i="15" s="1"/>
  <c r="M23" i="12"/>
  <c r="K21" i="12"/>
  <c r="W15" i="11" l="1"/>
  <c r="AD2" i="11"/>
  <c r="S35" i="11"/>
  <c r="V15" i="11"/>
  <c r="U25" i="11"/>
  <c r="R35" i="11"/>
  <c r="T25" i="11"/>
  <c r="N7" i="11"/>
  <c r="J15" i="11"/>
  <c r="O35" i="11"/>
  <c r="AD20" i="11"/>
  <c r="M7" i="11"/>
  <c r="I15" i="11"/>
  <c r="N35" i="11"/>
  <c r="L15" i="11"/>
  <c r="O7" i="11"/>
  <c r="K15" i="11"/>
  <c r="P7" i="11"/>
  <c r="Z11" i="18"/>
  <c r="Z19" i="18"/>
  <c r="K7" i="11"/>
  <c r="Q35" i="11"/>
  <c r="J7" i="11"/>
  <c r="AD10" i="11"/>
  <c r="S25" i="11"/>
  <c r="I7" i="11"/>
  <c r="L7" i="11"/>
  <c r="R25" i="11"/>
  <c r="P35" i="11"/>
  <c r="G15" i="12"/>
  <c r="H15" i="12"/>
  <c r="H37" i="12"/>
  <c r="G37" i="12"/>
  <c r="G4" i="12"/>
  <c r="H4" i="12"/>
  <c r="H48" i="12"/>
  <c r="G48" i="12"/>
  <c r="H26" i="12"/>
  <c r="G26" i="12"/>
  <c r="X11" i="18" l="1"/>
  <c r="Y11" i="18" s="1"/>
  <c r="X27" i="18"/>
  <c r="Y27" i="18" s="1"/>
  <c r="X3" i="18"/>
  <c r="Y3" i="18" s="1"/>
  <c r="X19" i="18"/>
  <c r="Y19" i="18" s="1"/>
  <c r="L30" i="12"/>
  <c r="N32" i="12"/>
  <c r="J28" i="12"/>
  <c r="K8" i="12"/>
  <c r="M10" i="12"/>
  <c r="K19" i="12"/>
  <c r="M21" i="12"/>
  <c r="K52" i="12"/>
  <c r="M54" i="12"/>
  <c r="K41" i="12"/>
  <c r="M43" i="12"/>
  <c r="L52" i="12"/>
  <c r="N54" i="12"/>
  <c r="J50" i="12"/>
  <c r="L41" i="12"/>
  <c r="N43" i="12"/>
  <c r="J39" i="12"/>
  <c r="K30" i="12"/>
  <c r="M32" i="12"/>
  <c r="L8" i="12"/>
  <c r="N10" i="12"/>
  <c r="J6" i="12"/>
  <c r="L19" i="12"/>
  <c r="N21" i="12"/>
  <c r="J17" i="12"/>
  <c r="S34" i="11" l="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3" i="11"/>
  <c r="M30" i="11"/>
  <c r="L30" i="11"/>
  <c r="K30" i="11"/>
  <c r="J30" i="11"/>
  <c r="I30" i="11"/>
  <c r="H30" i="11"/>
  <c r="G30" i="11"/>
  <c r="F30" i="11"/>
  <c r="E30" i="11"/>
  <c r="D30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3" i="11"/>
  <c r="U10" i="11"/>
  <c r="T10" i="11"/>
  <c r="S10" i="11"/>
  <c r="R10" i="11"/>
  <c r="Q10" i="11"/>
  <c r="P10" i="11"/>
  <c r="O10" i="11"/>
  <c r="N10" i="11"/>
  <c r="M10" i="11"/>
  <c r="H10" i="11"/>
  <c r="G10" i="11"/>
  <c r="F10" i="11"/>
  <c r="E10" i="11"/>
  <c r="D10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5" i="11"/>
  <c r="X2" i="11"/>
  <c r="W2" i="11"/>
  <c r="V2" i="11"/>
  <c r="U2" i="11"/>
  <c r="T2" i="11"/>
  <c r="S2" i="11"/>
  <c r="R2" i="11"/>
  <c r="Q2" i="11"/>
  <c r="H2" i="11"/>
  <c r="G2" i="11"/>
  <c r="F2" i="11"/>
  <c r="E2" i="11"/>
  <c r="D2" i="11"/>
  <c r="C24" i="11" l="1"/>
  <c r="C34" i="11"/>
  <c r="C6" i="11"/>
  <c r="C14" i="11"/>
  <c r="O2" i="11" l="1"/>
  <c r="I10" i="11"/>
  <c r="M2" i="11" l="1"/>
  <c r="P2" i="11"/>
  <c r="O30" i="11"/>
  <c r="K10" i="11"/>
  <c r="L10" i="11"/>
  <c r="N2" i="11"/>
  <c r="N30" i="11"/>
  <c r="J10" i="11"/>
  <c r="R30" i="11"/>
  <c r="I2" i="11"/>
  <c r="T20" i="11"/>
  <c r="W10" i="11"/>
  <c r="U20" i="11"/>
  <c r="L2" i="11"/>
  <c r="K2" i="11"/>
  <c r="S30" i="11"/>
  <c r="V10" i="11"/>
  <c r="J2" i="11"/>
  <c r="R20" i="11"/>
  <c r="Q30" i="11"/>
  <c r="P30" i="11"/>
  <c r="S20" i="11"/>
  <c r="AB10" i="11" l="1"/>
  <c r="AC10" i="11" s="1"/>
  <c r="AB30" i="11"/>
  <c r="AC30" i="11" s="1"/>
  <c r="AB2" i="11"/>
  <c r="AC2" i="11" s="1"/>
  <c r="AB20" i="11"/>
  <c r="AC20" i="11" s="1"/>
  <c r="X67" i="18"/>
  <c r="X49" i="18" l="1"/>
  <c r="X57" i="18"/>
  <c r="X77" i="18" l="1"/>
</calcChain>
</file>

<file path=xl/sharedStrings.xml><?xml version="1.0" encoding="utf-8"?>
<sst xmlns="http://schemas.openxmlformats.org/spreadsheetml/2006/main" count="1494" uniqueCount="363">
  <si>
    <t>시즌 5</t>
    <phoneticPr fontId="2" type="noConversion"/>
  </si>
  <si>
    <t>갤럭시</t>
    <phoneticPr fontId="2" type="noConversion"/>
  </si>
  <si>
    <t>탄생석</t>
    <phoneticPr fontId="2" type="noConversion"/>
  </si>
  <si>
    <t>블루오션 몬스터</t>
    <phoneticPr fontId="2" type="noConversion"/>
  </si>
  <si>
    <t>버프 4</t>
    <phoneticPr fontId="2" type="noConversion"/>
  </si>
  <si>
    <t>버프 3</t>
    <phoneticPr fontId="2" type="noConversion"/>
  </si>
  <si>
    <t>버프 2</t>
    <phoneticPr fontId="2" type="noConversion"/>
  </si>
  <si>
    <t>버프 1</t>
    <phoneticPr fontId="2" type="noConversion"/>
  </si>
  <si>
    <t>블루오션</t>
    <phoneticPr fontId="2" type="noConversion"/>
  </si>
  <si>
    <t>D-Seed</t>
    <phoneticPr fontId="2" type="noConversion"/>
  </si>
  <si>
    <t>D-Plant</t>
  </si>
  <si>
    <t>D-Plant</t>
    <phoneticPr fontId="2" type="noConversion"/>
  </si>
  <si>
    <t>Buff</t>
    <phoneticPr fontId="2" type="noConversion"/>
  </si>
  <si>
    <t>Lucky</t>
    <phoneticPr fontId="2" type="noConversion"/>
  </si>
  <si>
    <t>S5 Seed</t>
    <phoneticPr fontId="2" type="noConversion"/>
  </si>
  <si>
    <t>S5 Plant</t>
    <phoneticPr fontId="2" type="noConversion"/>
  </si>
  <si>
    <t>Blue</t>
    <phoneticPr fontId="2" type="noConversion"/>
  </si>
  <si>
    <t>Galaxy</t>
    <phoneticPr fontId="2" type="noConversion"/>
  </si>
  <si>
    <t>Birth</t>
    <phoneticPr fontId="2" type="noConversion"/>
  </si>
  <si>
    <t>메르헨 -&gt; 스페셜 페어리</t>
    <phoneticPr fontId="2" type="noConversion"/>
  </si>
  <si>
    <t>sum D</t>
    <phoneticPr fontId="2" type="noConversion"/>
  </si>
  <si>
    <t>sum S5</t>
    <phoneticPr fontId="2" type="noConversion"/>
  </si>
  <si>
    <t>메르헨 -&gt; 스페셜 페어리 +</t>
    <phoneticPr fontId="2" type="noConversion"/>
  </si>
  <si>
    <t>시즌5</t>
    <phoneticPr fontId="2" type="noConversion"/>
  </si>
  <si>
    <t>D n+1</t>
  </si>
  <si>
    <t>S5 n+1</t>
  </si>
  <si>
    <t>D n+2</t>
  </si>
  <si>
    <t>S5 n+2</t>
  </si>
  <si>
    <t>D n+3</t>
    <phoneticPr fontId="2" type="noConversion"/>
  </si>
  <si>
    <t>S5 n+3</t>
    <phoneticPr fontId="2" type="noConversion"/>
  </si>
  <si>
    <t>체인저</t>
    <phoneticPr fontId="2" type="noConversion"/>
  </si>
  <si>
    <t>개수</t>
    <phoneticPr fontId="2" type="noConversion"/>
  </si>
  <si>
    <t>기대값</t>
    <phoneticPr fontId="2" type="noConversion"/>
  </si>
  <si>
    <t>가중치</t>
    <phoneticPr fontId="2" type="noConversion"/>
  </si>
  <si>
    <t>가중치 계산</t>
    <phoneticPr fontId="2" type="noConversion"/>
  </si>
  <si>
    <t>종류</t>
    <phoneticPr fontId="2" type="noConversion"/>
  </si>
  <si>
    <t>자신보다 상위가 최소 해당 정도의 확률 장점을 가진다.</t>
    <phoneticPr fontId="2" type="noConversion"/>
  </si>
  <si>
    <t>메르헨 -&gt; 스페셜 페어리+</t>
    <phoneticPr fontId="2" type="noConversion"/>
  </si>
  <si>
    <t>스페셜 -&gt; 스페셜 페어리+</t>
    <phoneticPr fontId="2" type="noConversion"/>
  </si>
  <si>
    <t>스페셜 -&gt; 스페셜 페어리 +</t>
    <phoneticPr fontId="2" type="noConversion"/>
  </si>
  <si>
    <t>페어리 -&gt; 스페셜 페어리</t>
    <phoneticPr fontId="2" type="noConversion"/>
  </si>
  <si>
    <t>페어리 -&gt; 스페셜 페어리 +</t>
    <phoneticPr fontId="2" type="noConversion"/>
  </si>
  <si>
    <t>메-&gt;스페</t>
    <phoneticPr fontId="2" type="noConversion"/>
  </si>
  <si>
    <t>메-&gt;스페+</t>
    <phoneticPr fontId="2" type="noConversion"/>
  </si>
  <si>
    <t>페 -&gt; 스페</t>
    <phoneticPr fontId="2" type="noConversion"/>
  </si>
  <si>
    <t>페-&gt;스페+</t>
    <phoneticPr fontId="2" type="noConversion"/>
  </si>
  <si>
    <t>스페-&gt;스페+</t>
    <phoneticPr fontId="2" type="noConversion"/>
  </si>
  <si>
    <t>D-Seed</t>
  </si>
  <si>
    <t>S5 Seed</t>
  </si>
  <si>
    <t>Blue</t>
  </si>
  <si>
    <t>Galaxy</t>
  </si>
  <si>
    <t>Birth</t>
  </si>
  <si>
    <t>PieceB</t>
  </si>
  <si>
    <t>가데이터 수치</t>
    <phoneticPr fontId="2" type="noConversion"/>
  </si>
  <si>
    <t>시즌 5</t>
    <phoneticPr fontId="2" type="noConversion"/>
  </si>
  <si>
    <t>갤럭시</t>
    <phoneticPr fontId="2" type="noConversion"/>
  </si>
  <si>
    <t>탄생석</t>
    <phoneticPr fontId="2" type="noConversion"/>
  </si>
  <si>
    <t>메-&gt;스페+</t>
    <phoneticPr fontId="2" type="noConversion"/>
  </si>
  <si>
    <t>페-&gt;스페+</t>
    <phoneticPr fontId="2" type="noConversion"/>
  </si>
  <si>
    <t>스페-&gt;스페+</t>
    <phoneticPr fontId="2" type="noConversion"/>
  </si>
  <si>
    <t>그달</t>
    <phoneticPr fontId="2" type="noConversion"/>
  </si>
  <si>
    <t>블루</t>
    <phoneticPr fontId="2" type="noConversion"/>
  </si>
  <si>
    <t>그달/탄</t>
    <phoneticPr fontId="2" type="noConversion"/>
  </si>
  <si>
    <t>시즌5/탄</t>
    <phoneticPr fontId="2" type="noConversion"/>
  </si>
  <si>
    <t>블루/탄</t>
    <phoneticPr fontId="2" type="noConversion"/>
  </si>
  <si>
    <t>갤/탄</t>
    <phoneticPr fontId="2" type="noConversion"/>
  </si>
  <si>
    <t>탄/탄</t>
    <phoneticPr fontId="2" type="noConversion"/>
  </si>
  <si>
    <t>첫달은 시즌5 씨앗이 그달의 씨앗이라는 것을 주의</t>
    <phoneticPr fontId="2" type="noConversion"/>
  </si>
  <si>
    <t>각 씨앗의 가치 (탄생석과 비교)</t>
    <phoneticPr fontId="2" type="noConversion"/>
  </si>
  <si>
    <t>갤럭시 컬렉션을 하기 위해 필요한 개수</t>
    <phoneticPr fontId="2" type="noConversion"/>
  </si>
  <si>
    <t>갤럭시</t>
    <phoneticPr fontId="2" type="noConversion"/>
  </si>
  <si>
    <t>블루오션</t>
    <phoneticPr fontId="2" type="noConversion"/>
  </si>
  <si>
    <t>시즌 5 컬렉션을 하기 위한 개수</t>
    <phoneticPr fontId="2" type="noConversion"/>
  </si>
  <si>
    <t>메르헨</t>
    <phoneticPr fontId="2" type="noConversion"/>
  </si>
  <si>
    <t>Seed</t>
    <phoneticPr fontId="2" type="noConversion"/>
  </si>
  <si>
    <t>그달의 씨앗</t>
    <phoneticPr fontId="2" type="noConversion"/>
  </si>
  <si>
    <t>메르헨 씨앗</t>
    <phoneticPr fontId="2" type="noConversion"/>
  </si>
  <si>
    <t>블루오션</t>
    <phoneticPr fontId="2" type="noConversion"/>
  </si>
  <si>
    <t>갤럭시</t>
    <phoneticPr fontId="2" type="noConversion"/>
  </si>
  <si>
    <t>탄생석</t>
    <phoneticPr fontId="2" type="noConversion"/>
  </si>
  <si>
    <t>갤럭시 조각</t>
    <phoneticPr fontId="2" type="noConversion"/>
  </si>
  <si>
    <t>갤럭시 3</t>
    <phoneticPr fontId="2" type="noConversion"/>
  </si>
  <si>
    <t>갤럭시 2</t>
    <phoneticPr fontId="2" type="noConversion"/>
  </si>
  <si>
    <t>갤럭시 1</t>
    <phoneticPr fontId="2" type="noConversion"/>
  </si>
  <si>
    <t>갤럭시 홀로그램</t>
    <phoneticPr fontId="2" type="noConversion"/>
  </si>
  <si>
    <t>블루오션</t>
    <phoneticPr fontId="2" type="noConversion"/>
  </si>
  <si>
    <t>블루오션몬스터</t>
    <phoneticPr fontId="2" type="noConversion"/>
  </si>
  <si>
    <t>판도라</t>
  </si>
  <si>
    <t>크리스마스 트리</t>
  </si>
  <si>
    <t>초코 열매</t>
  </si>
  <si>
    <t>사탕 열매</t>
  </si>
  <si>
    <t>금 장미</t>
  </si>
  <si>
    <t>은 장미</t>
  </si>
  <si>
    <t>동 장미</t>
  </si>
  <si>
    <t>금 말</t>
  </si>
  <si>
    <t>은 말</t>
  </si>
  <si>
    <t>동 말</t>
  </si>
  <si>
    <t>크리스탈 말</t>
  </si>
  <si>
    <t>생명의 별 벚꽃</t>
  </si>
  <si>
    <t>생명의 별 나비</t>
  </si>
  <si>
    <t>설레는 인연</t>
  </si>
  <si>
    <t>마음의 표현</t>
  </si>
  <si>
    <t>사랑의 결실</t>
  </si>
  <si>
    <t>스페셜 게자리 홀로그램</t>
  </si>
  <si>
    <t>스페셜 사자자리 홀로그램</t>
  </si>
  <si>
    <t>스페셜 처녀자리 홀로그램</t>
  </si>
  <si>
    <t>스페셜 천칭자리 홀로그램</t>
  </si>
  <si>
    <t>스페셜 전갈자리 홀로그램</t>
  </si>
  <si>
    <t>스페셜 사수자리 홀로그램</t>
  </si>
  <si>
    <t>스페셜 염소자리 홀로그램</t>
  </si>
  <si>
    <t>스페셜 물병자리 홀로그램</t>
  </si>
  <si>
    <t>스페셜 물고기자리 홀로그램</t>
  </si>
  <si>
    <t>스페셜 양자리 홀로그램</t>
  </si>
  <si>
    <t>스페셜 황소자리 홀로그램</t>
  </si>
  <si>
    <t>스페셜 쌍둥이자리 홀로그램</t>
  </si>
  <si>
    <t>스페셜 페르세우스 자리 홀로그램</t>
  </si>
  <si>
    <t>스페셜 벨레로폰 홀로그램</t>
  </si>
  <si>
    <t>스페셜 마이더스의 손 홀로그램</t>
  </si>
  <si>
    <t>스페셜 오르페우스의 리라 홀로그램</t>
  </si>
  <si>
    <t>스페셜 미궁 홀로그램</t>
  </si>
  <si>
    <t>스페셜 불의 신전 홀로그램</t>
  </si>
  <si>
    <t>스페셜 판도라의 상자 홀로그램</t>
  </si>
  <si>
    <t>스페셜 태양과 달 홀로그램</t>
  </si>
  <si>
    <t>스페셜 헤라의 자비 홀로그램</t>
  </si>
  <si>
    <t>스페셜 아레스 홀로그램</t>
  </si>
  <si>
    <t>스페셜 큐피트의 결혼 홀로그램</t>
  </si>
  <si>
    <t>스페셜 트로이 목마 홀로그램</t>
  </si>
  <si>
    <t>스페셜 인어 공주 페어리+</t>
    <phoneticPr fontId="2" type="noConversion"/>
  </si>
  <si>
    <t>스페셜 클레오파트라 페어리+</t>
    <phoneticPr fontId="2" type="noConversion"/>
  </si>
  <si>
    <t>스페셜 빨간머리 앤 페어리+</t>
  </si>
  <si>
    <t>스페셜 달토끼 묘묘 페어리+</t>
  </si>
  <si>
    <t>스페셜 구미호 페어리+</t>
  </si>
  <si>
    <t>스페셜 성냥팔이 소녀 페어리+</t>
  </si>
  <si>
    <t>스페셜 백설공주 페어리+</t>
  </si>
  <si>
    <t>스페셜 아나스타샤 페어리+</t>
  </si>
  <si>
    <t>스페셜 백조의 호수 페어리+</t>
  </si>
  <si>
    <t>스페셜 카르멘 페어리+</t>
  </si>
  <si>
    <t>스페셜 팅커벨 페어리+</t>
  </si>
  <si>
    <t>스페셜 잔다르크 페어리+</t>
  </si>
  <si>
    <t>황도 12궁</t>
    <phoneticPr fontId="2" type="noConversion"/>
  </si>
  <si>
    <t>종류</t>
    <phoneticPr fontId="2" type="noConversion"/>
  </si>
  <si>
    <t>버프1</t>
    <phoneticPr fontId="2" type="noConversion"/>
  </si>
  <si>
    <t>버프2</t>
    <phoneticPr fontId="2" type="noConversion"/>
  </si>
  <si>
    <t>버프3</t>
    <phoneticPr fontId="2" type="noConversion"/>
  </si>
  <si>
    <t>버프4</t>
    <phoneticPr fontId="2" type="noConversion"/>
  </si>
  <si>
    <t>작물변경권</t>
    <phoneticPr fontId="2" type="noConversion"/>
  </si>
  <si>
    <t>해당 작물</t>
    <phoneticPr fontId="2" type="noConversion"/>
  </si>
  <si>
    <t>행성석</t>
    <phoneticPr fontId="2" type="noConversion"/>
  </si>
  <si>
    <t>홀로그램</t>
    <phoneticPr fontId="2" type="noConversion"/>
  </si>
  <si>
    <t>스.페어리</t>
    <phoneticPr fontId="2" type="noConversion"/>
  </si>
  <si>
    <t>페어리</t>
    <phoneticPr fontId="2" type="noConversion"/>
  </si>
  <si>
    <t>메르헨</t>
    <phoneticPr fontId="2" type="noConversion"/>
  </si>
  <si>
    <t>스페셜 페어리</t>
    <phoneticPr fontId="2" type="noConversion"/>
  </si>
  <si>
    <t>해당 작물 - 1</t>
  </si>
  <si>
    <t>해당 작물 - 1</t>
    <phoneticPr fontId="2" type="noConversion"/>
  </si>
  <si>
    <t>해당 작물 - 2</t>
  </si>
  <si>
    <t>해당 작물 - 3</t>
  </si>
  <si>
    <t>해당 작물 - 3</t>
    <phoneticPr fontId="2" type="noConversion"/>
  </si>
  <si>
    <t>스페셜 인어 공주</t>
  </si>
  <si>
    <t>인어 공주 페어리</t>
  </si>
  <si>
    <t>게자리 홀로그램</t>
  </si>
  <si>
    <t>사자자리 홀로그램</t>
  </si>
  <si>
    <t>처녀자리 홀로그램</t>
  </si>
  <si>
    <t>천칭자리 홀로그램</t>
  </si>
  <si>
    <t>전갈자리 홀로그램</t>
  </si>
  <si>
    <t>사수자리 홀로그램</t>
  </si>
  <si>
    <t>염소자리 홀로그램</t>
  </si>
  <si>
    <t>물병자리 홀로그램</t>
  </si>
  <si>
    <t>물고기자리 홀로그램</t>
  </si>
  <si>
    <t>양자리 홀로그램</t>
  </si>
  <si>
    <t>황소자리 홀로그램</t>
  </si>
  <si>
    <t>쌍둥이자리 홀로그램</t>
  </si>
  <si>
    <t>페르세우스 자리 홀로그램</t>
  </si>
  <si>
    <t>벨레로폰 홀로그램</t>
  </si>
  <si>
    <t>마이더스의 손 홀로그램</t>
  </si>
  <si>
    <t>오르페우스의 리라 홀로그램</t>
  </si>
  <si>
    <t>미궁 홀로그램</t>
  </si>
  <si>
    <t>불의 신전 홀로그램</t>
  </si>
  <si>
    <t>판도라의 상자 홀로그램</t>
  </si>
  <si>
    <t>태양과 달 홀로그램</t>
  </si>
  <si>
    <t>헤라의 자비 홀로그램</t>
  </si>
  <si>
    <t>아레스 홀로그램</t>
  </si>
  <si>
    <t>큐피트의 결혼 홀로그램</t>
  </si>
  <si>
    <t>트로이 목마 홀로그램</t>
  </si>
  <si>
    <t>인어 공주</t>
  </si>
  <si>
    <t>스페셜 클레오파트라</t>
  </si>
  <si>
    <t>클레오파트라 페어리</t>
  </si>
  <si>
    <t>클레오파트라</t>
  </si>
  <si>
    <t>스페셜 빨간머리 앤</t>
  </si>
  <si>
    <t>빨간머리 앤 페어리</t>
  </si>
  <si>
    <t>빨간머리 앤</t>
  </si>
  <si>
    <t>스페셜 달토끼 묘묘</t>
  </si>
  <si>
    <t>달토끼 묘묘 페어리</t>
  </si>
  <si>
    <t>달토끼 묘묘</t>
  </si>
  <si>
    <t>스페셜 구미호</t>
  </si>
  <si>
    <t>구미호 페어리</t>
  </si>
  <si>
    <t>구미호</t>
  </si>
  <si>
    <t>스페셜 성냥팔이 소녀</t>
  </si>
  <si>
    <t>성냥팔이 소녀 페어리</t>
  </si>
  <si>
    <t>성냥팔이 소녀</t>
  </si>
  <si>
    <t>스페셜 백설공주</t>
  </si>
  <si>
    <t>백설공주 페어리</t>
  </si>
  <si>
    <t>백설공주</t>
  </si>
  <si>
    <t>스페셜 아나스타샤</t>
  </si>
  <si>
    <t>아나스타샤 페어리</t>
  </si>
  <si>
    <t>아나스타샤</t>
  </si>
  <si>
    <t>스페셜 백조의 호수</t>
  </si>
  <si>
    <t>백조의 호수 페어리</t>
  </si>
  <si>
    <t>백조의 호수</t>
  </si>
  <si>
    <t>스페셜 카르멘</t>
  </si>
  <si>
    <t>카르멘 페어리</t>
  </si>
  <si>
    <t>카르멘</t>
  </si>
  <si>
    <t>스페셜 팅커벨</t>
  </si>
  <si>
    <t>팅커벨 페어리</t>
  </si>
  <si>
    <t>팅커벨</t>
  </si>
  <si>
    <t>스페셜 잔다르크</t>
  </si>
  <si>
    <t>잔다르크 페어리</t>
  </si>
  <si>
    <t>잔다르크</t>
  </si>
  <si>
    <t>게자리 카드</t>
  </si>
  <si>
    <t>백조자리 카드</t>
  </si>
  <si>
    <t>헤라클레스 카드</t>
  </si>
  <si>
    <t>사자자리</t>
  </si>
  <si>
    <t>방패자리 카드</t>
  </si>
  <si>
    <t>돌고래자리 카드</t>
  </si>
  <si>
    <t>처녀자리</t>
  </si>
  <si>
    <t>이리자리</t>
  </si>
  <si>
    <t>남쪽왕관자리</t>
  </si>
  <si>
    <t>천칭자리</t>
  </si>
  <si>
    <t>페가수스자리</t>
  </si>
  <si>
    <t>인디언자리</t>
  </si>
  <si>
    <t>전갈자리</t>
  </si>
  <si>
    <t>봉황자리</t>
  </si>
  <si>
    <t>큰곰자리</t>
  </si>
  <si>
    <t>사수자리</t>
  </si>
  <si>
    <t>용자리</t>
  </si>
  <si>
    <t>토끼자리</t>
  </si>
  <si>
    <t>염소자리</t>
  </si>
  <si>
    <t>공작자리</t>
  </si>
  <si>
    <t>마차부자리</t>
  </si>
  <si>
    <t>물병자리</t>
  </si>
  <si>
    <t>황새치자리</t>
  </si>
  <si>
    <t>북쪽왕관자리</t>
  </si>
  <si>
    <t>물고기자리</t>
  </si>
  <si>
    <t>비둘기자리</t>
  </si>
  <si>
    <t>머리털자리</t>
  </si>
  <si>
    <t>양자리</t>
  </si>
  <si>
    <t>사냥개자리</t>
  </si>
  <si>
    <t>돛자리</t>
  </si>
  <si>
    <t>황소자리</t>
  </si>
  <si>
    <t>날치자리</t>
  </si>
  <si>
    <t>카멜레온자리</t>
  </si>
  <si>
    <t>쌍둥이자리</t>
  </si>
  <si>
    <t>나침반자리</t>
  </si>
  <si>
    <t>여우자리</t>
  </si>
  <si>
    <t>페르세우스 자리</t>
  </si>
  <si>
    <t>메두사 자리</t>
  </si>
  <si>
    <t>안드로메다 자리</t>
  </si>
  <si>
    <t>아테나의 계시</t>
  </si>
  <si>
    <t>괴수 키메라</t>
  </si>
  <si>
    <t>마이더스의 손</t>
  </si>
  <si>
    <t>술의 신 디오니소스</t>
  </si>
  <si>
    <t>저승의 강 스틱스</t>
  </si>
  <si>
    <t>프로메테우스 자리</t>
  </si>
  <si>
    <t>불의 신전 자리</t>
  </si>
  <si>
    <t>코카서스 절벽 자리</t>
  </si>
  <si>
    <t>프로메테우스 자리 홀로그램</t>
  </si>
  <si>
    <t>판도라의 호기심</t>
  </si>
  <si>
    <t>아버지 헤파이스토스</t>
  </si>
  <si>
    <t>에피메테우스와의 결혼</t>
  </si>
  <si>
    <t>승리자 오디세우스</t>
  </si>
  <si>
    <t>대왕 아가멤논</t>
  </si>
  <si>
    <t>영웅 아킬레우스</t>
  </si>
  <si>
    <t>벨레로폰의 승리</t>
  </si>
  <si>
    <t>오르페우스의 노래</t>
  </si>
  <si>
    <t>명계의 하데스</t>
  </si>
  <si>
    <t>연인 에우리디케</t>
  </si>
  <si>
    <t>테세우스 자리</t>
  </si>
  <si>
    <t>미노타우로스 자리</t>
  </si>
  <si>
    <t>포세이돈 자리</t>
  </si>
  <si>
    <t>테세우스 자리 홀로그램</t>
  </si>
  <si>
    <t>태양의 아폴론</t>
  </si>
  <si>
    <t>달의 아르테미스</t>
  </si>
  <si>
    <t>해와 달의 어머니 레토</t>
  </si>
  <si>
    <t>아폴론 자리 홀로그램</t>
  </si>
  <si>
    <t>헤라의 자비</t>
  </si>
  <si>
    <t>헤르메스의 묘책</t>
  </si>
  <si>
    <t>파수꾼 아르고스</t>
  </si>
  <si>
    <t>전쟁의 신 아레스</t>
  </si>
  <si>
    <t>대적자 기가스</t>
  </si>
  <si>
    <t>어머니 가이아</t>
  </si>
  <si>
    <t>큐피트의 결혼</t>
  </si>
  <si>
    <t>미의 여신 아프로디테</t>
  </si>
  <si>
    <t>공주 프시케</t>
  </si>
  <si>
    <t>게자리 카드
백조자리 카드
헤라클레스 카드</t>
    <phoneticPr fontId="2" type="noConversion"/>
  </si>
  <si>
    <t>사자자리
방패자리 카드
돌고래자리 카드</t>
    <phoneticPr fontId="2" type="noConversion"/>
  </si>
  <si>
    <t>처녀자리
이리자리
남쪽왕관자리</t>
    <phoneticPr fontId="2" type="noConversion"/>
  </si>
  <si>
    <t>천칭자리
페가수스자리
인디언자리</t>
    <phoneticPr fontId="2" type="noConversion"/>
  </si>
  <si>
    <t>전갈자리
봉황자리
큰곰자리</t>
    <phoneticPr fontId="2" type="noConversion"/>
  </si>
  <si>
    <t>사수자리
용자리
토끼자리</t>
    <phoneticPr fontId="2" type="noConversion"/>
  </si>
  <si>
    <t>염소자리
공작자리
마차부자리</t>
    <phoneticPr fontId="2" type="noConversion"/>
  </si>
  <si>
    <t>물병자리
황새치자리
북쪽왕관자리</t>
    <phoneticPr fontId="2" type="noConversion"/>
  </si>
  <si>
    <t>물고기자리
비둘기자리
머리털자리</t>
    <phoneticPr fontId="2" type="noConversion"/>
  </si>
  <si>
    <t>양자리
사냥개자리
돛자리</t>
    <phoneticPr fontId="2" type="noConversion"/>
  </si>
  <si>
    <t>황소자리
날치자리
카멜레온자리</t>
    <phoneticPr fontId="2" type="noConversion"/>
  </si>
  <si>
    <t>쌍둥이자리
나침반자리
여우자리</t>
    <phoneticPr fontId="2" type="noConversion"/>
  </si>
  <si>
    <t>페르세우스 자리
메두사 자리
안드로메다 자리</t>
    <phoneticPr fontId="2" type="noConversion"/>
  </si>
  <si>
    <t>벨레로폰의 승리
아테나의 계시
괴수 키메라</t>
    <phoneticPr fontId="2" type="noConversion"/>
  </si>
  <si>
    <t>마이더스의 손
술의 신 디오니소스
저승의 강 스틱스</t>
    <phoneticPr fontId="2" type="noConversion"/>
  </si>
  <si>
    <t>오르페우스의 노래
명계의 하데스
연인 에우리디케</t>
    <phoneticPr fontId="2" type="noConversion"/>
  </si>
  <si>
    <t>테세우스 자리
미노타우로스 자리
포세이돈 자리</t>
    <phoneticPr fontId="2" type="noConversion"/>
  </si>
  <si>
    <t>프로메테우스 자리
불의 신전 자리
코카서스 절벽 자리</t>
    <phoneticPr fontId="2" type="noConversion"/>
  </si>
  <si>
    <t>판도라의 호기심
아버지 헤파이스토스
에피메테우스와의 결혼</t>
    <phoneticPr fontId="2" type="noConversion"/>
  </si>
  <si>
    <t>태양의 아폴론
달의 아르테미스
해와 달의 어머니 레토</t>
    <phoneticPr fontId="2" type="noConversion"/>
  </si>
  <si>
    <t>헤라의 자비
헤르메스의 묘책
파수꾼 아르고스</t>
    <phoneticPr fontId="2" type="noConversion"/>
  </si>
  <si>
    <t>전쟁의 신 아레스
대적자 기가스
어머니 가이아</t>
    <phoneticPr fontId="2" type="noConversion"/>
  </si>
  <si>
    <t>큐피트의 결혼
미의 여신 아프로디테
공주 프시케</t>
    <phoneticPr fontId="2" type="noConversion"/>
  </si>
  <si>
    <t>승리자 오디세우스
대왕 아가멤논
영웅 아킬레우스</t>
    <phoneticPr fontId="2" type="noConversion"/>
  </si>
  <si>
    <t>페어리</t>
    <phoneticPr fontId="2" type="noConversion"/>
  </si>
  <si>
    <t>블루오션</t>
    <phoneticPr fontId="2" type="noConversion"/>
  </si>
  <si>
    <t>갤럭시</t>
    <phoneticPr fontId="2" type="noConversion"/>
  </si>
  <si>
    <t>탄생석</t>
    <phoneticPr fontId="2" type="noConversion"/>
  </si>
  <si>
    <t>휴화산섬</t>
  </si>
  <si>
    <t>요동치는 회오리섬</t>
  </si>
  <si>
    <t>얼어붙은 빙산지대</t>
  </si>
  <si>
    <t>유령선 출몰지역</t>
  </si>
  <si>
    <t>둥실둥실 천공 섬</t>
  </si>
  <si>
    <t>UFO 섬</t>
  </si>
  <si>
    <t>휴화산 섬의 아기 용</t>
  </si>
  <si>
    <t>하트 캔디 머신 로보보</t>
  </si>
  <si>
    <t>귀염 멍뭉이 아루</t>
  </si>
  <si>
    <t>아기 거북 도토</t>
  </si>
  <si>
    <t>욕심쟁이 쀼쀼</t>
  </si>
  <si>
    <t>큰 바위 얼굴의 돌잔치</t>
  </si>
  <si>
    <t>눈 내리는 크리스마스 성</t>
  </si>
  <si>
    <t>뜨겁게 달아오른 불화산섬</t>
  </si>
  <si>
    <t>발렌타인데이 초코섬</t>
  </si>
  <si>
    <t>화이트데이 캔디섬</t>
  </si>
  <si>
    <t>거북섬</t>
  </si>
  <si>
    <t>회오리 섬의 '뀨'</t>
  </si>
  <si>
    <t>바위 섬의 '뭄바'</t>
  </si>
  <si>
    <t>얼음섬의 '울라쿵'</t>
  </si>
  <si>
    <t>유령선의 '잭'</t>
  </si>
  <si>
    <t>크리스마스 트리 '크리'</t>
  </si>
  <si>
    <t>불화산 섬의 '이프'</t>
  </si>
  <si>
    <t>사랑의 큐피트 움머</t>
  </si>
  <si>
    <t>변경 후 TreeID 1</t>
    <phoneticPr fontId="2" type="noConversion"/>
  </si>
  <si>
    <t>변경 후 TreeID 2</t>
  </si>
  <si>
    <t>변경 후 TreeID 3</t>
  </si>
  <si>
    <t>변경 후 TreeID 4</t>
  </si>
  <si>
    <t>변경 후 TreeID 5</t>
  </si>
  <si>
    <t>변경 후 작물 이름 1</t>
    <phoneticPr fontId="2" type="noConversion"/>
  </si>
  <si>
    <t>변경 후 작물 이름 2</t>
  </si>
  <si>
    <t>변경 후 작물 이름 3</t>
  </si>
  <si>
    <t>변경 후 작물 이름 4</t>
  </si>
  <si>
    <t>변경 후 작물 이름 5</t>
  </si>
  <si>
    <t>변경 확률 1</t>
    <phoneticPr fontId="2" type="noConversion"/>
  </si>
  <si>
    <t>변경 확률 2</t>
  </si>
  <si>
    <t>변경 확률 3</t>
  </si>
  <si>
    <t>변경 확률 4</t>
  </si>
  <si>
    <t>변경 확률 5</t>
  </si>
  <si>
    <t>변경 전 작물</t>
    <phoneticPr fontId="2" type="noConversion"/>
  </si>
  <si>
    <t>블루오션/몬스터</t>
    <phoneticPr fontId="2" type="noConversion"/>
  </si>
  <si>
    <t>스페셜 행성석 / 행성석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</si>
</sst>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0%"/>
    <numFmt numFmtId="177" formatCode="0.0000_);[Red]\(0.0000\)"/>
    <numFmt numFmtId="178" formatCode="0.0000"/>
    <numFmt numFmtId="179" formatCode="0.000000%"/>
    <numFmt numFmtId="180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/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/>
      <right/>
      <top style="thin">
        <color indexed="64"/>
      </top>
      <bottom style="double">
        <color rgb="FFFF0000"/>
      </bottom>
      <diagonal/>
    </border>
    <border>
      <left/>
      <right style="thin">
        <color indexed="64"/>
      </right>
      <top style="thin">
        <color indexed="64"/>
      </top>
      <bottom style="double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3" fillId="0" borderId="0" xfId="0" applyFont="1">
      <alignment vertical="center"/>
    </xf>
    <xf numFmtId="10" fontId="3" fillId="0" borderId="0" xfId="1" applyNumberFormat="1" applyFont="1">
      <alignment vertical="center"/>
    </xf>
    <xf numFmtId="0" fontId="3" fillId="0" borderId="0" xfId="0" quotePrefix="1" applyFont="1">
      <alignment vertical="center"/>
    </xf>
    <xf numFmtId="0" fontId="4" fillId="0" borderId="0" xfId="0" applyFont="1">
      <alignment vertical="center"/>
    </xf>
    <xf numFmtId="0" fontId="4" fillId="8" borderId="1" xfId="0" applyFont="1" applyFill="1" applyBorder="1">
      <alignment vertical="center"/>
    </xf>
    <xf numFmtId="0" fontId="4" fillId="8" borderId="2" xfId="0" applyFont="1" applyFill="1" applyBorder="1">
      <alignment vertical="center"/>
    </xf>
    <xf numFmtId="0" fontId="4" fillId="8" borderId="4" xfId="0" applyFont="1" applyFill="1" applyBorder="1">
      <alignment vertical="center"/>
    </xf>
    <xf numFmtId="0" fontId="4" fillId="8" borderId="5" xfId="0" applyFont="1" applyFill="1" applyBorder="1">
      <alignment vertical="center"/>
    </xf>
    <xf numFmtId="10" fontId="4" fillId="0" borderId="1" xfId="1" applyNumberFormat="1" applyFont="1" applyBorder="1">
      <alignment vertical="center"/>
    </xf>
    <xf numFmtId="10" fontId="4" fillId="0" borderId="2" xfId="1" applyNumberFormat="1" applyFont="1" applyBorder="1">
      <alignment vertical="center"/>
    </xf>
    <xf numFmtId="10" fontId="4" fillId="0" borderId="6" xfId="1" applyNumberFormat="1" applyFont="1" applyBorder="1">
      <alignment vertical="center"/>
    </xf>
    <xf numFmtId="10" fontId="4" fillId="0" borderId="7" xfId="1" applyNumberFormat="1" applyFont="1" applyBorder="1">
      <alignment vertical="center"/>
    </xf>
    <xf numFmtId="176" fontId="4" fillId="0" borderId="6" xfId="1" applyNumberFormat="1" applyFont="1" applyBorder="1">
      <alignment vertical="center"/>
    </xf>
    <xf numFmtId="0" fontId="4" fillId="8" borderId="6" xfId="0" applyFont="1" applyFill="1" applyBorder="1">
      <alignment vertical="center"/>
    </xf>
    <xf numFmtId="10" fontId="4" fillId="0" borderId="8" xfId="1" applyNumberFormat="1" applyFont="1" applyBorder="1">
      <alignment vertical="center"/>
    </xf>
    <xf numFmtId="0" fontId="5" fillId="6" borderId="0" xfId="0" applyFont="1" applyFill="1" applyAlignment="1">
      <alignment vertical="center"/>
    </xf>
    <xf numFmtId="10" fontId="6" fillId="0" borderId="6" xfId="1" applyNumberFormat="1" applyFont="1" applyBorder="1">
      <alignment vertical="center"/>
    </xf>
    <xf numFmtId="10" fontId="6" fillId="0" borderId="7" xfId="1" applyNumberFormat="1" applyFont="1" applyBorder="1">
      <alignment vertical="center"/>
    </xf>
    <xf numFmtId="0" fontId="4" fillId="7" borderId="1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4" fillId="7" borderId="4" xfId="0" applyFont="1" applyFill="1" applyBorder="1">
      <alignment vertical="center"/>
    </xf>
    <xf numFmtId="0" fontId="4" fillId="7" borderId="5" xfId="0" applyFont="1" applyFill="1" applyBorder="1">
      <alignment vertical="center"/>
    </xf>
    <xf numFmtId="0" fontId="4" fillId="8" borderId="11" xfId="0" applyFont="1" applyFill="1" applyBorder="1">
      <alignment vertical="center"/>
    </xf>
    <xf numFmtId="0" fontId="4" fillId="7" borderId="11" xfId="0" applyFont="1" applyFill="1" applyBorder="1">
      <alignment vertical="center"/>
    </xf>
    <xf numFmtId="2" fontId="4" fillId="0" borderId="10" xfId="1" applyNumberFormat="1" applyFont="1" applyBorder="1">
      <alignment vertical="center"/>
    </xf>
    <xf numFmtId="0" fontId="4" fillId="9" borderId="11" xfId="0" applyFont="1" applyFill="1" applyBorder="1">
      <alignment vertical="center"/>
    </xf>
    <xf numFmtId="10" fontId="6" fillId="9" borderId="10" xfId="1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2" fontId="4" fillId="10" borderId="10" xfId="1" applyNumberFormat="1" applyFont="1" applyFill="1" applyBorder="1">
      <alignment vertical="center"/>
    </xf>
    <xf numFmtId="0" fontId="4" fillId="9" borderId="12" xfId="0" applyFont="1" applyFill="1" applyBorder="1">
      <alignment vertical="center"/>
    </xf>
    <xf numFmtId="10" fontId="6" fillId="9" borderId="3" xfId="1" applyNumberFormat="1" applyFont="1" applyFill="1" applyBorder="1">
      <alignment vertical="center"/>
    </xf>
    <xf numFmtId="0" fontId="4" fillId="7" borderId="12" xfId="0" applyFont="1" applyFill="1" applyBorder="1">
      <alignment vertical="center"/>
    </xf>
    <xf numFmtId="2" fontId="4" fillId="0" borderId="3" xfId="1" applyNumberFormat="1" applyFont="1" applyBorder="1">
      <alignment vertical="center"/>
    </xf>
    <xf numFmtId="0" fontId="4" fillId="8" borderId="12" xfId="0" applyFont="1" applyFill="1" applyBorder="1">
      <alignment vertical="center"/>
    </xf>
    <xf numFmtId="0" fontId="4" fillId="9" borderId="9" xfId="0" applyFont="1" applyFill="1" applyBorder="1">
      <alignment vertical="center"/>
    </xf>
    <xf numFmtId="10" fontId="6" fillId="9" borderId="2" xfId="1" applyNumberFormat="1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4" fillId="8" borderId="9" xfId="0" applyFont="1" applyFill="1" applyBorder="1">
      <alignment vertical="center"/>
    </xf>
    <xf numFmtId="2" fontId="7" fillId="0" borderId="10" xfId="1" applyNumberFormat="1" applyFont="1" applyBorder="1">
      <alignment vertical="center"/>
    </xf>
    <xf numFmtId="2" fontId="7" fillId="0" borderId="2" xfId="1" applyNumberFormat="1" applyFont="1" applyBorder="1">
      <alignment vertical="center"/>
    </xf>
    <xf numFmtId="0" fontId="4" fillId="7" borderId="13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4" fillId="7" borderId="15" xfId="0" applyFont="1" applyFill="1" applyBorder="1">
      <alignment vertical="center"/>
    </xf>
    <xf numFmtId="0" fontId="4" fillId="7" borderId="16" xfId="0" applyFont="1" applyFill="1" applyBorder="1">
      <alignment vertical="center"/>
    </xf>
    <xf numFmtId="0" fontId="4" fillId="7" borderId="17" xfId="0" applyFont="1" applyFill="1" applyBorder="1">
      <alignment vertical="center"/>
    </xf>
    <xf numFmtId="0" fontId="4" fillId="7" borderId="18" xfId="0" applyFont="1" applyFill="1" applyBorder="1">
      <alignment vertical="center"/>
    </xf>
    <xf numFmtId="0" fontId="4" fillId="10" borderId="17" xfId="0" applyFont="1" applyFill="1" applyBorder="1">
      <alignment vertical="center"/>
    </xf>
    <xf numFmtId="0" fontId="4" fillId="2" borderId="19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7" borderId="6" xfId="0" applyFont="1" applyFill="1" applyBorder="1">
      <alignment vertical="center"/>
    </xf>
    <xf numFmtId="10" fontId="4" fillId="0" borderId="21" xfId="1" applyNumberFormat="1" applyFont="1" applyBorder="1">
      <alignment vertical="center"/>
    </xf>
    <xf numFmtId="10" fontId="4" fillId="0" borderId="22" xfId="1" applyNumberFormat="1" applyFont="1" applyBorder="1">
      <alignment vertical="center"/>
    </xf>
    <xf numFmtId="10" fontId="6" fillId="0" borderId="24" xfId="1" applyNumberFormat="1" applyFont="1" applyBorder="1">
      <alignment vertical="center"/>
    </xf>
    <xf numFmtId="2" fontId="7" fillId="0" borderId="25" xfId="1" applyNumberFormat="1" applyFont="1" applyBorder="1">
      <alignment vertical="center"/>
    </xf>
    <xf numFmtId="2" fontId="4" fillId="0" borderId="25" xfId="1" applyNumberFormat="1" applyFont="1" applyBorder="1">
      <alignment vertical="center"/>
    </xf>
    <xf numFmtId="2" fontId="4" fillId="9" borderId="23" xfId="1" applyNumberFormat="1" applyFont="1" applyFill="1" applyBorder="1">
      <alignment vertical="center"/>
    </xf>
    <xf numFmtId="2" fontId="4" fillId="9" borderId="26" xfId="1" applyNumberFormat="1" applyFont="1" applyFill="1" applyBorder="1">
      <alignment vertical="center"/>
    </xf>
    <xf numFmtId="2" fontId="4" fillId="9" borderId="25" xfId="1" applyNumberFormat="1" applyFont="1" applyFill="1" applyBorder="1">
      <alignment vertical="center"/>
    </xf>
    <xf numFmtId="10" fontId="4" fillId="0" borderId="24" xfId="1" applyNumberFormat="1" applyFont="1" applyBorder="1">
      <alignment vertical="center"/>
    </xf>
    <xf numFmtId="2" fontId="7" fillId="0" borderId="23" xfId="1" applyNumberFormat="1" applyFont="1" applyBorder="1">
      <alignment vertical="center"/>
    </xf>
    <xf numFmtId="2" fontId="4" fillId="0" borderId="26" xfId="1" applyNumberFormat="1" applyFont="1" applyBorder="1">
      <alignment vertical="center"/>
    </xf>
    <xf numFmtId="0" fontId="3" fillId="0" borderId="0" xfId="0" applyFont="1" applyFill="1">
      <alignment vertical="center"/>
    </xf>
    <xf numFmtId="10" fontId="3" fillId="0" borderId="0" xfId="1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10" fontId="3" fillId="3" borderId="0" xfId="1" applyNumberFormat="1" applyFont="1" applyFill="1" applyAlignment="1">
      <alignment horizontal="center" vertical="center"/>
    </xf>
    <xf numFmtId="10" fontId="3" fillId="0" borderId="0" xfId="1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2" fontId="3" fillId="3" borderId="0" xfId="0" applyNumberFormat="1" applyFont="1" applyFill="1" applyAlignment="1">
      <alignment horizontal="center" vertical="center"/>
    </xf>
    <xf numFmtId="179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8" fillId="0" borderId="0" xfId="0" applyFont="1">
      <alignment vertical="center"/>
    </xf>
    <xf numFmtId="0" fontId="5" fillId="6" borderId="27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176" fontId="4" fillId="0" borderId="0" xfId="1" applyNumberFormat="1" applyFont="1" applyFill="1" applyBorder="1">
      <alignment vertical="center"/>
    </xf>
    <xf numFmtId="0" fontId="5" fillId="6" borderId="28" xfId="0" applyFont="1" applyFill="1" applyBorder="1" applyAlignment="1">
      <alignment vertical="center"/>
    </xf>
    <xf numFmtId="0" fontId="4" fillId="10" borderId="18" xfId="0" applyFont="1" applyFill="1" applyBorder="1">
      <alignment vertical="center"/>
    </xf>
    <xf numFmtId="2" fontId="4" fillId="10" borderId="3" xfId="1" applyNumberFormat="1" applyFont="1" applyFill="1" applyBorder="1">
      <alignment vertical="center"/>
    </xf>
    <xf numFmtId="10" fontId="4" fillId="11" borderId="1" xfId="1" applyNumberFormat="1" applyFont="1" applyFill="1" applyBorder="1">
      <alignment vertical="center"/>
    </xf>
    <xf numFmtId="10" fontId="6" fillId="11" borderId="1" xfId="1" applyNumberFormat="1" applyFont="1" applyFill="1" applyBorder="1">
      <alignment vertical="center"/>
    </xf>
    <xf numFmtId="178" fontId="7" fillId="11" borderId="1" xfId="1" applyNumberFormat="1" applyFont="1" applyFill="1" applyBorder="1">
      <alignment vertical="center"/>
    </xf>
    <xf numFmtId="2" fontId="4" fillId="11" borderId="1" xfId="1" applyNumberFormat="1" applyFont="1" applyFill="1" applyBorder="1">
      <alignment vertical="center"/>
    </xf>
    <xf numFmtId="0" fontId="4" fillId="11" borderId="1" xfId="0" applyFont="1" applyFill="1" applyBorder="1">
      <alignment vertical="center"/>
    </xf>
    <xf numFmtId="2" fontId="7" fillId="11" borderId="1" xfId="1" applyNumberFormat="1" applyFont="1" applyFill="1" applyBorder="1">
      <alignment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0" xfId="0" applyFont="1" applyFill="1" applyBorder="1" applyAlignment="1">
      <alignment horizontal="center" vertical="center"/>
    </xf>
    <xf numFmtId="0" fontId="5" fillId="11" borderId="0" xfId="0" applyFont="1" applyFill="1" applyAlignment="1">
      <alignment vertical="center"/>
    </xf>
    <xf numFmtId="0" fontId="4" fillId="11" borderId="0" xfId="0" applyFont="1" applyFill="1" applyBorder="1" applyAlignment="1">
      <alignment vertical="center"/>
    </xf>
    <xf numFmtId="0" fontId="4" fillId="11" borderId="0" xfId="0" applyFont="1" applyFill="1">
      <alignment vertical="center"/>
    </xf>
    <xf numFmtId="0" fontId="4" fillId="2" borderId="31" xfId="0" applyFont="1" applyFill="1" applyBorder="1">
      <alignment vertical="center"/>
    </xf>
    <xf numFmtId="176" fontId="4" fillId="11" borderId="6" xfId="1" applyNumberFormat="1" applyFont="1" applyFill="1" applyBorder="1">
      <alignment vertical="center"/>
    </xf>
    <xf numFmtId="176" fontId="4" fillId="11" borderId="7" xfId="1" applyNumberFormat="1" applyFont="1" applyFill="1" applyBorder="1">
      <alignment vertical="center"/>
    </xf>
    <xf numFmtId="10" fontId="4" fillId="11" borderId="6" xfId="1" applyNumberFormat="1" applyFont="1" applyFill="1" applyBorder="1">
      <alignment vertical="center"/>
    </xf>
    <xf numFmtId="0" fontId="4" fillId="11" borderId="7" xfId="0" applyFont="1" applyFill="1" applyBorder="1">
      <alignment vertical="center"/>
    </xf>
    <xf numFmtId="0" fontId="4" fillId="11" borderId="0" xfId="0" applyFont="1" applyFill="1" applyBorder="1">
      <alignment vertical="center"/>
    </xf>
    <xf numFmtId="176" fontId="4" fillId="11" borderId="41" xfId="1" applyNumberFormat="1" applyFont="1" applyFill="1" applyBorder="1">
      <alignment vertical="center"/>
    </xf>
    <xf numFmtId="176" fontId="4" fillId="11" borderId="42" xfId="1" applyNumberFormat="1" applyFont="1" applyFill="1" applyBorder="1">
      <alignment vertical="center"/>
    </xf>
    <xf numFmtId="10" fontId="4" fillId="11" borderId="42" xfId="1" applyNumberFormat="1" applyFont="1" applyFill="1" applyBorder="1">
      <alignment vertical="center"/>
    </xf>
    <xf numFmtId="0" fontId="3" fillId="11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10" fontId="3" fillId="11" borderId="0" xfId="1" applyNumberFormat="1" applyFont="1" applyFill="1">
      <alignment vertical="center"/>
    </xf>
    <xf numFmtId="10" fontId="3" fillId="2" borderId="1" xfId="1" applyNumberFormat="1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11" borderId="1" xfId="1" applyNumberFormat="1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9" fillId="11" borderId="41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9" fillId="11" borderId="43" xfId="0" applyFont="1" applyFill="1" applyBorder="1" applyAlignment="1">
      <alignment horizontal="center" vertical="center"/>
    </xf>
    <xf numFmtId="0" fontId="9" fillId="11" borderId="45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32" xfId="0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11" borderId="55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9" fontId="9" fillId="11" borderId="4" xfId="1" applyNumberFormat="1" applyFont="1" applyFill="1" applyBorder="1" applyAlignment="1">
      <alignment horizontal="center" vertical="center"/>
    </xf>
    <xf numFmtId="9" fontId="9" fillId="11" borderId="19" xfId="1" applyNumberFormat="1" applyFont="1" applyFill="1" applyBorder="1" applyAlignment="1">
      <alignment horizontal="center" vertical="center"/>
    </xf>
    <xf numFmtId="9" fontId="9" fillId="11" borderId="9" xfId="1" applyNumberFormat="1" applyFont="1" applyFill="1" applyBorder="1" applyAlignment="1">
      <alignment horizontal="center" vertical="center"/>
    </xf>
    <xf numFmtId="9" fontId="9" fillId="11" borderId="5" xfId="1" applyNumberFormat="1" applyFont="1" applyFill="1" applyBorder="1" applyAlignment="1">
      <alignment horizontal="center" vertical="center"/>
    </xf>
    <xf numFmtId="9" fontId="9" fillId="11" borderId="12" xfId="1" applyNumberFormat="1" applyFont="1" applyFill="1" applyBorder="1" applyAlignment="1">
      <alignment horizontal="center" vertical="center"/>
    </xf>
    <xf numFmtId="9" fontId="9" fillId="11" borderId="11" xfId="1" applyNumberFormat="1" applyFont="1" applyFill="1" applyBorder="1" applyAlignment="1">
      <alignment horizontal="center" vertical="center"/>
    </xf>
    <xf numFmtId="9" fontId="3" fillId="11" borderId="4" xfId="1" applyNumberFormat="1" applyFont="1" applyFill="1" applyBorder="1" applyAlignment="1">
      <alignment horizontal="center" vertical="center"/>
    </xf>
    <xf numFmtId="9" fontId="3" fillId="11" borderId="19" xfId="1" applyNumberFormat="1" applyFont="1" applyFill="1" applyBorder="1" applyAlignment="1">
      <alignment horizontal="center" vertical="center"/>
    </xf>
    <xf numFmtId="9" fontId="3" fillId="11" borderId="5" xfId="1" applyNumberFormat="1" applyFont="1" applyFill="1" applyBorder="1" applyAlignment="1">
      <alignment horizontal="center" vertical="center"/>
    </xf>
    <xf numFmtId="9" fontId="9" fillId="11" borderId="6" xfId="1" applyNumberFormat="1" applyFont="1" applyFill="1" applyBorder="1" applyAlignment="1">
      <alignment horizontal="center" vertical="center"/>
    </xf>
    <xf numFmtId="9" fontId="9" fillId="11" borderId="1" xfId="1" applyNumberFormat="1" applyFont="1" applyFill="1" applyBorder="1" applyAlignment="1">
      <alignment horizontal="center" vertical="center"/>
    </xf>
    <xf numFmtId="9" fontId="9" fillId="11" borderId="2" xfId="1" applyNumberFormat="1" applyFont="1" applyFill="1" applyBorder="1" applyAlignment="1">
      <alignment horizontal="center" vertical="center"/>
    </xf>
    <xf numFmtId="9" fontId="9" fillId="11" borderId="7" xfId="1" applyNumberFormat="1" applyFont="1" applyFill="1" applyBorder="1" applyAlignment="1">
      <alignment horizontal="center" vertical="center"/>
    </xf>
    <xf numFmtId="9" fontId="9" fillId="11" borderId="3" xfId="1" applyNumberFormat="1" applyFont="1" applyFill="1" applyBorder="1" applyAlignment="1">
      <alignment horizontal="center" vertical="center"/>
    </xf>
    <xf numFmtId="9" fontId="9" fillId="11" borderId="10" xfId="1" applyNumberFormat="1" applyFont="1" applyFill="1" applyBorder="1" applyAlignment="1">
      <alignment horizontal="center" vertical="center"/>
    </xf>
    <xf numFmtId="9" fontId="3" fillId="11" borderId="6" xfId="1" applyNumberFormat="1" applyFont="1" applyFill="1" applyBorder="1" applyAlignment="1">
      <alignment horizontal="center" vertical="center"/>
    </xf>
    <xf numFmtId="9" fontId="3" fillId="11" borderId="1" xfId="1" applyNumberFormat="1" applyFont="1" applyFill="1" applyBorder="1" applyAlignment="1">
      <alignment horizontal="center" vertical="center"/>
    </xf>
    <xf numFmtId="9" fontId="3" fillId="11" borderId="7" xfId="1" applyNumberFormat="1" applyFont="1" applyFill="1" applyBorder="1" applyAlignment="1">
      <alignment horizontal="center" vertical="center"/>
    </xf>
    <xf numFmtId="9" fontId="3" fillId="11" borderId="2" xfId="1" applyNumberFormat="1" applyFont="1" applyFill="1" applyBorder="1" applyAlignment="1">
      <alignment horizontal="center" vertical="center"/>
    </xf>
    <xf numFmtId="9" fontId="3" fillId="11" borderId="3" xfId="1" applyNumberFormat="1" applyFont="1" applyFill="1" applyBorder="1" applyAlignment="1">
      <alignment horizontal="center" vertical="center"/>
    </xf>
    <xf numFmtId="9" fontId="3" fillId="11" borderId="10" xfId="1" applyNumberFormat="1" applyFont="1" applyFill="1" applyBorder="1" applyAlignment="1">
      <alignment horizontal="center" vertical="center"/>
    </xf>
    <xf numFmtId="9" fontId="9" fillId="11" borderId="8" xfId="1" applyNumberFormat="1" applyFont="1" applyFill="1" applyBorder="1" applyAlignment="1">
      <alignment horizontal="center" vertical="center"/>
    </xf>
    <xf numFmtId="9" fontId="9" fillId="11" borderId="32" xfId="1" applyNumberFormat="1" applyFont="1" applyFill="1" applyBorder="1" applyAlignment="1">
      <alignment horizontal="center" vertical="center"/>
    </xf>
    <xf numFmtId="9" fontId="9" fillId="11" borderId="54" xfId="1" applyNumberFormat="1" applyFont="1" applyFill="1" applyBorder="1" applyAlignment="1">
      <alignment horizontal="center" vertical="center"/>
    </xf>
    <xf numFmtId="9" fontId="9" fillId="11" borderId="33" xfId="1" applyNumberFormat="1" applyFont="1" applyFill="1" applyBorder="1" applyAlignment="1">
      <alignment horizontal="center" vertical="center"/>
    </xf>
    <xf numFmtId="9" fontId="9" fillId="11" borderId="52" xfId="1" applyNumberFormat="1" applyFont="1" applyFill="1" applyBorder="1" applyAlignment="1">
      <alignment horizontal="center" vertical="center"/>
    </xf>
    <xf numFmtId="9" fontId="9" fillId="11" borderId="53" xfId="1" applyNumberFormat="1" applyFont="1" applyFill="1" applyBorder="1" applyAlignment="1">
      <alignment horizontal="center" vertical="center"/>
    </xf>
    <xf numFmtId="9" fontId="3" fillId="11" borderId="32" xfId="1" applyNumberFormat="1" applyFont="1" applyFill="1" applyBorder="1" applyAlignment="1">
      <alignment horizontal="center" vertical="center"/>
    </xf>
    <xf numFmtId="9" fontId="3" fillId="11" borderId="33" xfId="1" applyNumberFormat="1" applyFont="1" applyFill="1" applyBorder="1" applyAlignment="1">
      <alignment horizontal="center" vertical="center"/>
    </xf>
    <xf numFmtId="9" fontId="9" fillId="11" borderId="55" xfId="1" applyNumberFormat="1" applyFont="1" applyFill="1" applyBorder="1" applyAlignment="1">
      <alignment horizontal="center" vertical="center"/>
    </xf>
    <xf numFmtId="9" fontId="9" fillId="11" borderId="30" xfId="1" applyNumberFormat="1" applyFont="1" applyFill="1" applyBorder="1" applyAlignment="1">
      <alignment horizontal="center" vertical="center"/>
    </xf>
    <xf numFmtId="9" fontId="9" fillId="11" borderId="46" xfId="1" applyNumberFormat="1" applyFont="1" applyFill="1" applyBorder="1" applyAlignment="1">
      <alignment horizontal="center" vertical="center"/>
    </xf>
    <xf numFmtId="9" fontId="9" fillId="11" borderId="56" xfId="1" applyNumberFormat="1" applyFont="1" applyFill="1" applyBorder="1" applyAlignment="1">
      <alignment horizontal="center" vertical="center"/>
    </xf>
    <xf numFmtId="9" fontId="9" fillId="11" borderId="50" xfId="1" applyNumberFormat="1" applyFont="1" applyFill="1" applyBorder="1" applyAlignment="1">
      <alignment horizontal="center" vertical="center"/>
    </xf>
    <xf numFmtId="9" fontId="9" fillId="11" borderId="44" xfId="1" applyNumberFormat="1" applyFont="1" applyFill="1" applyBorder="1" applyAlignment="1">
      <alignment horizontal="center" vertical="center"/>
    </xf>
    <xf numFmtId="177" fontId="3" fillId="11" borderId="0" xfId="1" applyNumberFormat="1" applyFont="1" applyFill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0" fontId="3" fillId="11" borderId="0" xfId="1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left" vertical="center"/>
    </xf>
    <xf numFmtId="0" fontId="3" fillId="11" borderId="0" xfId="0" quotePrefix="1" applyFont="1" applyFill="1">
      <alignment vertical="center"/>
    </xf>
    <xf numFmtId="2" fontId="3" fillId="11" borderId="0" xfId="0" applyNumberFormat="1" applyFont="1" applyFill="1" applyAlignment="1">
      <alignment horizontal="center" vertical="center"/>
    </xf>
    <xf numFmtId="0" fontId="3" fillId="13" borderId="15" xfId="0" applyFont="1" applyFill="1" applyBorder="1" applyAlignment="1">
      <alignment horizontal="center" vertical="center"/>
    </xf>
    <xf numFmtId="0" fontId="3" fillId="13" borderId="13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 vertical="center"/>
    </xf>
    <xf numFmtId="0" fontId="3" fillId="13" borderId="6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7" xfId="0" applyFont="1" applyFill="1" applyBorder="1" applyAlignment="1">
      <alignment horizontal="center" vertical="center"/>
    </xf>
    <xf numFmtId="0" fontId="3" fillId="13" borderId="55" xfId="0" applyFont="1" applyFill="1" applyBorder="1" applyAlignment="1">
      <alignment horizontal="center" vertical="center"/>
    </xf>
    <xf numFmtId="0" fontId="3" fillId="13" borderId="30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3" fillId="13" borderId="33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center" vertical="center"/>
    </xf>
    <xf numFmtId="0" fontId="3" fillId="13" borderId="32" xfId="0" applyFont="1" applyFill="1" applyBorder="1" applyAlignment="1">
      <alignment horizontal="center" vertical="center"/>
    </xf>
    <xf numFmtId="9" fontId="3" fillId="11" borderId="1" xfId="1" applyFont="1" applyFill="1" applyBorder="1" applyAlignment="1">
      <alignment horizontal="center" vertical="center"/>
    </xf>
    <xf numFmtId="9" fontId="3" fillId="11" borderId="19" xfId="1" applyFont="1" applyFill="1" applyBorder="1" applyAlignment="1">
      <alignment horizontal="center" vertical="center"/>
    </xf>
    <xf numFmtId="9" fontId="3" fillId="11" borderId="5" xfId="1" applyFont="1" applyFill="1" applyBorder="1" applyAlignment="1">
      <alignment horizontal="center" vertical="center"/>
    </xf>
    <xf numFmtId="9" fontId="3" fillId="11" borderId="7" xfId="1" applyFont="1" applyFill="1" applyBorder="1" applyAlignment="1">
      <alignment horizontal="center" vertical="center"/>
    </xf>
    <xf numFmtId="9" fontId="3" fillId="11" borderId="32" xfId="1" applyFont="1" applyFill="1" applyBorder="1" applyAlignment="1">
      <alignment horizontal="center" vertical="center"/>
    </xf>
    <xf numFmtId="9" fontId="3" fillId="11" borderId="33" xfId="1" applyFont="1" applyFill="1" applyBorder="1" applyAlignment="1">
      <alignment horizontal="center" vertical="center"/>
    </xf>
    <xf numFmtId="176" fontId="4" fillId="11" borderId="0" xfId="0" applyNumberFormat="1" applyFont="1" applyFill="1">
      <alignment vertical="center"/>
    </xf>
    <xf numFmtId="10" fontId="4" fillId="11" borderId="0" xfId="0" applyNumberFormat="1" applyFont="1" applyFill="1">
      <alignment vertical="center"/>
    </xf>
    <xf numFmtId="10" fontId="4" fillId="12" borderId="42" xfId="1" applyNumberFormat="1" applyFont="1" applyFill="1" applyBorder="1">
      <alignment vertical="center"/>
    </xf>
    <xf numFmtId="10" fontId="4" fillId="12" borderId="6" xfId="1" applyNumberFormat="1" applyFont="1" applyFill="1" applyBorder="1">
      <alignment vertical="center"/>
    </xf>
    <xf numFmtId="10" fontId="4" fillId="12" borderId="1" xfId="1" applyNumberFormat="1" applyFont="1" applyFill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10" fontId="3" fillId="9" borderId="1" xfId="1" applyNumberFormat="1" applyFont="1" applyFill="1" applyBorder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9" fontId="3" fillId="11" borderId="52" xfId="1" applyNumberFormat="1" applyFont="1" applyFill="1" applyBorder="1" applyAlignment="1">
      <alignment horizontal="center" vertical="center"/>
    </xf>
    <xf numFmtId="9" fontId="9" fillId="11" borderId="57" xfId="1" applyNumberFormat="1" applyFont="1" applyFill="1" applyBorder="1" applyAlignment="1">
      <alignment horizontal="center" vertical="center"/>
    </xf>
    <xf numFmtId="9" fontId="9" fillId="11" borderId="0" xfId="1" applyNumberFormat="1" applyFont="1" applyFill="1" applyBorder="1" applyAlignment="1">
      <alignment horizontal="center" vertical="center"/>
    </xf>
    <xf numFmtId="9" fontId="9" fillId="11" borderId="34" xfId="1" applyNumberFormat="1" applyFont="1" applyFill="1" applyBorder="1" applyAlignment="1">
      <alignment horizontal="center" vertical="center"/>
    </xf>
    <xf numFmtId="9" fontId="9" fillId="11" borderId="58" xfId="1" applyNumberFormat="1" applyFont="1" applyFill="1" applyBorder="1" applyAlignment="1">
      <alignment horizontal="center" vertical="center"/>
    </xf>
    <xf numFmtId="9" fontId="9" fillId="11" borderId="36" xfId="1" applyNumberFormat="1" applyFont="1" applyFill="1" applyBorder="1" applyAlignment="1">
      <alignment horizontal="center" vertical="center"/>
    </xf>
    <xf numFmtId="0" fontId="9" fillId="14" borderId="42" xfId="0" applyFont="1" applyFill="1" applyBorder="1" applyAlignment="1">
      <alignment horizontal="center" vertical="center"/>
    </xf>
    <xf numFmtId="0" fontId="9" fillId="14" borderId="4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6" borderId="4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37" xfId="0" applyFont="1" applyFill="1" applyBorder="1" applyAlignment="1">
      <alignment horizontal="center" vertical="center"/>
    </xf>
    <xf numFmtId="0" fontId="5" fillId="6" borderId="38" xfId="0" applyFont="1" applyFill="1" applyBorder="1" applyAlignment="1">
      <alignment horizontal="center" vertical="center"/>
    </xf>
    <xf numFmtId="0" fontId="5" fillId="6" borderId="3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4" tint="0.39994506668294322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7"/>
  <sheetViews>
    <sheetView workbookViewId="0">
      <selection activeCell="R16" sqref="R16"/>
    </sheetView>
  </sheetViews>
  <sheetFormatPr defaultRowHeight="11.25" x14ac:dyDescent="0.3"/>
  <cols>
    <col min="1" max="1" width="2.625" style="4" customWidth="1"/>
    <col min="2" max="2" width="8.125" style="4" bestFit="1" customWidth="1"/>
    <col min="3" max="4" width="6.625" style="4" bestFit="1" customWidth="1"/>
    <col min="5" max="5" width="5.125" style="4" bestFit="1" customWidth="1"/>
    <col min="6" max="6" width="8.125" style="4" bestFit="1" customWidth="1"/>
    <col min="7" max="7" width="5.875" style="4" bestFit="1" customWidth="1"/>
    <col min="8" max="8" width="6.125" style="4" bestFit="1" customWidth="1"/>
    <col min="9" max="10" width="5.875" style="4" bestFit="1" customWidth="1"/>
    <col min="11" max="14" width="6.125" style="4" customWidth="1"/>
    <col min="15" max="15" width="8.125" style="4" bestFit="1" customWidth="1"/>
    <col min="16" max="16" width="8.625" style="4" bestFit="1" customWidth="1"/>
    <col min="17" max="17" width="9" style="4"/>
    <col min="18" max="18" width="2.625" style="4" customWidth="1"/>
    <col min="19" max="19" width="6.625" style="4" bestFit="1" customWidth="1"/>
    <col min="20" max="21" width="8.875" style="4" bestFit="1" customWidth="1"/>
    <col min="22" max="22" width="12.375" style="4" bestFit="1" customWidth="1"/>
    <col min="23" max="23" width="8.125" style="4" bestFit="1" customWidth="1"/>
    <col min="24" max="24" width="8.875" style="4" bestFit="1" customWidth="1"/>
    <col min="25" max="25" width="7.375" style="4" bestFit="1" customWidth="1"/>
    <col min="26" max="26" width="8.375" style="4" bestFit="1" customWidth="1"/>
    <col min="27" max="27" width="8.875" style="4" bestFit="1" customWidth="1"/>
    <col min="28" max="28" width="9" style="4"/>
    <col min="29" max="29" width="2.625" style="4" customWidth="1"/>
    <col min="30" max="30" width="9" style="4"/>
    <col min="31" max="31" width="10.625" style="4" bestFit="1" customWidth="1"/>
    <col min="32" max="32" width="8.125" style="4" bestFit="1" customWidth="1"/>
    <col min="33" max="33" width="9" style="4"/>
    <col min="34" max="34" width="12.5" style="4" bestFit="1" customWidth="1"/>
    <col min="35" max="35" width="5.875" style="4" bestFit="1" customWidth="1"/>
    <col min="36" max="16384" width="9" style="4"/>
  </cols>
  <sheetData>
    <row r="2" spans="1:17" ht="12" thickBot="1" x14ac:dyDescent="0.35">
      <c r="A2" s="16"/>
      <c r="B2" s="82" t="s">
        <v>19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6"/>
      <c r="O2" s="83"/>
      <c r="P2" s="83"/>
      <c r="Q2" s="83"/>
    </row>
    <row r="3" spans="1:17" x14ac:dyDescent="0.3">
      <c r="A3" s="220"/>
      <c r="B3" s="28" t="s">
        <v>9</v>
      </c>
      <c r="C3" s="49" t="s">
        <v>11</v>
      </c>
      <c r="D3" s="49" t="s">
        <v>15</v>
      </c>
      <c r="E3" s="49" t="s">
        <v>12</v>
      </c>
      <c r="F3" s="50" t="s">
        <v>13</v>
      </c>
      <c r="G3" s="28" t="s">
        <v>20</v>
      </c>
      <c r="H3" s="29" t="s">
        <v>21</v>
      </c>
      <c r="I3" s="26" t="s">
        <v>36</v>
      </c>
      <c r="J3" s="26"/>
      <c r="K3" s="36"/>
      <c r="L3" s="31"/>
      <c r="M3" s="26"/>
      <c r="N3" s="31"/>
      <c r="O3" s="84"/>
      <c r="P3" s="84"/>
      <c r="Q3" s="84"/>
    </row>
    <row r="4" spans="1:17" ht="12" thickBot="1" x14ac:dyDescent="0.35">
      <c r="A4" s="220"/>
      <c r="B4" s="13">
        <f>G6*I6 - SUM(C4:F4)</f>
        <v>0.31100700000000009</v>
      </c>
      <c r="C4" s="9">
        <v>0.02</v>
      </c>
      <c r="D4" s="15">
        <v>1E-4</v>
      </c>
      <c r="E4" s="9">
        <v>0.03</v>
      </c>
      <c r="F4" s="10">
        <v>1.4999999999999999E-2</v>
      </c>
      <c r="G4" s="17">
        <f>SUM(B4,C4,E4,F4)</f>
        <v>0.37600700000000009</v>
      </c>
      <c r="H4" s="18">
        <f>SUM(B4,D4,E4,F4)</f>
        <v>0.35610700000000006</v>
      </c>
      <c r="I4" s="27"/>
      <c r="J4" s="27"/>
      <c r="K4" s="37"/>
      <c r="L4" s="32"/>
      <c r="M4" s="27"/>
      <c r="N4" s="32"/>
      <c r="O4" s="85"/>
      <c r="P4" s="85"/>
      <c r="Q4" s="84"/>
    </row>
    <row r="5" spans="1:17" x14ac:dyDescent="0.3">
      <c r="A5" s="220"/>
      <c r="B5" s="14" t="s">
        <v>14</v>
      </c>
      <c r="C5" s="5" t="s">
        <v>10</v>
      </c>
      <c r="D5" s="5" t="s">
        <v>15</v>
      </c>
      <c r="E5" s="5" t="s">
        <v>12</v>
      </c>
      <c r="F5" s="6" t="s">
        <v>13</v>
      </c>
      <c r="G5" s="7" t="s">
        <v>20</v>
      </c>
      <c r="H5" s="8" t="s">
        <v>21</v>
      </c>
      <c r="I5" s="23" t="s">
        <v>24</v>
      </c>
      <c r="J5" s="23" t="s">
        <v>25</v>
      </c>
      <c r="K5" s="36"/>
      <c r="L5" s="31"/>
      <c r="M5" s="26"/>
      <c r="N5" s="31"/>
      <c r="O5" s="84"/>
      <c r="P5" s="84"/>
      <c r="Q5" s="84"/>
    </row>
    <row r="6" spans="1:17" ht="12" thickBot="1" x14ac:dyDescent="0.35">
      <c r="A6" s="220"/>
      <c r="B6" s="13">
        <f>G8*I8 - SUM(C6:F6)</f>
        <v>0.18573800000000007</v>
      </c>
      <c r="C6" s="53">
        <v>0.02</v>
      </c>
      <c r="D6" s="52">
        <v>1E-4</v>
      </c>
      <c r="E6" s="53">
        <v>0.03</v>
      </c>
      <c r="F6" s="10">
        <v>1.4999999999999999E-2</v>
      </c>
      <c r="G6" s="52">
        <f>SUM(B6,C6,E6,F6)</f>
        <v>0.25073800000000007</v>
      </c>
      <c r="H6" s="54">
        <f>SUM(B6,D6,E6,F6)</f>
        <v>0.23083800000000004</v>
      </c>
      <c r="I6" s="55">
        <v>1.5</v>
      </c>
      <c r="J6" s="56">
        <f>H4/H6</f>
        <v>1.5426706174893214</v>
      </c>
      <c r="K6" s="57"/>
      <c r="L6" s="58"/>
      <c r="M6" s="59"/>
      <c r="N6" s="58"/>
      <c r="O6" s="85"/>
      <c r="P6" s="85"/>
      <c r="Q6" s="85"/>
    </row>
    <row r="7" spans="1:17" ht="12" thickTop="1" x14ac:dyDescent="0.3">
      <c r="A7" s="219"/>
      <c r="B7" s="44" t="s">
        <v>16</v>
      </c>
      <c r="C7" s="42" t="s">
        <v>10</v>
      </c>
      <c r="D7" s="42" t="s">
        <v>15</v>
      </c>
      <c r="E7" s="42" t="s">
        <v>12</v>
      </c>
      <c r="F7" s="43" t="s">
        <v>13</v>
      </c>
      <c r="G7" s="44" t="s">
        <v>20</v>
      </c>
      <c r="H7" s="45" t="s">
        <v>21</v>
      </c>
      <c r="I7" s="46" t="s">
        <v>24</v>
      </c>
      <c r="J7" s="46" t="s">
        <v>25</v>
      </c>
      <c r="K7" s="43" t="s">
        <v>26</v>
      </c>
      <c r="L7" s="47" t="s">
        <v>27</v>
      </c>
      <c r="M7" s="48"/>
      <c r="N7" s="87"/>
      <c r="O7" s="84"/>
      <c r="P7" s="84"/>
      <c r="Q7" s="84"/>
    </row>
    <row r="8" spans="1:17" ht="12" thickBot="1" x14ac:dyDescent="0.35">
      <c r="A8" s="219"/>
      <c r="B8" s="13">
        <f>G10*I10 - SUM(C8:F8)</f>
        <v>0.11417000000000005</v>
      </c>
      <c r="C8" s="9">
        <v>0.02</v>
      </c>
      <c r="D8" s="15">
        <v>1E-4</v>
      </c>
      <c r="E8" s="9">
        <v>0.03</v>
      </c>
      <c r="F8" s="10">
        <v>1.4999999999999999E-2</v>
      </c>
      <c r="G8" s="11">
        <f>SUM(B8,C8,E8,F8)</f>
        <v>0.17917000000000005</v>
      </c>
      <c r="H8" s="12">
        <f>SUM(B8,D8,E8,F8)</f>
        <v>0.15927000000000008</v>
      </c>
      <c r="I8" s="40">
        <v>1.4</v>
      </c>
      <c r="J8" s="25">
        <f>H6/H8</f>
        <v>1.4493501601054808</v>
      </c>
      <c r="K8" s="41">
        <f>G4/G8</f>
        <v>2.0986046771222862</v>
      </c>
      <c r="L8" s="34">
        <f>H4/H8</f>
        <v>2.2358699064481691</v>
      </c>
      <c r="M8" s="30"/>
      <c r="N8" s="88"/>
      <c r="O8" s="85"/>
      <c r="P8" s="85"/>
      <c r="Q8" s="85"/>
    </row>
    <row r="9" spans="1:17" x14ac:dyDescent="0.3">
      <c r="A9" s="219"/>
      <c r="B9" s="14" t="s">
        <v>17</v>
      </c>
      <c r="C9" s="5" t="s">
        <v>10</v>
      </c>
      <c r="D9" s="5" t="s">
        <v>15</v>
      </c>
      <c r="E9" s="5" t="s">
        <v>12</v>
      </c>
      <c r="F9" s="6" t="s">
        <v>13</v>
      </c>
      <c r="G9" s="7" t="s">
        <v>20</v>
      </c>
      <c r="H9" s="8" t="s">
        <v>21</v>
      </c>
      <c r="I9" s="23" t="s">
        <v>24</v>
      </c>
      <c r="J9" s="23" t="s">
        <v>25</v>
      </c>
      <c r="K9" s="39" t="s">
        <v>26</v>
      </c>
      <c r="L9" s="35" t="s">
        <v>27</v>
      </c>
      <c r="M9" s="23" t="s">
        <v>28</v>
      </c>
      <c r="N9" s="35" t="s">
        <v>29</v>
      </c>
      <c r="O9" s="84"/>
      <c r="P9" s="84"/>
      <c r="Q9" s="84"/>
    </row>
    <row r="10" spans="1:17" ht="12" thickBot="1" x14ac:dyDescent="0.35">
      <c r="A10" s="219"/>
      <c r="B10" s="13">
        <f>G12*I12 - SUM(C10:F10)</f>
        <v>7.290000000000002E-2</v>
      </c>
      <c r="C10" s="9">
        <v>0.02</v>
      </c>
      <c r="D10" s="15">
        <v>1E-4</v>
      </c>
      <c r="E10" s="9">
        <v>0.03</v>
      </c>
      <c r="F10" s="10">
        <v>1.4999999999999999E-2</v>
      </c>
      <c r="G10" s="11">
        <f>SUM(B10,C10,E10,F10)</f>
        <v>0.13790000000000002</v>
      </c>
      <c r="H10" s="12">
        <f>SUM(B10,D10,E10,F10)</f>
        <v>0.11800000000000002</v>
      </c>
      <c r="I10" s="40">
        <v>1.3</v>
      </c>
      <c r="J10" s="25">
        <f>H8/H10</f>
        <v>1.3497457627118647</v>
      </c>
      <c r="K10" s="41">
        <f>G6/G10</f>
        <v>1.8182596084118929</v>
      </c>
      <c r="L10" s="34">
        <f>H6/H10</f>
        <v>1.9562542372881355</v>
      </c>
      <c r="M10" s="40">
        <f>G4/G10</f>
        <v>2.7266642494561277</v>
      </c>
      <c r="N10" s="34">
        <f>H4/H10</f>
        <v>3.01785593220339</v>
      </c>
      <c r="O10" s="85"/>
      <c r="P10" s="85"/>
      <c r="Q10" s="85"/>
    </row>
    <row r="11" spans="1:17" x14ac:dyDescent="0.3">
      <c r="A11" s="219"/>
      <c r="B11" s="51" t="s">
        <v>18</v>
      </c>
      <c r="C11" s="19" t="s">
        <v>10</v>
      </c>
      <c r="D11" s="19" t="s">
        <v>15</v>
      </c>
      <c r="E11" s="19" t="s">
        <v>12</v>
      </c>
      <c r="F11" s="20" t="s">
        <v>13</v>
      </c>
      <c r="G11" s="21" t="s">
        <v>20</v>
      </c>
      <c r="H11" s="22" t="s">
        <v>21</v>
      </c>
      <c r="I11" s="24" t="s">
        <v>24</v>
      </c>
      <c r="J11" s="24" t="s">
        <v>25</v>
      </c>
      <c r="K11" s="38" t="s">
        <v>26</v>
      </c>
      <c r="L11" s="33" t="s">
        <v>27</v>
      </c>
      <c r="M11" s="24" t="s">
        <v>28</v>
      </c>
      <c r="N11" s="33" t="s">
        <v>29</v>
      </c>
      <c r="O11" s="84"/>
      <c r="P11" s="84"/>
      <c r="Q11" s="84"/>
    </row>
    <row r="12" spans="1:17" ht="12" thickBot="1" x14ac:dyDescent="0.35">
      <c r="A12" s="219"/>
      <c r="B12" s="52">
        <v>0.05</v>
      </c>
      <c r="C12" s="53">
        <v>0.02</v>
      </c>
      <c r="D12" s="52">
        <v>1E-4</v>
      </c>
      <c r="E12" s="53">
        <v>0.03</v>
      </c>
      <c r="F12" s="10">
        <v>1.4999999999999999E-2</v>
      </c>
      <c r="G12" s="52">
        <f>SUM(B12,C12,E12,F12)</f>
        <v>0.115</v>
      </c>
      <c r="H12" s="60">
        <f>SUM(B12,D12,E12,F12)</f>
        <v>9.5100000000000004E-2</v>
      </c>
      <c r="I12" s="55">
        <v>1.2</v>
      </c>
      <c r="J12" s="56">
        <f>H10/H12</f>
        <v>1.2407991587802316</v>
      </c>
      <c r="K12" s="61">
        <f>G8/G12</f>
        <v>1.5580000000000003</v>
      </c>
      <c r="L12" s="62">
        <f>H8/H12</f>
        <v>1.6747634069400639</v>
      </c>
      <c r="M12" s="55">
        <f>G6/G12</f>
        <v>2.1803304347826091</v>
      </c>
      <c r="N12" s="62">
        <f>H6/H12</f>
        <v>2.4273186119873822</v>
      </c>
      <c r="O12" s="85"/>
      <c r="P12" s="85"/>
      <c r="Q12" s="85"/>
    </row>
    <row r="13" spans="1:17" ht="12.75" thickTop="1" thickBot="1" x14ac:dyDescent="0.35">
      <c r="A13" s="16"/>
      <c r="B13" s="82" t="s">
        <v>37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6"/>
      <c r="O13" s="83"/>
      <c r="P13" s="83"/>
      <c r="Q13" s="83"/>
    </row>
    <row r="14" spans="1:17" x14ac:dyDescent="0.3">
      <c r="A14" s="220"/>
      <c r="B14" s="28" t="s">
        <v>9</v>
      </c>
      <c r="C14" s="49" t="s">
        <v>11</v>
      </c>
      <c r="D14" s="49" t="s">
        <v>15</v>
      </c>
      <c r="E14" s="49" t="s">
        <v>12</v>
      </c>
      <c r="F14" s="50" t="s">
        <v>13</v>
      </c>
      <c r="G14" s="28" t="s">
        <v>20</v>
      </c>
      <c r="H14" s="29" t="s">
        <v>21</v>
      </c>
      <c r="I14" s="26" t="s">
        <v>36</v>
      </c>
      <c r="J14" s="26"/>
      <c r="K14" s="36"/>
      <c r="L14" s="31"/>
      <c r="M14" s="26"/>
      <c r="N14" s="31"/>
      <c r="O14" s="84"/>
      <c r="P14" s="84"/>
      <c r="Q14" s="84"/>
    </row>
    <row r="15" spans="1:17" ht="12" thickBot="1" x14ac:dyDescent="0.35">
      <c r="A15" s="220"/>
      <c r="B15" s="13">
        <f>G17*I17 - SUM(C15:F15)</f>
        <v>4.8669500000000102E-2</v>
      </c>
      <c r="C15" s="9">
        <v>0.02</v>
      </c>
      <c r="D15" s="15">
        <v>1E-4</v>
      </c>
      <c r="E15" s="9">
        <v>0.03</v>
      </c>
      <c r="F15" s="10">
        <v>1.4999999999999999E-2</v>
      </c>
      <c r="G15" s="17">
        <f>SUM(B15,C15,E15,F15)</f>
        <v>0.1136695000000001</v>
      </c>
      <c r="H15" s="18">
        <f>SUM(B15,D15,E15,F15)</f>
        <v>9.3769500000000103E-2</v>
      </c>
      <c r="I15" s="27"/>
      <c r="J15" s="27"/>
      <c r="K15" s="37"/>
      <c r="L15" s="32"/>
      <c r="M15" s="27"/>
      <c r="N15" s="32"/>
      <c r="O15" s="85"/>
      <c r="P15" s="85"/>
      <c r="Q15" s="84"/>
    </row>
    <row r="16" spans="1:17" x14ac:dyDescent="0.3">
      <c r="A16" s="220"/>
      <c r="B16" s="14" t="s">
        <v>14</v>
      </c>
      <c r="C16" s="5" t="s">
        <v>10</v>
      </c>
      <c r="D16" s="5" t="s">
        <v>15</v>
      </c>
      <c r="E16" s="5" t="s">
        <v>12</v>
      </c>
      <c r="F16" s="6" t="s">
        <v>13</v>
      </c>
      <c r="G16" s="7" t="s">
        <v>20</v>
      </c>
      <c r="H16" s="8" t="s">
        <v>21</v>
      </c>
      <c r="I16" s="23" t="s">
        <v>24</v>
      </c>
      <c r="J16" s="23" t="s">
        <v>25</v>
      </c>
      <c r="K16" s="36"/>
      <c r="L16" s="31"/>
      <c r="M16" s="26"/>
      <c r="N16" s="31"/>
      <c r="O16" s="84"/>
      <c r="P16" s="84"/>
      <c r="Q16" s="84"/>
    </row>
    <row r="17" spans="1:21" ht="12" thickBot="1" x14ac:dyDescent="0.35">
      <c r="A17" s="220"/>
      <c r="B17" s="13">
        <f>G19*I19 - SUM(C17:F17)</f>
        <v>2.2515000000000063E-2</v>
      </c>
      <c r="C17" s="53">
        <v>0.02</v>
      </c>
      <c r="D17" s="52">
        <v>1E-4</v>
      </c>
      <c r="E17" s="53">
        <v>0.03</v>
      </c>
      <c r="F17" s="10">
        <v>1.4999999999999999E-2</v>
      </c>
      <c r="G17" s="52">
        <f>SUM(B17,C17,E17,F17)</f>
        <v>8.7515000000000065E-2</v>
      </c>
      <c r="H17" s="54">
        <f>SUM(B17,D17,E17,F17)</f>
        <v>6.7615000000000064E-2</v>
      </c>
      <c r="I17" s="55">
        <v>1.3</v>
      </c>
      <c r="J17" s="56">
        <f>H15/H17</f>
        <v>1.386815055830807</v>
      </c>
      <c r="K17" s="57"/>
      <c r="L17" s="58"/>
      <c r="M17" s="59"/>
      <c r="N17" s="58"/>
      <c r="O17" s="85"/>
      <c r="P17" s="85"/>
      <c r="Q17" s="85"/>
    </row>
    <row r="18" spans="1:21" ht="12" thickTop="1" x14ac:dyDescent="0.3">
      <c r="A18" s="219"/>
      <c r="B18" s="44" t="s">
        <v>16</v>
      </c>
      <c r="C18" s="42" t="s">
        <v>10</v>
      </c>
      <c r="D18" s="42" t="s">
        <v>15</v>
      </c>
      <c r="E18" s="42" t="s">
        <v>12</v>
      </c>
      <c r="F18" s="43" t="s">
        <v>13</v>
      </c>
      <c r="G18" s="44" t="s">
        <v>20</v>
      </c>
      <c r="H18" s="45" t="s">
        <v>21</v>
      </c>
      <c r="I18" s="46" t="s">
        <v>24</v>
      </c>
      <c r="J18" s="46" t="s">
        <v>25</v>
      </c>
      <c r="K18" s="43" t="s">
        <v>26</v>
      </c>
      <c r="L18" s="47" t="s">
        <v>27</v>
      </c>
      <c r="M18" s="48"/>
      <c r="N18" s="87"/>
      <c r="O18" s="84"/>
      <c r="P18" s="84"/>
      <c r="Q18" s="84"/>
    </row>
    <row r="19" spans="1:21" ht="12" thickBot="1" x14ac:dyDescent="0.35">
      <c r="A19" s="219"/>
      <c r="B19" s="13">
        <f>G21*I21 - SUM(C19:F19)</f>
        <v>1.4650000000000038E-2</v>
      </c>
      <c r="C19" s="9">
        <v>0.02</v>
      </c>
      <c r="D19" s="15">
        <v>1E-4</v>
      </c>
      <c r="E19" s="9">
        <v>0.03</v>
      </c>
      <c r="F19" s="10">
        <v>1.4999999999999999E-2</v>
      </c>
      <c r="G19" s="11">
        <f>SUM(B19,C19,E19,F19)</f>
        <v>7.965000000000004E-2</v>
      </c>
      <c r="H19" s="12">
        <f>SUM(B19,D19,E19,F19)</f>
        <v>5.9750000000000039E-2</v>
      </c>
      <c r="I19" s="40">
        <v>1.1000000000000001</v>
      </c>
      <c r="J19" s="25">
        <f>H17/H19</f>
        <v>1.1316317991631804</v>
      </c>
      <c r="K19" s="41">
        <f>G15/G19</f>
        <v>1.4271123666038925</v>
      </c>
      <c r="L19" s="34">
        <f>H15/H19</f>
        <v>1.5693640167364025</v>
      </c>
      <c r="M19" s="30"/>
      <c r="N19" s="88"/>
      <c r="O19" s="85"/>
      <c r="P19" s="85"/>
      <c r="Q19" s="85"/>
    </row>
    <row r="20" spans="1:21" x14ac:dyDescent="0.3">
      <c r="A20" s="219"/>
      <c r="B20" s="14" t="s">
        <v>17</v>
      </c>
      <c r="C20" s="5" t="s">
        <v>10</v>
      </c>
      <c r="D20" s="5" t="s">
        <v>15</v>
      </c>
      <c r="E20" s="5" t="s">
        <v>12</v>
      </c>
      <c r="F20" s="6" t="s">
        <v>13</v>
      </c>
      <c r="G20" s="7" t="s">
        <v>20</v>
      </c>
      <c r="H20" s="8" t="s">
        <v>21</v>
      </c>
      <c r="I20" s="23" t="s">
        <v>24</v>
      </c>
      <c r="J20" s="23" t="s">
        <v>25</v>
      </c>
      <c r="K20" s="39" t="s">
        <v>26</v>
      </c>
      <c r="L20" s="35" t="s">
        <v>27</v>
      </c>
      <c r="M20" s="23" t="s">
        <v>28</v>
      </c>
      <c r="N20" s="35" t="s">
        <v>29</v>
      </c>
      <c r="O20" s="84"/>
      <c r="P20" s="84"/>
      <c r="Q20" s="84"/>
    </row>
    <row r="21" spans="1:21" ht="12" thickBot="1" x14ac:dyDescent="0.35">
      <c r="A21" s="219"/>
      <c r="B21" s="13">
        <f>G23*I23 - SUM(C21:F21)</f>
        <v>7.5000000000000205E-3</v>
      </c>
      <c r="C21" s="9">
        <v>0.02</v>
      </c>
      <c r="D21" s="15">
        <v>1E-4</v>
      </c>
      <c r="E21" s="9">
        <v>0.03</v>
      </c>
      <c r="F21" s="10">
        <v>1.4999999999999999E-2</v>
      </c>
      <c r="G21" s="11">
        <f>SUM(B21,C21,E21,F21)</f>
        <v>7.2500000000000023E-2</v>
      </c>
      <c r="H21" s="12">
        <f>SUM(B21,D21,E21,F21)</f>
        <v>5.2600000000000022E-2</v>
      </c>
      <c r="I21" s="40">
        <v>1.1000000000000001</v>
      </c>
      <c r="J21" s="25">
        <f>H19/H21</f>
        <v>1.1359315589353616</v>
      </c>
      <c r="K21" s="41">
        <f>G17/G21</f>
        <v>1.2071034482758627</v>
      </c>
      <c r="L21" s="34">
        <f>H17/H21</f>
        <v>1.2854562737642592</v>
      </c>
      <c r="M21" s="40">
        <f>G15/G21</f>
        <v>1.5678551724137941</v>
      </c>
      <c r="N21" s="34">
        <f>H15/H21</f>
        <v>1.7826901140684424</v>
      </c>
      <c r="O21" s="85"/>
      <c r="P21" s="85"/>
      <c r="Q21" s="85"/>
    </row>
    <row r="22" spans="1:21" x14ac:dyDescent="0.3">
      <c r="A22" s="219"/>
      <c r="B22" s="51" t="s">
        <v>18</v>
      </c>
      <c r="C22" s="19" t="s">
        <v>10</v>
      </c>
      <c r="D22" s="19" t="s">
        <v>15</v>
      </c>
      <c r="E22" s="19" t="s">
        <v>12</v>
      </c>
      <c r="F22" s="20" t="s">
        <v>13</v>
      </c>
      <c r="G22" s="21" t="s">
        <v>20</v>
      </c>
      <c r="H22" s="22" t="s">
        <v>21</v>
      </c>
      <c r="I22" s="24" t="s">
        <v>24</v>
      </c>
      <c r="J22" s="24" t="s">
        <v>25</v>
      </c>
      <c r="K22" s="38" t="s">
        <v>26</v>
      </c>
      <c r="L22" s="33" t="s">
        <v>27</v>
      </c>
      <c r="M22" s="24" t="s">
        <v>28</v>
      </c>
      <c r="N22" s="33" t="s">
        <v>29</v>
      </c>
      <c r="O22" s="84"/>
      <c r="P22" s="84"/>
      <c r="Q22" s="84"/>
    </row>
    <row r="23" spans="1:21" ht="12" thickBot="1" x14ac:dyDescent="0.35">
      <c r="A23" s="219"/>
      <c r="B23" s="52">
        <v>1E-3</v>
      </c>
      <c r="C23" s="53">
        <v>0.02</v>
      </c>
      <c r="D23" s="52">
        <v>1E-4</v>
      </c>
      <c r="E23" s="53">
        <v>0.03</v>
      </c>
      <c r="F23" s="10">
        <v>1.4999999999999999E-2</v>
      </c>
      <c r="G23" s="52">
        <f>SUM(B23,C23,E23,F23)</f>
        <v>6.6000000000000003E-2</v>
      </c>
      <c r="H23" s="60">
        <f>SUM(B23,D23,E23,F23)</f>
        <v>4.6100000000000002E-2</v>
      </c>
      <c r="I23" s="55">
        <v>1.1000000000000001</v>
      </c>
      <c r="J23" s="56">
        <f>H21/H23</f>
        <v>1.1409978308026034</v>
      </c>
      <c r="K23" s="61">
        <f>G19/G23</f>
        <v>1.2068181818181825</v>
      </c>
      <c r="L23" s="62">
        <f>H19/H23</f>
        <v>1.2960954446854671</v>
      </c>
      <c r="M23" s="55">
        <f>G17/G23</f>
        <v>1.3259848484848493</v>
      </c>
      <c r="N23" s="62">
        <f>H17/H23</f>
        <v>1.4667028199566174</v>
      </c>
      <c r="O23" s="85"/>
      <c r="P23" s="85"/>
      <c r="Q23" s="85"/>
    </row>
    <row r="24" spans="1:21" ht="12.75" thickTop="1" thickBot="1" x14ac:dyDescent="0.35">
      <c r="A24" s="16"/>
      <c r="B24" s="82" t="s">
        <v>40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6"/>
      <c r="O24" s="83"/>
      <c r="P24" s="83"/>
      <c r="Q24" s="83"/>
    </row>
    <row r="25" spans="1:21" x14ac:dyDescent="0.3">
      <c r="A25" s="220"/>
      <c r="B25" s="28" t="s">
        <v>9</v>
      </c>
      <c r="C25" s="49" t="s">
        <v>11</v>
      </c>
      <c r="D25" s="49" t="s">
        <v>15</v>
      </c>
      <c r="E25" s="49" t="s">
        <v>12</v>
      </c>
      <c r="F25" s="50" t="s">
        <v>13</v>
      </c>
      <c r="G25" s="28" t="s">
        <v>20</v>
      </c>
      <c r="H25" s="29" t="s">
        <v>21</v>
      </c>
      <c r="I25" s="26" t="s">
        <v>36</v>
      </c>
      <c r="J25" s="26"/>
      <c r="K25" s="36"/>
      <c r="L25" s="31"/>
      <c r="M25" s="26"/>
      <c r="N25" s="31"/>
      <c r="O25" s="84"/>
      <c r="P25" s="84"/>
      <c r="Q25" s="84"/>
    </row>
    <row r="26" spans="1:21" ht="12" thickBot="1" x14ac:dyDescent="0.35">
      <c r="A26" s="220"/>
      <c r="B26" s="13">
        <f>G28*I28 - SUM(C26:F26)</f>
        <v>0.31100700000000009</v>
      </c>
      <c r="C26" s="9">
        <v>0.02</v>
      </c>
      <c r="D26" s="15">
        <v>1E-4</v>
      </c>
      <c r="E26" s="9">
        <v>0.03</v>
      </c>
      <c r="F26" s="10">
        <v>1.4999999999999999E-2</v>
      </c>
      <c r="G26" s="17">
        <f>SUM(B26,C26,E26,F26)</f>
        <v>0.37600700000000009</v>
      </c>
      <c r="H26" s="18">
        <f>SUM(B26,D26,E26,F26)</f>
        <v>0.35610700000000006</v>
      </c>
      <c r="I26" s="27"/>
      <c r="J26" s="27"/>
      <c r="K26" s="37"/>
      <c r="L26" s="32"/>
      <c r="M26" s="27"/>
      <c r="N26" s="32"/>
      <c r="O26" s="85"/>
      <c r="P26" s="85"/>
      <c r="Q26" s="84"/>
      <c r="T26" s="78"/>
      <c r="U26" s="79"/>
    </row>
    <row r="27" spans="1:21" x14ac:dyDescent="0.3">
      <c r="A27" s="220"/>
      <c r="B27" s="14" t="s">
        <v>14</v>
      </c>
      <c r="C27" s="5" t="s">
        <v>10</v>
      </c>
      <c r="D27" s="5" t="s">
        <v>15</v>
      </c>
      <c r="E27" s="5" t="s">
        <v>12</v>
      </c>
      <c r="F27" s="6" t="s">
        <v>13</v>
      </c>
      <c r="G27" s="7" t="s">
        <v>20</v>
      </c>
      <c r="H27" s="8" t="s">
        <v>21</v>
      </c>
      <c r="I27" s="23" t="s">
        <v>24</v>
      </c>
      <c r="J27" s="23" t="s">
        <v>25</v>
      </c>
      <c r="K27" s="36"/>
      <c r="L27" s="31"/>
      <c r="M27" s="26"/>
      <c r="N27" s="31"/>
      <c r="O27" s="84"/>
      <c r="P27" s="84"/>
      <c r="Q27" s="84"/>
      <c r="U27" s="79"/>
    </row>
    <row r="28" spans="1:21" ht="12" thickBot="1" x14ac:dyDescent="0.35">
      <c r="A28" s="220"/>
      <c r="B28" s="13">
        <f>G30*I30 - SUM(C28:F28)</f>
        <v>0.18573800000000007</v>
      </c>
      <c r="C28" s="53">
        <v>0.02</v>
      </c>
      <c r="D28" s="52">
        <v>1E-4</v>
      </c>
      <c r="E28" s="53">
        <v>0.03</v>
      </c>
      <c r="F28" s="10">
        <v>1.4999999999999999E-2</v>
      </c>
      <c r="G28" s="52">
        <f>SUM(B28,C28,E28,F28)</f>
        <v>0.25073800000000007</v>
      </c>
      <c r="H28" s="54">
        <f>SUM(B28,D28,E28,F28)</f>
        <v>0.23083800000000004</v>
      </c>
      <c r="I28" s="55">
        <v>1.5</v>
      </c>
      <c r="J28" s="56">
        <f>H26/H28</f>
        <v>1.5426706174893214</v>
      </c>
      <c r="K28" s="57"/>
      <c r="L28" s="58"/>
      <c r="M28" s="59"/>
      <c r="N28" s="58"/>
      <c r="O28" s="85"/>
      <c r="P28" s="85"/>
      <c r="Q28" s="85"/>
      <c r="T28" s="78"/>
      <c r="U28" s="80"/>
    </row>
    <row r="29" spans="1:21" ht="12" thickTop="1" x14ac:dyDescent="0.3">
      <c r="A29" s="219"/>
      <c r="B29" s="44" t="s">
        <v>16</v>
      </c>
      <c r="C29" s="42" t="s">
        <v>10</v>
      </c>
      <c r="D29" s="42" t="s">
        <v>15</v>
      </c>
      <c r="E29" s="42" t="s">
        <v>12</v>
      </c>
      <c r="F29" s="43" t="s">
        <v>13</v>
      </c>
      <c r="G29" s="44" t="s">
        <v>20</v>
      </c>
      <c r="H29" s="45" t="s">
        <v>21</v>
      </c>
      <c r="I29" s="46" t="s">
        <v>24</v>
      </c>
      <c r="J29" s="46" t="s">
        <v>25</v>
      </c>
      <c r="K29" s="43" t="s">
        <v>26</v>
      </c>
      <c r="L29" s="47" t="s">
        <v>27</v>
      </c>
      <c r="M29" s="48"/>
      <c r="N29" s="87"/>
      <c r="O29" s="84"/>
      <c r="P29" s="84"/>
      <c r="Q29" s="84"/>
      <c r="U29" s="80"/>
    </row>
    <row r="30" spans="1:21" ht="12" thickBot="1" x14ac:dyDescent="0.35">
      <c r="A30" s="219"/>
      <c r="B30" s="13">
        <f>G32*I32 - SUM(C30:F30)</f>
        <v>0.11417000000000005</v>
      </c>
      <c r="C30" s="9">
        <v>0.02</v>
      </c>
      <c r="D30" s="15">
        <v>1E-4</v>
      </c>
      <c r="E30" s="9">
        <v>0.03</v>
      </c>
      <c r="F30" s="10">
        <v>1.4999999999999999E-2</v>
      </c>
      <c r="G30" s="11">
        <f>SUM(B30,C30,E30,F30)</f>
        <v>0.17917000000000005</v>
      </c>
      <c r="H30" s="12">
        <f>SUM(B30,D30,E30,F30)</f>
        <v>0.15927000000000008</v>
      </c>
      <c r="I30" s="40">
        <v>1.4</v>
      </c>
      <c r="J30" s="25">
        <f>H28/H30</f>
        <v>1.4493501601054808</v>
      </c>
      <c r="K30" s="41">
        <f>G26/G30</f>
        <v>2.0986046771222862</v>
      </c>
      <c r="L30" s="34">
        <f>H26/H30</f>
        <v>2.2358699064481691</v>
      </c>
      <c r="M30" s="30"/>
      <c r="N30" s="88"/>
      <c r="O30" s="85"/>
      <c r="P30" s="85"/>
      <c r="Q30" s="85"/>
      <c r="T30" s="78"/>
      <c r="U30" s="80"/>
    </row>
    <row r="31" spans="1:21" x14ac:dyDescent="0.3">
      <c r="A31" s="219"/>
      <c r="B31" s="14" t="s">
        <v>17</v>
      </c>
      <c r="C31" s="5" t="s">
        <v>10</v>
      </c>
      <c r="D31" s="5" t="s">
        <v>15</v>
      </c>
      <c r="E31" s="5" t="s">
        <v>12</v>
      </c>
      <c r="F31" s="6" t="s">
        <v>13</v>
      </c>
      <c r="G31" s="7" t="s">
        <v>20</v>
      </c>
      <c r="H31" s="8" t="s">
        <v>21</v>
      </c>
      <c r="I31" s="23" t="s">
        <v>24</v>
      </c>
      <c r="J31" s="23" t="s">
        <v>25</v>
      </c>
      <c r="K31" s="39" t="s">
        <v>26</v>
      </c>
      <c r="L31" s="35" t="s">
        <v>27</v>
      </c>
      <c r="M31" s="23" t="s">
        <v>28</v>
      </c>
      <c r="N31" s="35" t="s">
        <v>29</v>
      </c>
      <c r="O31" s="84"/>
      <c r="P31" s="84"/>
      <c r="Q31" s="84"/>
      <c r="U31" s="80"/>
    </row>
    <row r="32" spans="1:21" ht="12" thickBot="1" x14ac:dyDescent="0.35">
      <c r="A32" s="219"/>
      <c r="B32" s="13">
        <f>G34*I34 - SUM(C32:F32)</f>
        <v>7.290000000000002E-2</v>
      </c>
      <c r="C32" s="9">
        <v>0.02</v>
      </c>
      <c r="D32" s="15">
        <v>1E-4</v>
      </c>
      <c r="E32" s="9">
        <v>0.03</v>
      </c>
      <c r="F32" s="10">
        <v>1.4999999999999999E-2</v>
      </c>
      <c r="G32" s="11">
        <f>SUM(B32,C32,E32,F32)</f>
        <v>0.13790000000000002</v>
      </c>
      <c r="H32" s="12">
        <f>SUM(B32,D32,E32,F32)</f>
        <v>0.11800000000000002</v>
      </c>
      <c r="I32" s="40">
        <v>1.3</v>
      </c>
      <c r="J32" s="25">
        <f>H30/H32</f>
        <v>1.3497457627118647</v>
      </c>
      <c r="K32" s="41">
        <f>G28/G32</f>
        <v>1.8182596084118929</v>
      </c>
      <c r="L32" s="34">
        <f>H28/H32</f>
        <v>1.9562542372881355</v>
      </c>
      <c r="M32" s="40">
        <f>G26/G32</f>
        <v>2.7266642494561277</v>
      </c>
      <c r="N32" s="34">
        <f>H26/H32</f>
        <v>3.01785593220339</v>
      </c>
      <c r="O32" s="85"/>
      <c r="P32" s="85"/>
      <c r="Q32" s="85"/>
      <c r="T32" s="78"/>
      <c r="U32" s="80"/>
    </row>
    <row r="33" spans="1:24" x14ac:dyDescent="0.3">
      <c r="A33" s="219"/>
      <c r="B33" s="51" t="s">
        <v>18</v>
      </c>
      <c r="C33" s="19" t="s">
        <v>10</v>
      </c>
      <c r="D33" s="19" t="s">
        <v>15</v>
      </c>
      <c r="E33" s="19" t="s">
        <v>12</v>
      </c>
      <c r="F33" s="20" t="s">
        <v>13</v>
      </c>
      <c r="G33" s="21" t="s">
        <v>20</v>
      </c>
      <c r="H33" s="22" t="s">
        <v>21</v>
      </c>
      <c r="I33" s="24" t="s">
        <v>24</v>
      </c>
      <c r="J33" s="24" t="s">
        <v>25</v>
      </c>
      <c r="K33" s="38" t="s">
        <v>26</v>
      </c>
      <c r="L33" s="33" t="s">
        <v>27</v>
      </c>
      <c r="M33" s="24" t="s">
        <v>28</v>
      </c>
      <c r="N33" s="33" t="s">
        <v>29</v>
      </c>
      <c r="O33" s="84"/>
      <c r="P33" s="84"/>
      <c r="Q33" s="84"/>
      <c r="U33" s="80"/>
    </row>
    <row r="34" spans="1:24" ht="12" thickBot="1" x14ac:dyDescent="0.35">
      <c r="A34" s="219"/>
      <c r="B34" s="52">
        <v>0.05</v>
      </c>
      <c r="C34" s="53">
        <v>0.02</v>
      </c>
      <c r="D34" s="52">
        <v>1E-4</v>
      </c>
      <c r="E34" s="53">
        <v>0.03</v>
      </c>
      <c r="F34" s="10">
        <v>1.4999999999999999E-2</v>
      </c>
      <c r="G34" s="52">
        <f>SUM(B34,C34,E34,F34)</f>
        <v>0.115</v>
      </c>
      <c r="H34" s="60">
        <f>SUM(B34,D34,E34,F34)</f>
        <v>9.5100000000000004E-2</v>
      </c>
      <c r="I34" s="55">
        <v>1.2</v>
      </c>
      <c r="J34" s="56">
        <f>H32/H34</f>
        <v>1.2407991587802316</v>
      </c>
      <c r="K34" s="61">
        <f>G30/G34</f>
        <v>1.5580000000000003</v>
      </c>
      <c r="L34" s="62">
        <f>H30/H34</f>
        <v>1.6747634069400639</v>
      </c>
      <c r="M34" s="55">
        <f>G28/G34</f>
        <v>2.1803304347826091</v>
      </c>
      <c r="N34" s="62">
        <f>H28/H34</f>
        <v>2.4273186119873822</v>
      </c>
      <c r="O34" s="85"/>
      <c r="P34" s="85"/>
      <c r="Q34" s="85"/>
      <c r="T34" s="78"/>
      <c r="U34" s="80"/>
      <c r="V34" s="80"/>
      <c r="W34" s="80"/>
      <c r="X34" s="80"/>
    </row>
    <row r="35" spans="1:24" ht="12.75" thickTop="1" thickBot="1" x14ac:dyDescent="0.35">
      <c r="A35" s="16"/>
      <c r="B35" s="82" t="s">
        <v>41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6"/>
      <c r="O35" s="83"/>
      <c r="P35" s="83"/>
      <c r="Q35" s="83"/>
    </row>
    <row r="36" spans="1:24" x14ac:dyDescent="0.3">
      <c r="A36" s="220"/>
      <c r="B36" s="28" t="s">
        <v>9</v>
      </c>
      <c r="C36" s="49" t="s">
        <v>11</v>
      </c>
      <c r="D36" s="49" t="s">
        <v>15</v>
      </c>
      <c r="E36" s="49" t="s">
        <v>12</v>
      </c>
      <c r="F36" s="50" t="s">
        <v>13</v>
      </c>
      <c r="G36" s="28" t="s">
        <v>20</v>
      </c>
      <c r="H36" s="29" t="s">
        <v>21</v>
      </c>
      <c r="I36" s="26" t="s">
        <v>36</v>
      </c>
      <c r="J36" s="26"/>
      <c r="K36" s="36"/>
      <c r="L36" s="31"/>
      <c r="M36" s="26"/>
      <c r="N36" s="31"/>
      <c r="O36" s="84"/>
      <c r="P36" s="84"/>
      <c r="Q36" s="84"/>
    </row>
    <row r="37" spans="1:24" ht="12" thickBot="1" x14ac:dyDescent="0.35">
      <c r="A37" s="220"/>
      <c r="B37" s="13">
        <f>G39*I39 - SUM(C37:F37)</f>
        <v>4.8669500000000102E-2</v>
      </c>
      <c r="C37" s="9">
        <v>0.02</v>
      </c>
      <c r="D37" s="15">
        <v>1E-4</v>
      </c>
      <c r="E37" s="9">
        <v>0.03</v>
      </c>
      <c r="F37" s="10">
        <v>1.4999999999999999E-2</v>
      </c>
      <c r="G37" s="17">
        <f>SUM(B37,C37,E37,F37)</f>
        <v>0.1136695000000001</v>
      </c>
      <c r="H37" s="18">
        <f>SUM(B37,D37,E37,F37)</f>
        <v>9.3769500000000103E-2</v>
      </c>
      <c r="I37" s="27"/>
      <c r="J37" s="27"/>
      <c r="K37" s="37"/>
      <c r="L37" s="32"/>
      <c r="M37" s="27"/>
      <c r="N37" s="32"/>
      <c r="O37" s="85"/>
      <c r="P37" s="85"/>
      <c r="Q37" s="84"/>
      <c r="T37" s="78"/>
    </row>
    <row r="38" spans="1:24" x14ac:dyDescent="0.3">
      <c r="A38" s="220"/>
      <c r="B38" s="14" t="s">
        <v>14</v>
      </c>
      <c r="C38" s="5" t="s">
        <v>10</v>
      </c>
      <c r="D38" s="5" t="s">
        <v>15</v>
      </c>
      <c r="E38" s="5" t="s">
        <v>12</v>
      </c>
      <c r="F38" s="6" t="s">
        <v>13</v>
      </c>
      <c r="G38" s="7" t="s">
        <v>20</v>
      </c>
      <c r="H38" s="8" t="s">
        <v>21</v>
      </c>
      <c r="I38" s="23" t="s">
        <v>24</v>
      </c>
      <c r="J38" s="23" t="s">
        <v>25</v>
      </c>
      <c r="K38" s="36"/>
      <c r="L38" s="31"/>
      <c r="M38" s="26"/>
      <c r="N38" s="31"/>
      <c r="O38" s="84"/>
      <c r="P38" s="84"/>
      <c r="Q38" s="84"/>
    </row>
    <row r="39" spans="1:24" ht="12" thickBot="1" x14ac:dyDescent="0.35">
      <c r="A39" s="220"/>
      <c r="B39" s="13">
        <f>G41*I41 - SUM(C39:F39)</f>
        <v>2.2515000000000063E-2</v>
      </c>
      <c r="C39" s="53">
        <v>0.02</v>
      </c>
      <c r="D39" s="52">
        <v>1E-4</v>
      </c>
      <c r="E39" s="53">
        <v>0.03</v>
      </c>
      <c r="F39" s="10">
        <v>1.4999999999999999E-2</v>
      </c>
      <c r="G39" s="52">
        <f>SUM(B39,C39,E39,F39)</f>
        <v>8.7515000000000065E-2</v>
      </c>
      <c r="H39" s="54">
        <f>SUM(B39,D39,E39,F39)</f>
        <v>6.7615000000000064E-2</v>
      </c>
      <c r="I39" s="55">
        <v>1.3</v>
      </c>
      <c r="J39" s="56">
        <f>H37/H39</f>
        <v>1.386815055830807</v>
      </c>
      <c r="K39" s="57"/>
      <c r="L39" s="58"/>
      <c r="M39" s="59"/>
      <c r="N39" s="58"/>
      <c r="O39" s="85"/>
      <c r="P39" s="85"/>
      <c r="Q39" s="85"/>
      <c r="T39" s="78"/>
    </row>
    <row r="40" spans="1:24" ht="12" thickTop="1" x14ac:dyDescent="0.3">
      <c r="A40" s="219"/>
      <c r="B40" s="44" t="s">
        <v>16</v>
      </c>
      <c r="C40" s="42" t="s">
        <v>10</v>
      </c>
      <c r="D40" s="42" t="s">
        <v>15</v>
      </c>
      <c r="E40" s="42" t="s">
        <v>12</v>
      </c>
      <c r="F40" s="43" t="s">
        <v>13</v>
      </c>
      <c r="G40" s="44" t="s">
        <v>20</v>
      </c>
      <c r="H40" s="45" t="s">
        <v>21</v>
      </c>
      <c r="I40" s="46" t="s">
        <v>24</v>
      </c>
      <c r="J40" s="46" t="s">
        <v>25</v>
      </c>
      <c r="K40" s="43" t="s">
        <v>26</v>
      </c>
      <c r="L40" s="47" t="s">
        <v>27</v>
      </c>
      <c r="M40" s="48"/>
      <c r="N40" s="87"/>
      <c r="O40" s="84"/>
      <c r="P40" s="84"/>
      <c r="Q40" s="84"/>
    </row>
    <row r="41" spans="1:24" ht="12" thickBot="1" x14ac:dyDescent="0.35">
      <c r="A41" s="219"/>
      <c r="B41" s="13">
        <f>G43*I43 - SUM(C41:F41)</f>
        <v>1.4650000000000038E-2</v>
      </c>
      <c r="C41" s="9">
        <v>0.02</v>
      </c>
      <c r="D41" s="15">
        <v>1E-4</v>
      </c>
      <c r="E41" s="9">
        <v>0.03</v>
      </c>
      <c r="F41" s="10">
        <v>1.4999999999999999E-2</v>
      </c>
      <c r="G41" s="11">
        <f>SUM(B41,C41,E41,F41)</f>
        <v>7.965000000000004E-2</v>
      </c>
      <c r="H41" s="12">
        <f>SUM(B41,D41,E41,F41)</f>
        <v>5.9750000000000039E-2</v>
      </c>
      <c r="I41" s="40">
        <v>1.1000000000000001</v>
      </c>
      <c r="J41" s="25">
        <f>H39/H41</f>
        <v>1.1316317991631804</v>
      </c>
      <c r="K41" s="41">
        <f>G37/G41</f>
        <v>1.4271123666038925</v>
      </c>
      <c r="L41" s="34">
        <f>H37/H41</f>
        <v>1.5693640167364025</v>
      </c>
      <c r="M41" s="30"/>
      <c r="N41" s="88"/>
      <c r="O41" s="85"/>
      <c r="P41" s="85"/>
      <c r="Q41" s="85"/>
      <c r="T41" s="78"/>
    </row>
    <row r="42" spans="1:24" x14ac:dyDescent="0.3">
      <c r="A42" s="219"/>
      <c r="B42" s="14" t="s">
        <v>17</v>
      </c>
      <c r="C42" s="5" t="s">
        <v>10</v>
      </c>
      <c r="D42" s="5" t="s">
        <v>15</v>
      </c>
      <c r="E42" s="5" t="s">
        <v>12</v>
      </c>
      <c r="F42" s="6" t="s">
        <v>13</v>
      </c>
      <c r="G42" s="7" t="s">
        <v>20</v>
      </c>
      <c r="H42" s="8" t="s">
        <v>21</v>
      </c>
      <c r="I42" s="23" t="s">
        <v>24</v>
      </c>
      <c r="J42" s="23" t="s">
        <v>25</v>
      </c>
      <c r="K42" s="39" t="s">
        <v>26</v>
      </c>
      <c r="L42" s="35" t="s">
        <v>27</v>
      </c>
      <c r="M42" s="23" t="s">
        <v>28</v>
      </c>
      <c r="N42" s="35" t="s">
        <v>29</v>
      </c>
      <c r="O42" s="84"/>
      <c r="P42" s="84"/>
      <c r="Q42" s="84"/>
    </row>
    <row r="43" spans="1:24" ht="12" thickBot="1" x14ac:dyDescent="0.35">
      <c r="A43" s="219"/>
      <c r="B43" s="13">
        <f>G45*I45 - SUM(C43:F43)</f>
        <v>7.5000000000000205E-3</v>
      </c>
      <c r="C43" s="9">
        <v>0.02</v>
      </c>
      <c r="D43" s="15">
        <v>1E-4</v>
      </c>
      <c r="E43" s="9">
        <v>0.03</v>
      </c>
      <c r="F43" s="10">
        <v>1.4999999999999999E-2</v>
      </c>
      <c r="G43" s="11">
        <f>SUM(B43,C43,E43,F43)</f>
        <v>7.2500000000000023E-2</v>
      </c>
      <c r="H43" s="12">
        <f>SUM(B43,D43,E43,F43)</f>
        <v>5.2600000000000022E-2</v>
      </c>
      <c r="I43" s="40">
        <v>1.1000000000000001</v>
      </c>
      <c r="J43" s="25">
        <f>H41/H43</f>
        <v>1.1359315589353616</v>
      </c>
      <c r="K43" s="41">
        <f>G39/G43</f>
        <v>1.2071034482758627</v>
      </c>
      <c r="L43" s="34">
        <f>H39/H43</f>
        <v>1.2854562737642592</v>
      </c>
      <c r="M43" s="40">
        <f>G37/G43</f>
        <v>1.5678551724137941</v>
      </c>
      <c r="N43" s="34">
        <f>H37/H43</f>
        <v>1.7826901140684424</v>
      </c>
      <c r="O43" s="85"/>
      <c r="P43" s="85"/>
      <c r="Q43" s="85"/>
      <c r="T43" s="78"/>
    </row>
    <row r="44" spans="1:24" x14ac:dyDescent="0.3">
      <c r="A44" s="219"/>
      <c r="B44" s="51" t="s">
        <v>18</v>
      </c>
      <c r="C44" s="19" t="s">
        <v>10</v>
      </c>
      <c r="D44" s="19" t="s">
        <v>15</v>
      </c>
      <c r="E44" s="19" t="s">
        <v>12</v>
      </c>
      <c r="F44" s="20" t="s">
        <v>13</v>
      </c>
      <c r="G44" s="21" t="s">
        <v>20</v>
      </c>
      <c r="H44" s="22" t="s">
        <v>21</v>
      </c>
      <c r="I44" s="24" t="s">
        <v>24</v>
      </c>
      <c r="J44" s="24" t="s">
        <v>25</v>
      </c>
      <c r="K44" s="38" t="s">
        <v>26</v>
      </c>
      <c r="L44" s="33" t="s">
        <v>27</v>
      </c>
      <c r="M44" s="24" t="s">
        <v>28</v>
      </c>
      <c r="N44" s="33" t="s">
        <v>29</v>
      </c>
      <c r="O44" s="84"/>
      <c r="P44" s="84"/>
      <c r="Q44" s="84"/>
    </row>
    <row r="45" spans="1:24" ht="12" thickBot="1" x14ac:dyDescent="0.35">
      <c r="A45" s="219"/>
      <c r="B45" s="52">
        <v>1E-3</v>
      </c>
      <c r="C45" s="53">
        <v>0.02</v>
      </c>
      <c r="D45" s="52">
        <v>1E-4</v>
      </c>
      <c r="E45" s="53">
        <v>0.03</v>
      </c>
      <c r="F45" s="10">
        <v>1.4999999999999999E-2</v>
      </c>
      <c r="G45" s="52">
        <f>SUM(B45,C45,E45,F45)</f>
        <v>6.6000000000000003E-2</v>
      </c>
      <c r="H45" s="60">
        <f>SUM(B45,D45,E45,F45)</f>
        <v>4.6100000000000002E-2</v>
      </c>
      <c r="I45" s="55">
        <v>1.1000000000000001</v>
      </c>
      <c r="J45" s="56">
        <f>H43/H45</f>
        <v>1.1409978308026034</v>
      </c>
      <c r="K45" s="61">
        <f>G41/G45</f>
        <v>1.2068181818181825</v>
      </c>
      <c r="L45" s="62">
        <f>H41/H45</f>
        <v>1.2960954446854671</v>
      </c>
      <c r="M45" s="55">
        <f>G39/G45</f>
        <v>1.3259848484848493</v>
      </c>
      <c r="N45" s="62">
        <f>H39/H45</f>
        <v>1.4667028199566174</v>
      </c>
      <c r="O45" s="85"/>
      <c r="P45" s="85"/>
      <c r="Q45" s="85"/>
      <c r="T45" s="78"/>
    </row>
    <row r="46" spans="1:24" ht="12.75" thickTop="1" thickBot="1" x14ac:dyDescent="0.35">
      <c r="A46" s="16"/>
      <c r="B46" s="82" t="s">
        <v>38</v>
      </c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6"/>
      <c r="O46" s="83"/>
      <c r="P46" s="83"/>
      <c r="Q46" s="83"/>
    </row>
    <row r="47" spans="1:24" x14ac:dyDescent="0.3">
      <c r="A47" s="220"/>
      <c r="B47" s="28" t="s">
        <v>9</v>
      </c>
      <c r="C47" s="49" t="s">
        <v>11</v>
      </c>
      <c r="D47" s="49" t="s">
        <v>15</v>
      </c>
      <c r="E47" s="49" t="s">
        <v>12</v>
      </c>
      <c r="F47" s="50" t="s">
        <v>13</v>
      </c>
      <c r="G47" s="28" t="s">
        <v>20</v>
      </c>
      <c r="H47" s="29" t="s">
        <v>21</v>
      </c>
      <c r="I47" s="26" t="s">
        <v>36</v>
      </c>
      <c r="J47" s="26"/>
      <c r="K47" s="36"/>
      <c r="L47" s="31"/>
      <c r="M47" s="26"/>
      <c r="N47" s="31"/>
      <c r="O47" s="84"/>
      <c r="P47" s="84"/>
      <c r="Q47" s="84"/>
    </row>
    <row r="48" spans="1:24" ht="12" thickBot="1" x14ac:dyDescent="0.35">
      <c r="A48" s="220"/>
      <c r="B48" s="13">
        <f>G50*I50 - SUM(C48:F48)</f>
        <v>0.22652400000000011</v>
      </c>
      <c r="C48" s="9">
        <v>0.02</v>
      </c>
      <c r="D48" s="15">
        <v>1E-4</v>
      </c>
      <c r="E48" s="9">
        <v>0.03</v>
      </c>
      <c r="F48" s="10">
        <v>1.4999999999999999E-2</v>
      </c>
      <c r="G48" s="17">
        <f>SUM(B48,C48,E48,F48)</f>
        <v>0.29152400000000012</v>
      </c>
      <c r="H48" s="18">
        <f>SUM(B48,D48,E48,F48)</f>
        <v>0.27162400000000009</v>
      </c>
      <c r="I48" s="27"/>
      <c r="J48" s="27"/>
      <c r="K48" s="37"/>
      <c r="L48" s="32"/>
      <c r="M48" s="27"/>
      <c r="N48" s="32"/>
      <c r="O48" s="85"/>
      <c r="P48" s="85"/>
      <c r="Q48" s="84"/>
    </row>
    <row r="49" spans="1:17" x14ac:dyDescent="0.3">
      <c r="A49" s="220"/>
      <c r="B49" s="14" t="s">
        <v>14</v>
      </c>
      <c r="C49" s="5" t="s">
        <v>10</v>
      </c>
      <c r="D49" s="5" t="s">
        <v>15</v>
      </c>
      <c r="E49" s="5" t="s">
        <v>12</v>
      </c>
      <c r="F49" s="6" t="s">
        <v>13</v>
      </c>
      <c r="G49" s="7" t="s">
        <v>20</v>
      </c>
      <c r="H49" s="8" t="s">
        <v>21</v>
      </c>
      <c r="I49" s="23" t="s">
        <v>24</v>
      </c>
      <c r="J49" s="23" t="s">
        <v>25</v>
      </c>
      <c r="K49" s="36"/>
      <c r="L49" s="31"/>
      <c r="M49" s="26"/>
      <c r="N49" s="31"/>
      <c r="O49" s="84"/>
      <c r="P49" s="84"/>
      <c r="Q49" s="84"/>
    </row>
    <row r="50" spans="1:17" ht="12" thickBot="1" x14ac:dyDescent="0.35">
      <c r="A50" s="220"/>
      <c r="B50" s="13">
        <f>G52*I52 - SUM(C50:F50)</f>
        <v>0.12941600000000009</v>
      </c>
      <c r="C50" s="53">
        <v>0.02</v>
      </c>
      <c r="D50" s="52">
        <v>1E-4</v>
      </c>
      <c r="E50" s="53">
        <v>0.03</v>
      </c>
      <c r="F50" s="10">
        <v>1.4999999999999999E-2</v>
      </c>
      <c r="G50" s="52">
        <f>SUM(B50,C50,E50,F50)</f>
        <v>0.19441600000000009</v>
      </c>
      <c r="H50" s="54">
        <f>SUM(B50,D50,E50,F50)</f>
        <v>0.17451600000000006</v>
      </c>
      <c r="I50" s="55">
        <v>1.5</v>
      </c>
      <c r="J50" s="56">
        <f>H48/H50</f>
        <v>1.5564418162231544</v>
      </c>
      <c r="K50" s="57"/>
      <c r="L50" s="58"/>
      <c r="M50" s="59"/>
      <c r="N50" s="58"/>
      <c r="O50" s="85"/>
      <c r="P50" s="85"/>
      <c r="Q50" s="85"/>
    </row>
    <row r="51" spans="1:17" ht="12" thickTop="1" x14ac:dyDescent="0.3">
      <c r="A51" s="219"/>
      <c r="B51" s="44" t="s">
        <v>16</v>
      </c>
      <c r="C51" s="42" t="s">
        <v>10</v>
      </c>
      <c r="D51" s="42" t="s">
        <v>15</v>
      </c>
      <c r="E51" s="42" t="s">
        <v>12</v>
      </c>
      <c r="F51" s="43" t="s">
        <v>13</v>
      </c>
      <c r="G51" s="44" t="s">
        <v>20</v>
      </c>
      <c r="H51" s="45" t="s">
        <v>21</v>
      </c>
      <c r="I51" s="46" t="s">
        <v>24</v>
      </c>
      <c r="J51" s="46" t="s">
        <v>25</v>
      </c>
      <c r="K51" s="43" t="s">
        <v>26</v>
      </c>
      <c r="L51" s="47" t="s">
        <v>27</v>
      </c>
      <c r="M51" s="48"/>
      <c r="N51" s="87"/>
      <c r="O51" s="84"/>
      <c r="P51" s="84"/>
      <c r="Q51" s="84"/>
    </row>
    <row r="52" spans="1:17" ht="12" thickBot="1" x14ac:dyDescent="0.35">
      <c r="A52" s="219"/>
      <c r="B52" s="13">
        <f>G54*I54 - SUM(C52:F52)</f>
        <v>7.3940000000000061E-2</v>
      </c>
      <c r="C52" s="9">
        <v>0.02</v>
      </c>
      <c r="D52" s="15">
        <v>1E-4</v>
      </c>
      <c r="E52" s="9">
        <v>0.03</v>
      </c>
      <c r="F52" s="10">
        <v>1.4999999999999999E-2</v>
      </c>
      <c r="G52" s="11">
        <f>SUM(B52,C52,E52,F52)</f>
        <v>0.13894000000000006</v>
      </c>
      <c r="H52" s="12">
        <f>SUM(B52,D52,E52,F52)</f>
        <v>0.11904000000000006</v>
      </c>
      <c r="I52" s="40">
        <v>1.4</v>
      </c>
      <c r="J52" s="25">
        <f>H50/H52</f>
        <v>1.4660282258064514</v>
      </c>
      <c r="K52" s="41">
        <f>G48/G52</f>
        <v>2.0982006621563265</v>
      </c>
      <c r="L52" s="34">
        <f>H48/H52</f>
        <v>2.2817876344086017</v>
      </c>
      <c r="M52" s="30"/>
      <c r="N52" s="88"/>
      <c r="O52" s="85"/>
      <c r="P52" s="85"/>
      <c r="Q52" s="85"/>
    </row>
    <row r="53" spans="1:17" x14ac:dyDescent="0.3">
      <c r="A53" s="219"/>
      <c r="B53" s="14" t="s">
        <v>17</v>
      </c>
      <c r="C53" s="5" t="s">
        <v>10</v>
      </c>
      <c r="D53" s="5" t="s">
        <v>15</v>
      </c>
      <c r="E53" s="5" t="s">
        <v>12</v>
      </c>
      <c r="F53" s="6" t="s">
        <v>13</v>
      </c>
      <c r="G53" s="7" t="s">
        <v>20</v>
      </c>
      <c r="H53" s="8" t="s">
        <v>21</v>
      </c>
      <c r="I53" s="23" t="s">
        <v>24</v>
      </c>
      <c r="J53" s="23" t="s">
        <v>25</v>
      </c>
      <c r="K53" s="39" t="s">
        <v>26</v>
      </c>
      <c r="L53" s="35" t="s">
        <v>27</v>
      </c>
      <c r="M53" s="23" t="s">
        <v>28</v>
      </c>
      <c r="N53" s="35" t="s">
        <v>29</v>
      </c>
      <c r="O53" s="84"/>
      <c r="P53" s="84"/>
      <c r="Q53" s="84"/>
    </row>
    <row r="54" spans="1:17" ht="12" thickBot="1" x14ac:dyDescent="0.35">
      <c r="A54" s="219"/>
      <c r="B54" s="13">
        <f>G56*I56 - SUM(C54:F54)</f>
        <v>6.1400000000000038E-2</v>
      </c>
      <c r="C54" s="9">
        <v>0.02</v>
      </c>
      <c r="D54" s="15">
        <v>1E-4</v>
      </c>
      <c r="E54" s="9">
        <v>0.03</v>
      </c>
      <c r="F54" s="10">
        <v>1.4999999999999999E-2</v>
      </c>
      <c r="G54" s="11">
        <f>SUM(B54,C54,E54,F54)</f>
        <v>0.12640000000000004</v>
      </c>
      <c r="H54" s="12">
        <f>SUM(B54,D54,E54,F54)</f>
        <v>0.10650000000000004</v>
      </c>
      <c r="I54" s="40">
        <v>1.1000000000000001</v>
      </c>
      <c r="J54" s="25">
        <f>H52/H54</f>
        <v>1.1177464788732396</v>
      </c>
      <c r="K54" s="41">
        <f>G50/G54</f>
        <v>1.5381012658227851</v>
      </c>
      <c r="L54" s="34">
        <f>H50/H54</f>
        <v>1.6386478873239436</v>
      </c>
      <c r="M54" s="40">
        <f>G48/G54</f>
        <v>2.3063607594936713</v>
      </c>
      <c r="N54" s="34">
        <f>H48/H54</f>
        <v>2.5504600938967137</v>
      </c>
      <c r="O54" s="85"/>
      <c r="P54" s="85"/>
      <c r="Q54" s="85"/>
    </row>
    <row r="55" spans="1:17" x14ac:dyDescent="0.3">
      <c r="A55" s="219"/>
      <c r="B55" s="51" t="s">
        <v>18</v>
      </c>
      <c r="C55" s="19" t="s">
        <v>10</v>
      </c>
      <c r="D55" s="19" t="s">
        <v>15</v>
      </c>
      <c r="E55" s="19" t="s">
        <v>12</v>
      </c>
      <c r="F55" s="20" t="s">
        <v>13</v>
      </c>
      <c r="G55" s="21" t="s">
        <v>20</v>
      </c>
      <c r="H55" s="22" t="s">
        <v>21</v>
      </c>
      <c r="I55" s="24" t="s">
        <v>24</v>
      </c>
      <c r="J55" s="24" t="s">
        <v>25</v>
      </c>
      <c r="K55" s="38" t="s">
        <v>26</v>
      </c>
      <c r="L55" s="33" t="s">
        <v>27</v>
      </c>
      <c r="M55" s="24" t="s">
        <v>28</v>
      </c>
      <c r="N55" s="33" t="s">
        <v>29</v>
      </c>
      <c r="O55" s="84"/>
      <c r="P55" s="84"/>
      <c r="Q55" s="84"/>
    </row>
    <row r="56" spans="1:17" ht="12" thickBot="1" x14ac:dyDescent="0.35">
      <c r="A56" s="219"/>
      <c r="B56" s="52">
        <v>0.05</v>
      </c>
      <c r="C56" s="53">
        <v>0.02</v>
      </c>
      <c r="D56" s="52">
        <v>1E-4</v>
      </c>
      <c r="E56" s="53">
        <v>0.03</v>
      </c>
      <c r="F56" s="10">
        <v>1.4999999999999999E-2</v>
      </c>
      <c r="G56" s="52">
        <f>SUM(B56,C56,E56,F56)</f>
        <v>0.115</v>
      </c>
      <c r="H56" s="60">
        <f>SUM(B56,D56,E56,F56)</f>
        <v>9.5100000000000004E-2</v>
      </c>
      <c r="I56" s="55">
        <v>1.1000000000000001</v>
      </c>
      <c r="J56" s="56">
        <f>H54/H56</f>
        <v>1.1198738170347007</v>
      </c>
      <c r="K56" s="61">
        <f>G52/G56</f>
        <v>1.2081739130434788</v>
      </c>
      <c r="L56" s="62">
        <f>H52/H56</f>
        <v>1.2517350157728713</v>
      </c>
      <c r="M56" s="55">
        <f>G50/G56</f>
        <v>1.6905739130434789</v>
      </c>
      <c r="N56" s="62">
        <f>H50/H56</f>
        <v>1.8350788643533129</v>
      </c>
      <c r="O56" s="85"/>
      <c r="P56" s="85"/>
      <c r="Q56" s="85"/>
    </row>
    <row r="57" spans="1:17" ht="12" thickTop="1" x14ac:dyDescent="0.3"/>
  </sheetData>
  <mergeCells count="10">
    <mergeCell ref="A14:A17"/>
    <mergeCell ref="A3:A6"/>
    <mergeCell ref="A7:A12"/>
    <mergeCell ref="A29:A34"/>
    <mergeCell ref="A25:A28"/>
    <mergeCell ref="A51:A56"/>
    <mergeCell ref="A47:A50"/>
    <mergeCell ref="A40:A45"/>
    <mergeCell ref="A36:A39"/>
    <mergeCell ref="A18:A2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7"/>
  <sheetViews>
    <sheetView workbookViewId="0"/>
  </sheetViews>
  <sheetFormatPr defaultRowHeight="12" x14ac:dyDescent="0.3"/>
  <cols>
    <col min="1" max="1" width="2.625" style="1" customWidth="1"/>
    <col min="2" max="2" width="12.75" style="1" bestFit="1" customWidth="1"/>
    <col min="3" max="3" width="7.5" style="65" bestFit="1" customWidth="1"/>
    <col min="4" max="8" width="6.625" style="65" bestFit="1" customWidth="1"/>
    <col min="9" max="10" width="7.625" style="65" bestFit="1" customWidth="1"/>
    <col min="11" max="11" width="8.5" style="65" bestFit="1" customWidth="1"/>
    <col min="12" max="12" width="7.625" style="65" bestFit="1" customWidth="1"/>
    <col min="13" max="13" width="6" style="65" bestFit="1" customWidth="1"/>
    <col min="14" max="14" width="6.625" style="65" bestFit="1" customWidth="1"/>
    <col min="15" max="15" width="6.75" style="65" bestFit="1" customWidth="1"/>
    <col min="16" max="17" width="6" style="65" bestFit="1" customWidth="1"/>
    <col min="18" max="19" width="7.5" style="65" bestFit="1" customWidth="1"/>
    <col min="20" max="23" width="6" style="65" bestFit="1" customWidth="1"/>
    <col min="24" max="24" width="6.625" style="65" bestFit="1" customWidth="1"/>
    <col min="25" max="26" width="5.875" style="1" bestFit="1" customWidth="1"/>
    <col min="27" max="27" width="6.75" style="1" bestFit="1" customWidth="1"/>
    <col min="28" max="28" width="9.5" style="1" bestFit="1" customWidth="1"/>
    <col min="29" max="16384" width="9" style="1"/>
  </cols>
  <sheetData>
    <row r="1" spans="2:37" x14ac:dyDescent="0.3">
      <c r="K1" s="66"/>
      <c r="L1" s="66"/>
      <c r="M1" s="66"/>
      <c r="N1" s="66"/>
      <c r="O1" s="66"/>
      <c r="AB1" s="1" t="s">
        <v>34</v>
      </c>
    </row>
    <row r="2" spans="2:37" x14ac:dyDescent="0.3">
      <c r="B2" s="1" t="s">
        <v>0</v>
      </c>
      <c r="C2" s="67" t="s">
        <v>32</v>
      </c>
      <c r="D2" s="65">
        <f>D4*D5 *D7</f>
        <v>0</v>
      </c>
      <c r="E2" s="65">
        <f t="shared" ref="E2:X2" si="0">E4*E5 *E7</f>
        <v>0</v>
      </c>
      <c r="F2" s="65">
        <f t="shared" si="0"/>
        <v>0</v>
      </c>
      <c r="G2" s="65">
        <f t="shared" si="0"/>
        <v>0</v>
      </c>
      <c r="H2" s="65">
        <f t="shared" si="0"/>
        <v>0</v>
      </c>
      <c r="I2" s="65" t="e">
        <f t="shared" si="0"/>
        <v>#REF!</v>
      </c>
      <c r="J2" s="65" t="e">
        <f t="shared" si="0"/>
        <v>#REF!</v>
      </c>
      <c r="K2" s="65" t="e">
        <f t="shared" si="0"/>
        <v>#REF!</v>
      </c>
      <c r="L2" s="65" t="e">
        <f t="shared" si="0"/>
        <v>#REF!</v>
      </c>
      <c r="M2" s="65" t="e">
        <f t="shared" si="0"/>
        <v>#REF!</v>
      </c>
      <c r="N2" s="65" t="e">
        <f t="shared" si="0"/>
        <v>#REF!</v>
      </c>
      <c r="O2" s="65" t="e">
        <f t="shared" si="0"/>
        <v>#REF!</v>
      </c>
      <c r="P2" s="65" t="e">
        <f t="shared" si="0"/>
        <v>#REF!</v>
      </c>
      <c r="Q2" s="65">
        <f t="shared" si="0"/>
        <v>0.15000000000000002</v>
      </c>
      <c r="R2" s="65">
        <f t="shared" si="0"/>
        <v>0.2</v>
      </c>
      <c r="S2" s="65">
        <f t="shared" si="0"/>
        <v>0</v>
      </c>
      <c r="T2" s="65">
        <f t="shared" si="0"/>
        <v>0</v>
      </c>
      <c r="U2" s="65">
        <f t="shared" si="0"/>
        <v>0</v>
      </c>
      <c r="V2" s="65">
        <f t="shared" si="0"/>
        <v>0</v>
      </c>
      <c r="W2" s="65">
        <f t="shared" si="0"/>
        <v>0</v>
      </c>
      <c r="X2" s="65">
        <f t="shared" si="0"/>
        <v>0.3</v>
      </c>
      <c r="Y2" s="63"/>
      <c r="Z2" s="63"/>
      <c r="AB2" s="1" t="e">
        <f>SUM(I2:X2)</f>
        <v>#REF!</v>
      </c>
      <c r="AC2" s="1" t="e">
        <f>AD2-AB2</f>
        <v>#REF!</v>
      </c>
      <c r="AD2" s="1" t="e">
        <f>J40</f>
        <v>#REF!</v>
      </c>
    </row>
    <row r="3" spans="2:37" x14ac:dyDescent="0.3">
      <c r="C3" s="65" t="s">
        <v>35</v>
      </c>
      <c r="D3" s="65" t="s">
        <v>4</v>
      </c>
      <c r="E3" s="65" t="s">
        <v>5</v>
      </c>
      <c r="F3" s="65" t="s">
        <v>6</v>
      </c>
      <c r="G3" s="65" t="s">
        <v>7</v>
      </c>
      <c r="H3" s="65" t="s">
        <v>30</v>
      </c>
      <c r="I3" s="68" t="s">
        <v>8</v>
      </c>
      <c r="J3" s="68" t="s">
        <v>8</v>
      </c>
      <c r="K3" s="68" t="s">
        <v>8</v>
      </c>
      <c r="L3" s="68" t="s">
        <v>8</v>
      </c>
      <c r="M3" s="73" t="s">
        <v>1</v>
      </c>
      <c r="N3" s="73" t="s">
        <v>1</v>
      </c>
      <c r="O3" s="73" t="s">
        <v>1</v>
      </c>
      <c r="P3" s="73" t="s">
        <v>1</v>
      </c>
      <c r="Q3" s="68" t="s">
        <v>2</v>
      </c>
      <c r="R3" s="68" t="s">
        <v>2</v>
      </c>
      <c r="S3" s="68" t="s">
        <v>2</v>
      </c>
      <c r="T3" s="68" t="s">
        <v>2</v>
      </c>
      <c r="U3" s="68" t="s">
        <v>2</v>
      </c>
      <c r="V3" s="68" t="s">
        <v>2</v>
      </c>
      <c r="W3" s="65" t="s">
        <v>2</v>
      </c>
      <c r="X3" s="65" t="s">
        <v>2</v>
      </c>
      <c r="Y3" s="64"/>
      <c r="Z3" s="64"/>
      <c r="AA3" s="64"/>
      <c r="AB3" s="2"/>
      <c r="AC3" s="2"/>
      <c r="AD3" s="2"/>
    </row>
    <row r="4" spans="2:37" x14ac:dyDescent="0.3">
      <c r="C4" s="65" t="s">
        <v>31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68">
        <v>2</v>
      </c>
      <c r="J4" s="68">
        <v>3</v>
      </c>
      <c r="K4" s="68">
        <v>4</v>
      </c>
      <c r="L4" s="68">
        <v>5</v>
      </c>
      <c r="M4" s="68">
        <v>2</v>
      </c>
      <c r="N4" s="68">
        <v>3</v>
      </c>
      <c r="O4" s="68">
        <v>4</v>
      </c>
      <c r="P4" s="68">
        <v>5</v>
      </c>
      <c r="Q4" s="68">
        <v>3</v>
      </c>
      <c r="R4" s="68">
        <v>4</v>
      </c>
      <c r="S4" s="68">
        <v>5</v>
      </c>
      <c r="T4" s="68">
        <v>6</v>
      </c>
      <c r="U4" s="68">
        <v>7</v>
      </c>
      <c r="V4" s="68">
        <v>8</v>
      </c>
      <c r="W4" s="65">
        <v>9</v>
      </c>
      <c r="X4" s="65">
        <v>10</v>
      </c>
    </row>
    <row r="5" spans="2:37" s="2" customFormat="1" x14ac:dyDescent="0.3">
      <c r="C5" s="67">
        <f>SUM(D5:AA5)</f>
        <v>1.0000000000000002</v>
      </c>
      <c r="D5" s="71">
        <v>0.5</v>
      </c>
      <c r="E5" s="71">
        <v>0.12</v>
      </c>
      <c r="F5" s="71">
        <v>0.01</v>
      </c>
      <c r="G5" s="71">
        <v>0</v>
      </c>
      <c r="H5" s="72">
        <v>0</v>
      </c>
      <c r="I5" s="73">
        <v>0.1</v>
      </c>
      <c r="J5" s="73">
        <v>0.05</v>
      </c>
      <c r="K5" s="73">
        <v>0.01</v>
      </c>
      <c r="L5" s="73">
        <v>0.01</v>
      </c>
      <c r="M5" s="73">
        <v>0.03</v>
      </c>
      <c r="N5" s="73">
        <v>0.03</v>
      </c>
      <c r="O5" s="73">
        <v>0</v>
      </c>
      <c r="P5" s="73">
        <v>0.01</v>
      </c>
      <c r="Q5" s="73">
        <v>0.05</v>
      </c>
      <c r="R5" s="73">
        <v>0.05</v>
      </c>
      <c r="S5" s="73">
        <v>0</v>
      </c>
      <c r="T5" s="73">
        <v>0</v>
      </c>
      <c r="U5" s="73">
        <v>0</v>
      </c>
      <c r="V5" s="73">
        <v>0</v>
      </c>
      <c r="W5" s="67">
        <v>0</v>
      </c>
      <c r="X5" s="67">
        <v>0.03</v>
      </c>
    </row>
    <row r="6" spans="2:37" x14ac:dyDescent="0.3">
      <c r="C6" s="65">
        <f>SUM(D6:AA6)</f>
        <v>10000</v>
      </c>
      <c r="D6" s="65">
        <f>D5*10000</f>
        <v>5000</v>
      </c>
      <c r="E6" s="65">
        <f t="shared" ref="E6:X6" si="1">E5*10000</f>
        <v>1200</v>
      </c>
      <c r="F6" s="65">
        <f t="shared" si="1"/>
        <v>100</v>
      </c>
      <c r="G6" s="65">
        <f t="shared" si="1"/>
        <v>0</v>
      </c>
      <c r="H6" s="65">
        <f t="shared" si="1"/>
        <v>0</v>
      </c>
      <c r="I6" s="65">
        <f t="shared" si="1"/>
        <v>1000</v>
      </c>
      <c r="J6" s="65">
        <f t="shared" si="1"/>
        <v>500</v>
      </c>
      <c r="K6" s="65">
        <f t="shared" si="1"/>
        <v>100</v>
      </c>
      <c r="L6" s="65">
        <f t="shared" si="1"/>
        <v>100</v>
      </c>
      <c r="M6" s="65">
        <f t="shared" si="1"/>
        <v>300</v>
      </c>
      <c r="N6" s="65">
        <f t="shared" si="1"/>
        <v>300</v>
      </c>
      <c r="O6" s="65">
        <f t="shared" si="1"/>
        <v>0</v>
      </c>
      <c r="P6" s="65">
        <f t="shared" si="1"/>
        <v>100</v>
      </c>
      <c r="Q6" s="65">
        <f t="shared" si="1"/>
        <v>500</v>
      </c>
      <c r="R6" s="65">
        <f t="shared" si="1"/>
        <v>500</v>
      </c>
      <c r="S6" s="65">
        <f t="shared" si="1"/>
        <v>0</v>
      </c>
      <c r="T6" s="65">
        <f t="shared" si="1"/>
        <v>0</v>
      </c>
      <c r="U6" s="65">
        <f t="shared" si="1"/>
        <v>0</v>
      </c>
      <c r="V6" s="65">
        <f t="shared" si="1"/>
        <v>0</v>
      </c>
      <c r="W6" s="65">
        <f t="shared" si="1"/>
        <v>0</v>
      </c>
      <c r="X6" s="65">
        <f t="shared" si="1"/>
        <v>300</v>
      </c>
    </row>
    <row r="7" spans="2:37" x14ac:dyDescent="0.3">
      <c r="C7" s="65" t="s">
        <v>33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77" t="e">
        <f>K40</f>
        <v>#REF!</v>
      </c>
      <c r="J7" s="77" t="e">
        <f>K40</f>
        <v>#REF!</v>
      </c>
      <c r="K7" s="77" t="e">
        <f>K40</f>
        <v>#REF!</v>
      </c>
      <c r="L7" s="77" t="e">
        <f>K40</f>
        <v>#REF!</v>
      </c>
      <c r="M7" s="77" t="e">
        <f>L40</f>
        <v>#REF!</v>
      </c>
      <c r="N7" s="77" t="e">
        <f>L40</f>
        <v>#REF!</v>
      </c>
      <c r="O7" s="77" t="e">
        <f>L40</f>
        <v>#REF!</v>
      </c>
      <c r="P7" s="77" t="e">
        <f>L40</f>
        <v>#REF!</v>
      </c>
      <c r="Q7" s="68">
        <v>1</v>
      </c>
      <c r="R7" s="68">
        <v>1</v>
      </c>
      <c r="S7" s="68">
        <v>1</v>
      </c>
      <c r="T7" s="68">
        <v>1</v>
      </c>
      <c r="U7" s="68">
        <v>1</v>
      </c>
      <c r="V7" s="68">
        <v>1</v>
      </c>
      <c r="W7" s="65">
        <v>1</v>
      </c>
      <c r="X7" s="65">
        <v>1</v>
      </c>
    </row>
    <row r="8" spans="2:37" x14ac:dyDescent="0.3"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AI8" s="1" t="s">
        <v>69</v>
      </c>
    </row>
    <row r="9" spans="2:37" x14ac:dyDescent="0.3">
      <c r="B9" s="1" t="s">
        <v>3</v>
      </c>
      <c r="C9" s="67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AI9" s="1" t="s">
        <v>70</v>
      </c>
      <c r="AJ9" s="1">
        <v>2</v>
      </c>
      <c r="AK9" s="1" t="e">
        <f>#REF!</f>
        <v>#REF!</v>
      </c>
    </row>
    <row r="10" spans="2:37" x14ac:dyDescent="0.3">
      <c r="C10" s="67" t="s">
        <v>32</v>
      </c>
      <c r="D10" s="65">
        <f>D12*D13 *D15</f>
        <v>0</v>
      </c>
      <c r="E10" s="65">
        <f t="shared" ref="E10:W10" si="2">E12*E13 *E15</f>
        <v>0</v>
      </c>
      <c r="F10" s="65">
        <f t="shared" si="2"/>
        <v>0</v>
      </c>
      <c r="G10" s="65">
        <f t="shared" si="2"/>
        <v>0</v>
      </c>
      <c r="H10" s="65">
        <f t="shared" si="2"/>
        <v>0</v>
      </c>
      <c r="I10" s="68" t="e">
        <f t="shared" si="2"/>
        <v>#REF!</v>
      </c>
      <c r="J10" s="68" t="e">
        <f t="shared" si="2"/>
        <v>#REF!</v>
      </c>
      <c r="K10" s="68" t="e">
        <f t="shared" si="2"/>
        <v>#REF!</v>
      </c>
      <c r="L10" s="68" t="e">
        <f t="shared" si="2"/>
        <v>#REF!</v>
      </c>
      <c r="M10" s="68">
        <f t="shared" si="2"/>
        <v>0.1</v>
      </c>
      <c r="N10" s="68">
        <f t="shared" si="2"/>
        <v>0.12</v>
      </c>
      <c r="O10" s="68">
        <f t="shared" si="2"/>
        <v>0.08</v>
      </c>
      <c r="P10" s="68">
        <f t="shared" si="2"/>
        <v>0.05</v>
      </c>
      <c r="Q10" s="68">
        <f t="shared" si="2"/>
        <v>0</v>
      </c>
      <c r="R10" s="68">
        <f t="shared" si="2"/>
        <v>0</v>
      </c>
      <c r="S10" s="68">
        <f t="shared" si="2"/>
        <v>0</v>
      </c>
      <c r="T10" s="68">
        <f t="shared" si="2"/>
        <v>0</v>
      </c>
      <c r="U10" s="68">
        <f t="shared" si="2"/>
        <v>0.2</v>
      </c>
      <c r="V10" s="68" t="e">
        <f t="shared" si="2"/>
        <v>#REF!</v>
      </c>
      <c r="W10" s="68" t="e">
        <f t="shared" si="2"/>
        <v>#REF!</v>
      </c>
      <c r="X10" s="68"/>
      <c r="Y10" s="63"/>
      <c r="Z10" s="63"/>
      <c r="AA10" s="63"/>
      <c r="AB10" s="1" t="e">
        <f>SUM(I10:X10)</f>
        <v>#REF!</v>
      </c>
      <c r="AC10" s="1" t="e">
        <f>AD10-AB10</f>
        <v>#REF!</v>
      </c>
      <c r="AD10" s="1" t="e">
        <f>K40</f>
        <v>#REF!</v>
      </c>
      <c r="AI10" s="1" t="s">
        <v>71</v>
      </c>
      <c r="AJ10" s="1">
        <v>1</v>
      </c>
      <c r="AK10" s="1">
        <v>1</v>
      </c>
    </row>
    <row r="11" spans="2:37" x14ac:dyDescent="0.3">
      <c r="C11" s="65" t="s">
        <v>35</v>
      </c>
      <c r="D11" s="69" t="s">
        <v>4</v>
      </c>
      <c r="E11" s="69" t="s">
        <v>5</v>
      </c>
      <c r="F11" s="69" t="s">
        <v>6</v>
      </c>
      <c r="G11" s="69" t="s">
        <v>7</v>
      </c>
      <c r="H11" s="70" t="s">
        <v>30</v>
      </c>
      <c r="I11" s="68" t="s">
        <v>1</v>
      </c>
      <c r="J11" s="68" t="s">
        <v>1</v>
      </c>
      <c r="K11" s="68" t="s">
        <v>1</v>
      </c>
      <c r="L11" s="68" t="s">
        <v>1</v>
      </c>
      <c r="M11" s="68" t="s">
        <v>2</v>
      </c>
      <c r="N11" s="68" t="s">
        <v>2</v>
      </c>
      <c r="O11" s="68" t="s">
        <v>2</v>
      </c>
      <c r="P11" s="68" t="s">
        <v>2</v>
      </c>
      <c r="Q11" s="68" t="s">
        <v>2</v>
      </c>
      <c r="R11" s="68" t="s">
        <v>2</v>
      </c>
      <c r="S11" s="68" t="s">
        <v>2</v>
      </c>
      <c r="T11" s="68" t="s">
        <v>2</v>
      </c>
      <c r="U11" s="68" t="s">
        <v>2</v>
      </c>
      <c r="V11" s="70" t="s">
        <v>0</v>
      </c>
      <c r="W11" s="70" t="s">
        <v>0</v>
      </c>
      <c r="X11" s="68"/>
      <c r="Y11" s="63"/>
      <c r="Z11" s="63"/>
      <c r="AA11" s="63"/>
    </row>
    <row r="12" spans="2:37" x14ac:dyDescent="0.3">
      <c r="C12" s="65" t="s">
        <v>31</v>
      </c>
      <c r="D12" s="69">
        <v>0</v>
      </c>
      <c r="E12" s="69">
        <v>0</v>
      </c>
      <c r="F12" s="69">
        <v>0</v>
      </c>
      <c r="G12" s="69">
        <v>0</v>
      </c>
      <c r="H12" s="70">
        <v>0</v>
      </c>
      <c r="I12" s="68">
        <v>2</v>
      </c>
      <c r="J12" s="68">
        <v>3</v>
      </c>
      <c r="K12" s="68">
        <v>4</v>
      </c>
      <c r="L12" s="68">
        <v>5</v>
      </c>
      <c r="M12" s="68">
        <v>2</v>
      </c>
      <c r="N12" s="68">
        <v>3</v>
      </c>
      <c r="O12" s="68">
        <v>4</v>
      </c>
      <c r="P12" s="68">
        <v>5</v>
      </c>
      <c r="Q12" s="68">
        <v>6</v>
      </c>
      <c r="R12" s="68">
        <v>7</v>
      </c>
      <c r="S12" s="68">
        <v>8</v>
      </c>
      <c r="T12" s="68">
        <v>9</v>
      </c>
      <c r="U12" s="68">
        <v>10</v>
      </c>
      <c r="V12" s="70">
        <v>1</v>
      </c>
      <c r="W12" s="70">
        <v>2</v>
      </c>
      <c r="X12" s="68"/>
      <c r="Y12" s="63"/>
      <c r="Z12" s="63"/>
      <c r="AA12" s="63"/>
      <c r="AI12" s="1" t="s">
        <v>72</v>
      </c>
    </row>
    <row r="13" spans="2:37" x14ac:dyDescent="0.3">
      <c r="C13" s="67">
        <f>SUM(D13:AA13)</f>
        <v>1.0000000000000002</v>
      </c>
      <c r="D13" s="71">
        <v>0.1</v>
      </c>
      <c r="E13" s="71">
        <v>0.2</v>
      </c>
      <c r="F13" s="71">
        <v>0.25</v>
      </c>
      <c r="G13" s="71">
        <v>0.05</v>
      </c>
      <c r="H13" s="72">
        <v>0.02</v>
      </c>
      <c r="I13" s="73">
        <v>0.1</v>
      </c>
      <c r="J13" s="73">
        <v>7.0000000000000007E-2</v>
      </c>
      <c r="K13" s="73">
        <v>0.04</v>
      </c>
      <c r="L13" s="73">
        <v>0.01</v>
      </c>
      <c r="M13" s="73">
        <v>0.05</v>
      </c>
      <c r="N13" s="73">
        <v>0.04</v>
      </c>
      <c r="O13" s="73">
        <v>0.02</v>
      </c>
      <c r="P13" s="73">
        <v>0.01</v>
      </c>
      <c r="Q13" s="73">
        <v>0</v>
      </c>
      <c r="R13" s="73">
        <v>0</v>
      </c>
      <c r="S13" s="73">
        <v>0</v>
      </c>
      <c r="T13" s="73">
        <v>0</v>
      </c>
      <c r="U13" s="73">
        <v>0.02</v>
      </c>
      <c r="V13" s="72">
        <v>0.01</v>
      </c>
      <c r="W13" s="72">
        <v>0.01</v>
      </c>
      <c r="X13" s="73"/>
      <c r="Y13" s="64"/>
      <c r="Z13" s="64"/>
      <c r="AA13" s="64"/>
      <c r="AI13" s="1" t="s">
        <v>73</v>
      </c>
      <c r="AK13" s="1" t="e">
        <f>#REF!</f>
        <v>#REF!</v>
      </c>
    </row>
    <row r="14" spans="2:37" x14ac:dyDescent="0.3">
      <c r="C14" s="65">
        <f>SUM(D14:AA14)</f>
        <v>10000</v>
      </c>
      <c r="D14" s="65">
        <f>D13*10000</f>
        <v>1000</v>
      </c>
      <c r="E14" s="65">
        <f t="shared" ref="E14:W14" si="3">E13*10000</f>
        <v>2000</v>
      </c>
      <c r="F14" s="65">
        <f t="shared" si="3"/>
        <v>2500</v>
      </c>
      <c r="G14" s="65">
        <f t="shared" si="3"/>
        <v>500</v>
      </c>
      <c r="H14" s="65">
        <f t="shared" si="3"/>
        <v>200</v>
      </c>
      <c r="I14" s="68">
        <f t="shared" si="3"/>
        <v>1000</v>
      </c>
      <c r="J14" s="68">
        <f t="shared" si="3"/>
        <v>700.00000000000011</v>
      </c>
      <c r="K14" s="68">
        <f t="shared" si="3"/>
        <v>400</v>
      </c>
      <c r="L14" s="68">
        <f t="shared" si="3"/>
        <v>100</v>
      </c>
      <c r="M14" s="68">
        <f t="shared" si="3"/>
        <v>500</v>
      </c>
      <c r="N14" s="68">
        <f t="shared" si="3"/>
        <v>400</v>
      </c>
      <c r="O14" s="68">
        <f t="shared" si="3"/>
        <v>200</v>
      </c>
      <c r="P14" s="68">
        <f t="shared" si="3"/>
        <v>100</v>
      </c>
      <c r="Q14" s="68">
        <f t="shared" si="3"/>
        <v>0</v>
      </c>
      <c r="R14" s="68">
        <f t="shared" si="3"/>
        <v>0</v>
      </c>
      <c r="S14" s="68">
        <f t="shared" si="3"/>
        <v>0</v>
      </c>
      <c r="T14" s="68">
        <f t="shared" si="3"/>
        <v>0</v>
      </c>
      <c r="U14" s="68">
        <f t="shared" si="3"/>
        <v>200</v>
      </c>
      <c r="V14" s="68">
        <f t="shared" si="3"/>
        <v>100</v>
      </c>
      <c r="W14" s="68">
        <f t="shared" si="3"/>
        <v>100</v>
      </c>
      <c r="X14" s="68"/>
      <c r="Y14" s="63"/>
      <c r="Z14" s="63"/>
      <c r="AA14" s="63"/>
    </row>
    <row r="15" spans="2:37" x14ac:dyDescent="0.3">
      <c r="C15" s="65" t="s">
        <v>33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77" t="e">
        <f>L40</f>
        <v>#REF!</v>
      </c>
      <c r="J15" s="77" t="e">
        <f>L40</f>
        <v>#REF!</v>
      </c>
      <c r="K15" s="77" t="e">
        <f>L40</f>
        <v>#REF!</v>
      </c>
      <c r="L15" s="77" t="e">
        <f>L40</f>
        <v>#REF!</v>
      </c>
      <c r="M15" s="68">
        <v>1</v>
      </c>
      <c r="N15" s="68">
        <v>1</v>
      </c>
      <c r="O15" s="68">
        <v>1</v>
      </c>
      <c r="P15" s="68">
        <v>1</v>
      </c>
      <c r="Q15" s="68">
        <v>1</v>
      </c>
      <c r="R15" s="68">
        <v>1</v>
      </c>
      <c r="S15" s="68">
        <v>1</v>
      </c>
      <c r="T15" s="68">
        <v>1</v>
      </c>
      <c r="U15" s="68">
        <v>1</v>
      </c>
      <c r="V15" s="77" t="e">
        <f>J40</f>
        <v>#REF!</v>
      </c>
      <c r="W15" s="77" t="e">
        <f>J40</f>
        <v>#REF!</v>
      </c>
      <c r="X15" s="68"/>
      <c r="Y15" s="63"/>
      <c r="Z15" s="63"/>
      <c r="AA15" s="63"/>
    </row>
    <row r="16" spans="2:37" x14ac:dyDescent="0.3">
      <c r="C16" s="67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68"/>
      <c r="V16" s="68"/>
      <c r="W16" s="68"/>
      <c r="X16" s="68"/>
      <c r="Y16" s="63"/>
      <c r="Z16" s="63"/>
      <c r="AA16" s="63"/>
    </row>
    <row r="19" spans="2:30" x14ac:dyDescent="0.3">
      <c r="B19" s="1" t="s">
        <v>1</v>
      </c>
      <c r="C19" s="67"/>
    </row>
    <row r="20" spans="2:30" x14ac:dyDescent="0.3">
      <c r="C20" s="67" t="s">
        <v>32</v>
      </c>
      <c r="D20" s="65">
        <f t="shared" ref="D20:Q20" si="4">D22*D23 *D25</f>
        <v>0</v>
      </c>
      <c r="E20" s="65">
        <f t="shared" si="4"/>
        <v>0</v>
      </c>
      <c r="F20" s="65">
        <f t="shared" si="4"/>
        <v>0</v>
      </c>
      <c r="G20" s="65">
        <f t="shared" si="4"/>
        <v>0</v>
      </c>
      <c r="H20" s="65">
        <f t="shared" si="4"/>
        <v>0</v>
      </c>
      <c r="I20" s="65">
        <f t="shared" si="4"/>
        <v>0.4</v>
      </c>
      <c r="J20" s="65">
        <f t="shared" si="4"/>
        <v>0.30000000000000004</v>
      </c>
      <c r="K20" s="65">
        <f t="shared" si="4"/>
        <v>0.08</v>
      </c>
      <c r="L20" s="65">
        <f t="shared" si="4"/>
        <v>0.05</v>
      </c>
      <c r="M20" s="65">
        <f t="shared" si="4"/>
        <v>0.06</v>
      </c>
      <c r="N20" s="65">
        <f t="shared" si="4"/>
        <v>0</v>
      </c>
      <c r="O20" s="65">
        <f t="shared" si="4"/>
        <v>0</v>
      </c>
      <c r="P20" s="65">
        <f t="shared" si="4"/>
        <v>0</v>
      </c>
      <c r="Q20" s="65">
        <f t="shared" si="4"/>
        <v>0.1</v>
      </c>
      <c r="R20" s="65" t="e">
        <f>R23*R25*R22</f>
        <v>#REF!</v>
      </c>
      <c r="S20" s="65" t="e">
        <f t="shared" ref="S20:U20" si="5">S23*S25*S22</f>
        <v>#REF!</v>
      </c>
      <c r="T20" s="65" t="e">
        <f t="shared" si="5"/>
        <v>#REF!</v>
      </c>
      <c r="U20" s="65" t="e">
        <f t="shared" si="5"/>
        <v>#REF!</v>
      </c>
      <c r="AB20" s="1" t="e">
        <f>SUM(I20:X20)</f>
        <v>#REF!</v>
      </c>
      <c r="AC20" s="1" t="e">
        <f>AD20-AB20</f>
        <v>#REF!</v>
      </c>
      <c r="AD20" s="1" t="e">
        <f>L40</f>
        <v>#REF!</v>
      </c>
    </row>
    <row r="21" spans="2:30" x14ac:dyDescent="0.3">
      <c r="C21" s="65" t="s">
        <v>35</v>
      </c>
      <c r="D21" s="69" t="s">
        <v>4</v>
      </c>
      <c r="E21" s="69" t="s">
        <v>5</v>
      </c>
      <c r="F21" s="69" t="s">
        <v>6</v>
      </c>
      <c r="G21" s="69" t="s">
        <v>7</v>
      </c>
      <c r="H21" s="70" t="s">
        <v>30</v>
      </c>
      <c r="I21" s="68" t="s">
        <v>2</v>
      </c>
      <c r="J21" s="68" t="s">
        <v>2</v>
      </c>
      <c r="K21" s="68" t="s">
        <v>2</v>
      </c>
      <c r="L21" s="68" t="s">
        <v>2</v>
      </c>
      <c r="M21" s="68" t="s">
        <v>2</v>
      </c>
      <c r="N21" s="68" t="s">
        <v>2</v>
      </c>
      <c r="O21" s="68" t="s">
        <v>2</v>
      </c>
      <c r="P21" s="68" t="s">
        <v>2</v>
      </c>
      <c r="Q21" s="68" t="s">
        <v>2</v>
      </c>
      <c r="R21" s="70" t="s">
        <v>8</v>
      </c>
      <c r="S21" s="70" t="s">
        <v>8</v>
      </c>
      <c r="T21" s="70" t="s">
        <v>0</v>
      </c>
      <c r="U21" s="70" t="s">
        <v>0</v>
      </c>
    </row>
    <row r="22" spans="2:30" x14ac:dyDescent="0.3">
      <c r="C22" s="65" t="s">
        <v>31</v>
      </c>
      <c r="D22" s="69">
        <v>0</v>
      </c>
      <c r="E22" s="69">
        <v>0</v>
      </c>
      <c r="F22" s="69">
        <v>0</v>
      </c>
      <c r="G22" s="69">
        <v>0</v>
      </c>
      <c r="H22" s="70">
        <v>0</v>
      </c>
      <c r="I22" s="68">
        <v>2</v>
      </c>
      <c r="J22" s="68">
        <v>3</v>
      </c>
      <c r="K22" s="68">
        <v>4</v>
      </c>
      <c r="L22" s="68">
        <v>5</v>
      </c>
      <c r="M22" s="68">
        <v>6</v>
      </c>
      <c r="N22" s="68">
        <v>7</v>
      </c>
      <c r="O22" s="68">
        <v>8</v>
      </c>
      <c r="P22" s="68">
        <v>9</v>
      </c>
      <c r="Q22" s="68">
        <v>10</v>
      </c>
      <c r="R22" s="70">
        <v>1</v>
      </c>
      <c r="S22" s="70">
        <v>2</v>
      </c>
      <c r="T22" s="70">
        <v>1</v>
      </c>
      <c r="U22" s="70">
        <v>2</v>
      </c>
    </row>
    <row r="23" spans="2:30" x14ac:dyDescent="0.3">
      <c r="C23" s="67">
        <f>SUM(D23:AA23)</f>
        <v>1</v>
      </c>
      <c r="D23" s="71">
        <v>0.02</v>
      </c>
      <c r="E23" s="71">
        <v>0.04</v>
      </c>
      <c r="F23" s="71">
        <v>0.255</v>
      </c>
      <c r="G23" s="71">
        <v>0.2</v>
      </c>
      <c r="H23" s="72">
        <v>0.1</v>
      </c>
      <c r="I23" s="73">
        <v>0.2</v>
      </c>
      <c r="J23" s="73">
        <v>0.1</v>
      </c>
      <c r="K23" s="73">
        <v>0.02</v>
      </c>
      <c r="L23" s="73">
        <v>0.01</v>
      </c>
      <c r="M23" s="73">
        <v>0.01</v>
      </c>
      <c r="N23" s="73">
        <v>0</v>
      </c>
      <c r="O23" s="73">
        <v>0</v>
      </c>
      <c r="P23" s="73">
        <v>0</v>
      </c>
      <c r="Q23" s="73">
        <v>0.01</v>
      </c>
      <c r="R23" s="72">
        <v>0.01</v>
      </c>
      <c r="S23" s="72">
        <v>0.01</v>
      </c>
      <c r="T23" s="72">
        <v>0.01</v>
      </c>
      <c r="U23" s="72">
        <v>5.0000000000000001E-3</v>
      </c>
    </row>
    <row r="24" spans="2:30" x14ac:dyDescent="0.3">
      <c r="C24" s="65">
        <f>SUM(D24:AA24)</f>
        <v>10000</v>
      </c>
      <c r="D24" s="65">
        <f>D23*10000</f>
        <v>200</v>
      </c>
      <c r="E24" s="65">
        <f t="shared" ref="E24:U24" si="6">E23*10000</f>
        <v>400</v>
      </c>
      <c r="F24" s="65">
        <f t="shared" si="6"/>
        <v>2550</v>
      </c>
      <c r="G24" s="65">
        <f t="shared" si="6"/>
        <v>2000</v>
      </c>
      <c r="H24" s="65">
        <f t="shared" si="6"/>
        <v>1000</v>
      </c>
      <c r="I24" s="65">
        <f t="shared" si="6"/>
        <v>2000</v>
      </c>
      <c r="J24" s="65">
        <f t="shared" si="6"/>
        <v>1000</v>
      </c>
      <c r="K24" s="65">
        <f t="shared" si="6"/>
        <v>200</v>
      </c>
      <c r="L24" s="65">
        <f t="shared" si="6"/>
        <v>100</v>
      </c>
      <c r="M24" s="65">
        <f t="shared" si="6"/>
        <v>100</v>
      </c>
      <c r="N24" s="65">
        <f t="shared" si="6"/>
        <v>0</v>
      </c>
      <c r="O24" s="65">
        <f t="shared" si="6"/>
        <v>0</v>
      </c>
      <c r="P24" s="65">
        <f t="shared" si="6"/>
        <v>0</v>
      </c>
      <c r="Q24" s="65">
        <f t="shared" si="6"/>
        <v>100</v>
      </c>
      <c r="R24" s="65">
        <f t="shared" si="6"/>
        <v>100</v>
      </c>
      <c r="S24" s="65">
        <f t="shared" si="6"/>
        <v>100</v>
      </c>
      <c r="T24" s="65">
        <f t="shared" si="6"/>
        <v>100</v>
      </c>
      <c r="U24" s="65">
        <f t="shared" si="6"/>
        <v>50</v>
      </c>
    </row>
    <row r="25" spans="2:30" x14ac:dyDescent="0.3">
      <c r="C25" s="65" t="s">
        <v>33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1</v>
      </c>
      <c r="J25" s="68">
        <v>1</v>
      </c>
      <c r="K25" s="68">
        <v>1</v>
      </c>
      <c r="L25" s="68">
        <v>1</v>
      </c>
      <c r="M25" s="68">
        <v>1</v>
      </c>
      <c r="N25" s="68">
        <v>1</v>
      </c>
      <c r="O25" s="68">
        <v>1</v>
      </c>
      <c r="P25" s="68">
        <v>1</v>
      </c>
      <c r="Q25" s="68">
        <v>1</v>
      </c>
      <c r="R25" s="77" t="e">
        <f>K40</f>
        <v>#REF!</v>
      </c>
      <c r="S25" s="77" t="e">
        <f>K40</f>
        <v>#REF!</v>
      </c>
      <c r="T25" s="77" t="e">
        <f>J40</f>
        <v>#REF!</v>
      </c>
      <c r="U25" s="77" t="e">
        <f>J40</f>
        <v>#REF!</v>
      </c>
    </row>
    <row r="26" spans="2:30" x14ac:dyDescent="0.3">
      <c r="C26" s="67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</row>
    <row r="29" spans="2:30" x14ac:dyDescent="0.3">
      <c r="B29" s="1" t="s">
        <v>2</v>
      </c>
      <c r="C29" s="67"/>
    </row>
    <row r="30" spans="2:30" x14ac:dyDescent="0.3">
      <c r="C30" s="67" t="s">
        <v>32</v>
      </c>
      <c r="D30" s="65">
        <f>D32*D33 *D35</f>
        <v>0</v>
      </c>
      <c r="E30" s="65">
        <f>E32*E33 *E35</f>
        <v>0</v>
      </c>
      <c r="F30" s="65">
        <f>F32*F33 *F35</f>
        <v>0</v>
      </c>
      <c r="G30" s="65">
        <f t="shared" ref="G30:S30" si="7">G32*G33 *G35</f>
        <v>0</v>
      </c>
      <c r="H30" s="65">
        <f t="shared" si="7"/>
        <v>0</v>
      </c>
      <c r="I30" s="65">
        <f t="shared" si="7"/>
        <v>0.02</v>
      </c>
      <c r="J30" s="65">
        <f t="shared" si="7"/>
        <v>0.06</v>
      </c>
      <c r="K30" s="65">
        <f t="shared" si="7"/>
        <v>0.08</v>
      </c>
      <c r="L30" s="65">
        <f t="shared" si="7"/>
        <v>0.05</v>
      </c>
      <c r="M30" s="65">
        <f t="shared" si="7"/>
        <v>0.1</v>
      </c>
      <c r="N30" s="65" t="e">
        <f t="shared" si="7"/>
        <v>#REF!</v>
      </c>
      <c r="O30" s="65" t="e">
        <f t="shared" si="7"/>
        <v>#REF!</v>
      </c>
      <c r="P30" s="65" t="e">
        <f t="shared" si="7"/>
        <v>#REF!</v>
      </c>
      <c r="Q30" s="65" t="e">
        <f t="shared" si="7"/>
        <v>#REF!</v>
      </c>
      <c r="R30" s="65" t="e">
        <f t="shared" si="7"/>
        <v>#REF!</v>
      </c>
      <c r="S30" s="65" t="e">
        <f t="shared" si="7"/>
        <v>#REF!</v>
      </c>
      <c r="AB30" s="1" t="e">
        <f>SUM(I30:X30)</f>
        <v>#REF!</v>
      </c>
      <c r="AC30" s="1" t="e">
        <f>1-'씨앗 분해 확률_첫달제외'!AB30</f>
        <v>#REF!</v>
      </c>
      <c r="AD30" s="1">
        <v>1</v>
      </c>
    </row>
    <row r="31" spans="2:30" x14ac:dyDescent="0.3">
      <c r="C31" s="65" t="s">
        <v>35</v>
      </c>
      <c r="D31" s="69" t="s">
        <v>4</v>
      </c>
      <c r="E31" s="69" t="s">
        <v>5</v>
      </c>
      <c r="F31" s="69" t="s">
        <v>6</v>
      </c>
      <c r="G31" s="69" t="s">
        <v>7</v>
      </c>
      <c r="H31" s="70" t="s">
        <v>30</v>
      </c>
      <c r="I31" s="65" t="s">
        <v>2</v>
      </c>
      <c r="J31" s="65" t="s">
        <v>2</v>
      </c>
      <c r="K31" s="65" t="s">
        <v>2</v>
      </c>
      <c r="L31" s="65" t="s">
        <v>2</v>
      </c>
      <c r="M31" s="65" t="s">
        <v>2</v>
      </c>
      <c r="N31" s="68" t="s">
        <v>1</v>
      </c>
      <c r="O31" s="68" t="s">
        <v>1</v>
      </c>
      <c r="P31" s="68" t="s">
        <v>8</v>
      </c>
      <c r="Q31" s="68" t="s">
        <v>8</v>
      </c>
      <c r="R31" s="68" t="s">
        <v>23</v>
      </c>
      <c r="S31" s="68" t="s">
        <v>23</v>
      </c>
      <c r="T31" s="68"/>
      <c r="U31" s="68"/>
      <c r="V31" s="68"/>
      <c r="W31" s="68"/>
    </row>
    <row r="32" spans="2:30" x14ac:dyDescent="0.3">
      <c r="C32" s="65" t="s">
        <v>31</v>
      </c>
      <c r="D32" s="69">
        <v>0</v>
      </c>
      <c r="E32" s="69">
        <v>0</v>
      </c>
      <c r="F32" s="69">
        <v>0</v>
      </c>
      <c r="G32" s="69">
        <v>0</v>
      </c>
      <c r="H32" s="70">
        <v>0</v>
      </c>
      <c r="I32" s="65">
        <v>2</v>
      </c>
      <c r="J32" s="65">
        <v>3</v>
      </c>
      <c r="K32" s="65">
        <v>4</v>
      </c>
      <c r="L32" s="65">
        <v>5</v>
      </c>
      <c r="M32" s="65">
        <v>10</v>
      </c>
      <c r="N32" s="68">
        <v>1</v>
      </c>
      <c r="O32" s="68">
        <v>2</v>
      </c>
      <c r="P32" s="68">
        <v>1</v>
      </c>
      <c r="Q32" s="68">
        <v>2</v>
      </c>
      <c r="R32" s="68">
        <v>1</v>
      </c>
      <c r="S32" s="68">
        <v>2</v>
      </c>
      <c r="T32" s="68"/>
      <c r="U32" s="68"/>
      <c r="V32" s="68"/>
      <c r="W32" s="68"/>
    </row>
    <row r="33" spans="1:28" x14ac:dyDescent="0.3">
      <c r="C33" s="67">
        <f>SUM(D33:AA33)</f>
        <v>1</v>
      </c>
      <c r="D33" s="71">
        <v>0.01</v>
      </c>
      <c r="E33" s="71">
        <v>0.01</v>
      </c>
      <c r="F33" s="71">
        <v>0.3</v>
      </c>
      <c r="G33" s="71">
        <v>0.45</v>
      </c>
      <c r="H33" s="72">
        <v>0.1</v>
      </c>
      <c r="I33" s="73">
        <v>0.01</v>
      </c>
      <c r="J33" s="73">
        <v>0.02</v>
      </c>
      <c r="K33" s="73">
        <v>0.02</v>
      </c>
      <c r="L33" s="73">
        <v>0.01</v>
      </c>
      <c r="M33" s="73">
        <v>0.01</v>
      </c>
      <c r="N33" s="73">
        <v>0.01</v>
      </c>
      <c r="O33" s="73">
        <v>0.01</v>
      </c>
      <c r="P33" s="73">
        <v>0.01</v>
      </c>
      <c r="Q33" s="73">
        <v>0.01</v>
      </c>
      <c r="R33" s="73">
        <v>0.01</v>
      </c>
      <c r="S33" s="73">
        <v>0.01</v>
      </c>
      <c r="T33" s="73"/>
      <c r="U33" s="68"/>
      <c r="V33" s="68"/>
      <c r="W33" s="68"/>
    </row>
    <row r="34" spans="1:28" x14ac:dyDescent="0.3">
      <c r="C34" s="65">
        <f>SUM(D34:AA34)</f>
        <v>10000</v>
      </c>
      <c r="D34" s="65">
        <f>D33*10000</f>
        <v>100</v>
      </c>
      <c r="E34" s="65">
        <f t="shared" ref="E34:S34" si="8">E33*10000</f>
        <v>100</v>
      </c>
      <c r="F34" s="65">
        <f t="shared" si="8"/>
        <v>3000</v>
      </c>
      <c r="G34" s="65">
        <f t="shared" si="8"/>
        <v>4500</v>
      </c>
      <c r="H34" s="65">
        <f t="shared" si="8"/>
        <v>1000</v>
      </c>
      <c r="I34" s="65">
        <f t="shared" si="8"/>
        <v>100</v>
      </c>
      <c r="J34" s="65">
        <f t="shared" si="8"/>
        <v>200</v>
      </c>
      <c r="K34" s="65">
        <f t="shared" si="8"/>
        <v>200</v>
      </c>
      <c r="L34" s="65">
        <f t="shared" si="8"/>
        <v>100</v>
      </c>
      <c r="M34" s="65">
        <f t="shared" si="8"/>
        <v>100</v>
      </c>
      <c r="N34" s="65">
        <f t="shared" si="8"/>
        <v>100</v>
      </c>
      <c r="O34" s="65">
        <f t="shared" si="8"/>
        <v>100</v>
      </c>
      <c r="P34" s="65">
        <f t="shared" si="8"/>
        <v>100</v>
      </c>
      <c r="Q34" s="65">
        <f t="shared" si="8"/>
        <v>100</v>
      </c>
      <c r="R34" s="65">
        <f t="shared" si="8"/>
        <v>100</v>
      </c>
      <c r="S34" s="65">
        <f t="shared" si="8"/>
        <v>100</v>
      </c>
      <c r="T34" s="68"/>
      <c r="U34" s="68"/>
      <c r="V34" s="68"/>
      <c r="W34" s="68"/>
    </row>
    <row r="35" spans="1:28" x14ac:dyDescent="0.3">
      <c r="C35" s="65" t="s">
        <v>33</v>
      </c>
      <c r="D35" s="74">
        <v>0</v>
      </c>
      <c r="E35" s="74">
        <v>0</v>
      </c>
      <c r="F35" s="74">
        <v>0</v>
      </c>
      <c r="G35" s="75">
        <v>0</v>
      </c>
      <c r="H35" s="75">
        <v>0</v>
      </c>
      <c r="I35" s="77">
        <v>1</v>
      </c>
      <c r="J35" s="77">
        <v>1</v>
      </c>
      <c r="K35" s="77">
        <v>1</v>
      </c>
      <c r="L35" s="77">
        <v>1</v>
      </c>
      <c r="M35" s="77">
        <v>1</v>
      </c>
      <c r="N35" s="77" t="e">
        <f>L40</f>
        <v>#REF!</v>
      </c>
      <c r="O35" s="77" t="e">
        <f>L40</f>
        <v>#REF!</v>
      </c>
      <c r="P35" s="77" t="e">
        <f>K40</f>
        <v>#REF!</v>
      </c>
      <c r="Q35" s="77" t="e">
        <f>K40</f>
        <v>#REF!</v>
      </c>
      <c r="R35" s="77" t="e">
        <f>J40</f>
        <v>#REF!</v>
      </c>
      <c r="S35" s="77" t="e">
        <f>J40</f>
        <v>#REF!</v>
      </c>
      <c r="T35" s="68"/>
      <c r="U35" s="68"/>
      <c r="V35" s="68"/>
      <c r="W35" s="68"/>
    </row>
    <row r="36" spans="1:28" x14ac:dyDescent="0.3">
      <c r="C36" s="67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68"/>
      <c r="V36" s="68"/>
      <c r="W36" s="68"/>
    </row>
    <row r="37" spans="1:28" x14ac:dyDescent="0.3">
      <c r="AB37" s="81"/>
    </row>
    <row r="38" spans="1:28" x14ac:dyDescent="0.3">
      <c r="C38" s="1"/>
      <c r="D38" s="1"/>
      <c r="E38" s="1"/>
      <c r="I38" s="76"/>
      <c r="AB38" s="81"/>
    </row>
    <row r="39" spans="1:28" x14ac:dyDescent="0.3">
      <c r="C39" s="1" t="s">
        <v>60</v>
      </c>
      <c r="D39" s="1" t="s">
        <v>54</v>
      </c>
      <c r="E39" s="65" t="s">
        <v>61</v>
      </c>
      <c r="F39" s="65" t="s">
        <v>55</v>
      </c>
      <c r="G39" s="65" t="s">
        <v>56</v>
      </c>
      <c r="I39" s="65" t="s">
        <v>62</v>
      </c>
      <c r="J39" s="65" t="s">
        <v>63</v>
      </c>
      <c r="K39" s="65" t="s">
        <v>64</v>
      </c>
      <c r="L39" s="65" t="s">
        <v>65</v>
      </c>
      <c r="M39" s="65" t="s">
        <v>66</v>
      </c>
      <c r="R39" s="65" t="s">
        <v>67</v>
      </c>
    </row>
    <row r="40" spans="1:28" x14ac:dyDescent="0.3">
      <c r="B40" s="1" t="s">
        <v>57</v>
      </c>
      <c r="C40" s="1" t="e">
        <f>#REF!</f>
        <v>#REF!</v>
      </c>
      <c r="D40" s="1" t="e">
        <f>#REF!</f>
        <v>#REF!</v>
      </c>
      <c r="E40" s="1" t="e">
        <f>#REF!</f>
        <v>#REF!</v>
      </c>
      <c r="F40" s="1" t="e">
        <f>#REF!</f>
        <v>#REF!</v>
      </c>
      <c r="G40" s="1" t="e">
        <f>#REF!</f>
        <v>#REF!</v>
      </c>
      <c r="I40" s="65" t="e">
        <f>$G40/C40</f>
        <v>#REF!</v>
      </c>
      <c r="J40" s="65" t="e">
        <f t="shared" ref="J40:M42" si="9">$G40/D40</f>
        <v>#REF!</v>
      </c>
      <c r="K40" s="65" t="e">
        <f t="shared" si="9"/>
        <v>#REF!</v>
      </c>
      <c r="L40" s="65" t="e">
        <f t="shared" si="9"/>
        <v>#REF!</v>
      </c>
      <c r="M40" s="65" t="e">
        <f t="shared" si="9"/>
        <v>#REF!</v>
      </c>
    </row>
    <row r="41" spans="1:28" x14ac:dyDescent="0.3">
      <c r="A41" s="3"/>
      <c r="B41" s="1" t="s">
        <v>58</v>
      </c>
      <c r="C41" s="1" t="e">
        <f>#REF!</f>
        <v>#REF!</v>
      </c>
      <c r="D41" s="1" t="e">
        <f>#REF!</f>
        <v>#REF!</v>
      </c>
      <c r="E41" s="1" t="e">
        <f>#REF!</f>
        <v>#REF!</v>
      </c>
      <c r="F41" s="1" t="e">
        <f>#REF!</f>
        <v>#REF!</v>
      </c>
      <c r="G41" s="1" t="e">
        <f>#REF!</f>
        <v>#REF!</v>
      </c>
      <c r="I41" s="65" t="e">
        <f t="shared" ref="I41:I42" si="10">$G41/C41</f>
        <v>#REF!</v>
      </c>
      <c r="J41" s="65" t="e">
        <f t="shared" si="9"/>
        <v>#REF!</v>
      </c>
      <c r="K41" s="65" t="e">
        <f t="shared" si="9"/>
        <v>#REF!</v>
      </c>
      <c r="L41" s="65" t="e">
        <f t="shared" si="9"/>
        <v>#REF!</v>
      </c>
      <c r="M41" s="65" t="e">
        <f t="shared" si="9"/>
        <v>#REF!</v>
      </c>
    </row>
    <row r="42" spans="1:28" x14ac:dyDescent="0.3">
      <c r="B42" s="1" t="s">
        <v>59</v>
      </c>
      <c r="C42" s="1" t="e">
        <f>#REF!</f>
        <v>#REF!</v>
      </c>
      <c r="D42" s="1" t="e">
        <f>#REF!</f>
        <v>#REF!</v>
      </c>
      <c r="E42" s="1" t="e">
        <f>#REF!</f>
        <v>#REF!</v>
      </c>
      <c r="F42" s="1" t="e">
        <f>#REF!</f>
        <v>#REF!</v>
      </c>
      <c r="G42" s="1" t="e">
        <f>#REF!</f>
        <v>#REF!</v>
      </c>
      <c r="I42" s="65" t="e">
        <f t="shared" si="10"/>
        <v>#REF!</v>
      </c>
      <c r="J42" s="65" t="e">
        <f t="shared" si="9"/>
        <v>#REF!</v>
      </c>
      <c r="K42" s="65" t="e">
        <f t="shared" si="9"/>
        <v>#REF!</v>
      </c>
      <c r="L42" s="65" t="e">
        <f t="shared" si="9"/>
        <v>#REF!</v>
      </c>
      <c r="M42" s="65" t="e">
        <f t="shared" si="9"/>
        <v>#REF!</v>
      </c>
    </row>
    <row r="43" spans="1:28" x14ac:dyDescent="0.3">
      <c r="C43" s="1"/>
      <c r="D43" s="1"/>
      <c r="E43" s="1"/>
    </row>
    <row r="44" spans="1:28" x14ac:dyDescent="0.3">
      <c r="C44" s="1"/>
      <c r="D44" s="1"/>
      <c r="E44" s="1"/>
    </row>
    <row r="45" spans="1:28" x14ac:dyDescent="0.3">
      <c r="C45" s="1"/>
      <c r="D45" s="1"/>
      <c r="E45" s="1"/>
    </row>
    <row r="46" spans="1:28" x14ac:dyDescent="0.3">
      <c r="C46" s="1"/>
    </row>
    <row r="47" spans="1:28" x14ac:dyDescent="0.3">
      <c r="C47" s="1"/>
    </row>
    <row r="48" spans="1:28" x14ac:dyDescent="0.3">
      <c r="C48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  <row r="79" spans="3:3" x14ac:dyDescent="0.3">
      <c r="C79" s="1"/>
    </row>
    <row r="80" spans="3:3" x14ac:dyDescent="0.3">
      <c r="C80" s="1"/>
    </row>
    <row r="81" spans="3:3" x14ac:dyDescent="0.3">
      <c r="C81" s="1"/>
    </row>
    <row r="82" spans="3:3" x14ac:dyDescent="0.3">
      <c r="C82" s="1"/>
    </row>
    <row r="83" spans="3:3" x14ac:dyDescent="0.3">
      <c r="C83" s="1"/>
    </row>
    <row r="84" spans="3:3" x14ac:dyDescent="0.3">
      <c r="C84" s="1"/>
    </row>
    <row r="85" spans="3:3" x14ac:dyDescent="0.3">
      <c r="C85" s="1"/>
    </row>
    <row r="86" spans="3:3" x14ac:dyDescent="0.3">
      <c r="C86" s="1"/>
    </row>
    <row r="87" spans="3:3" x14ac:dyDescent="0.3">
      <c r="C87" s="1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W36" sqref="W36"/>
    </sheetView>
  </sheetViews>
  <sheetFormatPr defaultRowHeight="11.25" x14ac:dyDescent="0.3"/>
  <cols>
    <col min="1" max="1" width="2.625" style="99" customWidth="1"/>
    <col min="2" max="2" width="8.875" style="99" bestFit="1" customWidth="1"/>
    <col min="3" max="3" width="7.375" style="99" bestFit="1" customWidth="1"/>
    <col min="4" max="4" width="6.25" style="99" bestFit="1" customWidth="1"/>
    <col min="5" max="5" width="6.625" style="99" bestFit="1" customWidth="1"/>
    <col min="6" max="6" width="7.375" style="99" bestFit="1" customWidth="1"/>
    <col min="7" max="8" width="9.75" style="99" bestFit="1" customWidth="1"/>
    <col min="9" max="9" width="6.125" style="99" bestFit="1" customWidth="1"/>
    <col min="10" max="11" width="9.75" style="99" hidden="1" customWidth="1"/>
    <col min="12" max="12" width="5.5" style="99" hidden="1" customWidth="1"/>
    <col min="13" max="13" width="6" style="99" hidden="1" customWidth="1"/>
    <col min="14" max="14" width="5.5" style="99" hidden="1" customWidth="1"/>
    <col min="15" max="15" width="7.25" style="99" hidden="1" customWidth="1"/>
    <col min="16" max="16" width="10.625" style="99" hidden="1" customWidth="1"/>
    <col min="17" max="17" width="2.625" style="99" customWidth="1"/>
    <col min="18" max="20" width="9" style="99" hidden="1" customWidth="1"/>
    <col min="21" max="16384" width="9" style="99"/>
  </cols>
  <sheetData>
    <row r="1" spans="1:20" ht="12" thickBot="1" x14ac:dyDescent="0.35"/>
    <row r="2" spans="1:20" ht="12" thickBot="1" x14ac:dyDescent="0.35">
      <c r="A2" s="97"/>
      <c r="B2" s="97"/>
      <c r="C2" s="224" t="s">
        <v>19</v>
      </c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6"/>
    </row>
    <row r="3" spans="1:20" ht="12" thickBot="1" x14ac:dyDescent="0.35">
      <c r="A3" s="98"/>
      <c r="B3" s="105"/>
      <c r="C3" s="28" t="s">
        <v>74</v>
      </c>
      <c r="D3" s="49" t="s">
        <v>11</v>
      </c>
      <c r="E3" s="49" t="s">
        <v>15</v>
      </c>
      <c r="F3" s="49" t="s">
        <v>12</v>
      </c>
      <c r="G3" s="50" t="s">
        <v>13</v>
      </c>
      <c r="H3" s="28" t="s">
        <v>20</v>
      </c>
      <c r="I3" s="29" t="s">
        <v>21</v>
      </c>
      <c r="J3" s="23" t="s">
        <v>24</v>
      </c>
      <c r="K3" s="23" t="s">
        <v>25</v>
      </c>
      <c r="L3" s="43" t="s">
        <v>26</v>
      </c>
      <c r="M3" s="47" t="s">
        <v>27</v>
      </c>
      <c r="N3" s="23" t="s">
        <v>28</v>
      </c>
      <c r="O3" s="23" t="s">
        <v>29</v>
      </c>
      <c r="P3" s="100" t="s">
        <v>53</v>
      </c>
    </row>
    <row r="4" spans="1:20" x14ac:dyDescent="0.3">
      <c r="A4" s="98"/>
      <c r="B4" s="106" t="s">
        <v>75</v>
      </c>
      <c r="C4" s="101">
        <v>0.25</v>
      </c>
      <c r="D4" s="89">
        <v>0.02</v>
      </c>
      <c r="E4" s="89">
        <v>0.01</v>
      </c>
      <c r="F4" s="89">
        <v>0.03</v>
      </c>
      <c r="G4" s="89">
        <v>1.4999999999999999E-2</v>
      </c>
      <c r="H4" s="90">
        <f t="shared" ref="H4:H9" si="0">SUM(C4,D4,F4,G4)</f>
        <v>0.31500000000000006</v>
      </c>
      <c r="I4" s="90">
        <f t="shared" ref="I4:I9" si="1">SUM(C4,E4,F4,G4)</f>
        <v>0.30500000000000005</v>
      </c>
      <c r="J4" s="90"/>
      <c r="K4" s="90"/>
      <c r="L4" s="90"/>
      <c r="M4" s="90"/>
      <c r="N4" s="90"/>
      <c r="O4" s="90"/>
      <c r="P4" s="102">
        <f>'작물 업그레이드 가데이터 확률'!B4</f>
        <v>0.31100700000000009</v>
      </c>
      <c r="R4" s="99" t="s">
        <v>42</v>
      </c>
      <c r="S4" s="99" t="s">
        <v>47</v>
      </c>
    </row>
    <row r="5" spans="1:20" x14ac:dyDescent="0.3">
      <c r="A5" s="98"/>
      <c r="B5" s="107" t="s">
        <v>76</v>
      </c>
      <c r="C5" s="101">
        <v>0.15</v>
      </c>
      <c r="D5" s="89">
        <v>0.02</v>
      </c>
      <c r="E5" s="89">
        <v>0.01</v>
      </c>
      <c r="F5" s="89">
        <v>0.03</v>
      </c>
      <c r="G5" s="89">
        <v>1.4999999999999999E-2</v>
      </c>
      <c r="H5" s="89">
        <f t="shared" si="0"/>
        <v>0.21499999999999997</v>
      </c>
      <c r="I5" s="90">
        <f t="shared" si="1"/>
        <v>0.20500000000000002</v>
      </c>
      <c r="J5" s="91">
        <f t="shared" ref="J5:K8" si="2">H4/H5</f>
        <v>1.4651162790697678</v>
      </c>
      <c r="K5" s="92">
        <f t="shared" si="2"/>
        <v>1.4878048780487807</v>
      </c>
      <c r="L5" s="92"/>
      <c r="M5" s="92"/>
      <c r="N5" s="92"/>
      <c r="O5" s="92"/>
      <c r="P5" s="102">
        <f>'작물 업그레이드 가데이터 확률'!B6</f>
        <v>0.18573800000000007</v>
      </c>
      <c r="S5" s="99" t="s">
        <v>48</v>
      </c>
    </row>
    <row r="6" spans="1:20" x14ac:dyDescent="0.3">
      <c r="A6" s="98"/>
      <c r="B6" s="107" t="s">
        <v>77</v>
      </c>
      <c r="C6" s="101">
        <v>0.1</v>
      </c>
      <c r="D6" s="89">
        <v>0.02</v>
      </c>
      <c r="E6" s="89">
        <v>0.01</v>
      </c>
      <c r="F6" s="89">
        <v>0.03</v>
      </c>
      <c r="G6" s="89">
        <v>1.4999999999999999E-2</v>
      </c>
      <c r="H6" s="89">
        <f t="shared" si="0"/>
        <v>0.16500000000000004</v>
      </c>
      <c r="I6" s="89">
        <f t="shared" si="1"/>
        <v>0.15500000000000003</v>
      </c>
      <c r="J6" s="91">
        <f t="shared" si="2"/>
        <v>1.3030303030303025</v>
      </c>
      <c r="K6" s="92">
        <f t="shared" si="2"/>
        <v>1.3225806451612903</v>
      </c>
      <c r="L6" s="94">
        <f t="shared" ref="L6:M8" si="3">H4/H6</f>
        <v>1.9090909090909089</v>
      </c>
      <c r="M6" s="92">
        <f t="shared" si="3"/>
        <v>1.967741935483871</v>
      </c>
      <c r="N6" s="92"/>
      <c r="O6" s="92"/>
      <c r="P6" s="102">
        <f>'작물 업그레이드 가데이터 확률'!B8</f>
        <v>0.11417000000000005</v>
      </c>
      <c r="S6" s="99" t="s">
        <v>49</v>
      </c>
    </row>
    <row r="7" spans="1:20" x14ac:dyDescent="0.3">
      <c r="A7" s="98"/>
      <c r="B7" s="107" t="s">
        <v>78</v>
      </c>
      <c r="C7" s="101">
        <v>7.0000000000000007E-2</v>
      </c>
      <c r="D7" s="89">
        <v>0.02</v>
      </c>
      <c r="E7" s="89">
        <v>0.01</v>
      </c>
      <c r="F7" s="89">
        <v>0.03</v>
      </c>
      <c r="G7" s="89">
        <v>1.4999999999999999E-2</v>
      </c>
      <c r="H7" s="89">
        <f t="shared" si="0"/>
        <v>0.13500000000000001</v>
      </c>
      <c r="I7" s="89">
        <f t="shared" si="1"/>
        <v>0.125</v>
      </c>
      <c r="J7" s="91">
        <f t="shared" si="2"/>
        <v>1.2222222222222223</v>
      </c>
      <c r="K7" s="92">
        <f t="shared" si="2"/>
        <v>1.2400000000000002</v>
      </c>
      <c r="L7" s="94">
        <f t="shared" si="3"/>
        <v>1.5925925925925923</v>
      </c>
      <c r="M7" s="92">
        <f t="shared" si="3"/>
        <v>1.6400000000000001</v>
      </c>
      <c r="N7" s="94">
        <f>H4/H7</f>
        <v>2.3333333333333335</v>
      </c>
      <c r="O7" s="92">
        <f>I4/I7</f>
        <v>2.4400000000000004</v>
      </c>
      <c r="P7" s="102">
        <f>'작물 업그레이드 가데이터 확률'!B10</f>
        <v>7.290000000000002E-2</v>
      </c>
      <c r="S7" s="99" t="s">
        <v>50</v>
      </c>
    </row>
    <row r="8" spans="1:20" x14ac:dyDescent="0.3">
      <c r="A8" s="98"/>
      <c r="B8" s="108" t="s">
        <v>79</v>
      </c>
      <c r="C8" s="103">
        <v>0.05</v>
      </c>
      <c r="D8" s="89">
        <v>0.02</v>
      </c>
      <c r="E8" s="89">
        <v>0.01</v>
      </c>
      <c r="F8" s="89">
        <v>0.03</v>
      </c>
      <c r="G8" s="89">
        <v>1.4999999999999999E-2</v>
      </c>
      <c r="H8" s="89">
        <f t="shared" si="0"/>
        <v>0.115</v>
      </c>
      <c r="I8" s="89">
        <f t="shared" si="1"/>
        <v>0.105</v>
      </c>
      <c r="J8" s="91">
        <f t="shared" si="2"/>
        <v>1.173913043478261</v>
      </c>
      <c r="K8" s="92">
        <f t="shared" si="2"/>
        <v>1.1904761904761905</v>
      </c>
      <c r="L8" s="94">
        <f t="shared" si="3"/>
        <v>1.4347826086956523</v>
      </c>
      <c r="M8" s="92">
        <f t="shared" si="3"/>
        <v>1.4761904761904765</v>
      </c>
      <c r="N8" s="94">
        <f>H5/H8</f>
        <v>1.869565217391304</v>
      </c>
      <c r="O8" s="92">
        <f>I5/I8</f>
        <v>1.9523809523809526</v>
      </c>
      <c r="P8" s="102">
        <f>'작물 업그레이드 가데이터 확률'!B12</f>
        <v>0.05</v>
      </c>
      <c r="S8" s="99" t="s">
        <v>51</v>
      </c>
    </row>
    <row r="9" spans="1:20" x14ac:dyDescent="0.3">
      <c r="A9" s="98"/>
      <c r="B9" s="205" t="s">
        <v>80</v>
      </c>
      <c r="C9" s="206">
        <v>1E-4</v>
      </c>
      <c r="D9" s="207">
        <v>0.02</v>
      </c>
      <c r="E9" s="207">
        <v>0.01</v>
      </c>
      <c r="F9" s="207">
        <v>0.03</v>
      </c>
      <c r="G9" s="207">
        <v>1.4999999999999999E-2</v>
      </c>
      <c r="H9" s="207">
        <f t="shared" si="0"/>
        <v>6.5099999999999991E-2</v>
      </c>
      <c r="I9" s="207">
        <f t="shared" si="1"/>
        <v>5.5099999999999996E-2</v>
      </c>
      <c r="J9" s="93"/>
      <c r="K9" s="93"/>
      <c r="L9" s="93"/>
      <c r="M9" s="93"/>
      <c r="N9" s="93"/>
      <c r="O9" s="93"/>
      <c r="P9" s="104"/>
      <c r="S9" s="99" t="s">
        <v>52</v>
      </c>
      <c r="T9" s="204">
        <f>H7</f>
        <v>0.13500000000000001</v>
      </c>
    </row>
    <row r="10" spans="1:20" ht="12" thickBot="1" x14ac:dyDescent="0.35">
      <c r="A10" s="98"/>
      <c r="B10" s="98"/>
      <c r="C10" s="221" t="s">
        <v>22</v>
      </c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3"/>
      <c r="R10" s="204"/>
    </row>
    <row r="11" spans="1:20" ht="12" thickBot="1" x14ac:dyDescent="0.35">
      <c r="A11" s="98"/>
      <c r="B11" s="105"/>
      <c r="C11" s="28" t="s">
        <v>9</v>
      </c>
      <c r="D11" s="49" t="s">
        <v>11</v>
      </c>
      <c r="E11" s="49" t="s">
        <v>15</v>
      </c>
      <c r="F11" s="49" t="s">
        <v>12</v>
      </c>
      <c r="G11" s="50" t="s">
        <v>13</v>
      </c>
      <c r="H11" s="28" t="s">
        <v>20</v>
      </c>
      <c r="I11" s="29" t="s">
        <v>21</v>
      </c>
      <c r="J11" s="23" t="s">
        <v>24</v>
      </c>
      <c r="K11" s="23" t="s">
        <v>25</v>
      </c>
      <c r="L11" s="43" t="s">
        <v>26</v>
      </c>
      <c r="M11" s="47" t="s">
        <v>27</v>
      </c>
      <c r="N11" s="23" t="s">
        <v>28</v>
      </c>
      <c r="O11" s="23" t="s">
        <v>29</v>
      </c>
      <c r="P11" s="100" t="s">
        <v>53</v>
      </c>
    </row>
    <row r="12" spans="1:20" x14ac:dyDescent="0.3">
      <c r="B12" s="106" t="s">
        <v>75</v>
      </c>
      <c r="C12" s="101">
        <v>0.05</v>
      </c>
      <c r="D12" s="89">
        <v>0.01</v>
      </c>
      <c r="E12" s="89">
        <v>5.0000000000000001E-3</v>
      </c>
      <c r="F12" s="89">
        <v>2.5000000000000001E-2</v>
      </c>
      <c r="G12" s="89">
        <v>0.01</v>
      </c>
      <c r="H12" s="90">
        <f t="shared" ref="H12:H17" si="4">SUM(C12,D12,F12,G12)</f>
        <v>9.5000000000000001E-2</v>
      </c>
      <c r="I12" s="90">
        <f t="shared" ref="I12:I17" si="5">SUM(C12,E12,F12,G12)</f>
        <v>0.09</v>
      </c>
      <c r="J12" s="90"/>
      <c r="K12" s="90"/>
      <c r="L12" s="90"/>
      <c r="M12" s="90"/>
      <c r="N12" s="90"/>
      <c r="O12" s="90"/>
      <c r="P12" s="102">
        <f>'작물 업그레이드 가데이터 확률'!B15</f>
        <v>4.8669500000000102E-2</v>
      </c>
      <c r="R12" s="203" t="s">
        <v>43</v>
      </c>
      <c r="S12" s="99" t="s">
        <v>47</v>
      </c>
    </row>
    <row r="13" spans="1:20" x14ac:dyDescent="0.3">
      <c r="B13" s="107" t="s">
        <v>76</v>
      </c>
      <c r="C13" s="101">
        <v>0.02</v>
      </c>
      <c r="D13" s="89">
        <v>0.01</v>
      </c>
      <c r="E13" s="89">
        <v>5.0000000000000001E-3</v>
      </c>
      <c r="F13" s="89">
        <v>2.5000000000000001E-2</v>
      </c>
      <c r="G13" s="89">
        <v>0.01</v>
      </c>
      <c r="H13" s="89">
        <f t="shared" si="4"/>
        <v>6.5000000000000002E-2</v>
      </c>
      <c r="I13" s="90">
        <f t="shared" si="5"/>
        <v>6.0000000000000005E-2</v>
      </c>
      <c r="J13" s="91">
        <f t="shared" ref="J13:K16" si="6">H12/H13</f>
        <v>1.4615384615384615</v>
      </c>
      <c r="K13" s="92">
        <f t="shared" si="6"/>
        <v>1.4999999999999998</v>
      </c>
      <c r="L13" s="92"/>
      <c r="M13" s="92"/>
      <c r="N13" s="92"/>
      <c r="O13" s="92"/>
      <c r="P13" s="102">
        <f>'작물 업그레이드 가데이터 확률'!B17</f>
        <v>2.2515000000000063E-2</v>
      </c>
      <c r="R13" s="204"/>
      <c r="S13" s="99" t="s">
        <v>48</v>
      </c>
    </row>
    <row r="14" spans="1:20" x14ac:dyDescent="0.3">
      <c r="B14" s="107" t="s">
        <v>77</v>
      </c>
      <c r="C14" s="101">
        <v>0.01</v>
      </c>
      <c r="D14" s="89">
        <v>0.01</v>
      </c>
      <c r="E14" s="89">
        <v>5.0000000000000001E-3</v>
      </c>
      <c r="F14" s="89">
        <v>2.5000000000000001E-2</v>
      </c>
      <c r="G14" s="89">
        <v>0.01</v>
      </c>
      <c r="H14" s="89">
        <f t="shared" si="4"/>
        <v>5.5E-2</v>
      </c>
      <c r="I14" s="89">
        <f t="shared" si="5"/>
        <v>0.05</v>
      </c>
      <c r="J14" s="91">
        <f t="shared" si="6"/>
        <v>1.1818181818181819</v>
      </c>
      <c r="K14" s="92">
        <f t="shared" si="6"/>
        <v>1.2</v>
      </c>
      <c r="L14" s="94">
        <f t="shared" ref="L14:M16" si="7">H12/H14</f>
        <v>1.7272727272727273</v>
      </c>
      <c r="M14" s="92">
        <f t="shared" si="7"/>
        <v>1.7999999999999998</v>
      </c>
      <c r="N14" s="92"/>
      <c r="O14" s="92"/>
      <c r="P14" s="102">
        <f>'작물 업그레이드 가데이터 확률'!B19</f>
        <v>1.4650000000000038E-2</v>
      </c>
      <c r="R14" s="204"/>
      <c r="S14" s="99" t="s">
        <v>49</v>
      </c>
    </row>
    <row r="15" spans="1:20" x14ac:dyDescent="0.3">
      <c r="B15" s="107" t="s">
        <v>78</v>
      </c>
      <c r="C15" s="101">
        <v>5.0000000000000001E-3</v>
      </c>
      <c r="D15" s="89">
        <v>0.01</v>
      </c>
      <c r="E15" s="89">
        <v>5.0000000000000001E-3</v>
      </c>
      <c r="F15" s="89">
        <v>2.5000000000000001E-2</v>
      </c>
      <c r="G15" s="89">
        <v>0.01</v>
      </c>
      <c r="H15" s="89">
        <f t="shared" si="4"/>
        <v>0.05</v>
      </c>
      <c r="I15" s="89">
        <f t="shared" si="5"/>
        <v>4.5000000000000005E-2</v>
      </c>
      <c r="J15" s="91">
        <f t="shared" si="6"/>
        <v>1.0999999999999999</v>
      </c>
      <c r="K15" s="92">
        <f t="shared" si="6"/>
        <v>1.1111111111111109</v>
      </c>
      <c r="L15" s="94">
        <f t="shared" si="7"/>
        <v>1.3</v>
      </c>
      <c r="M15" s="92">
        <f t="shared" si="7"/>
        <v>1.3333333333333333</v>
      </c>
      <c r="N15" s="94">
        <f>H12/H15</f>
        <v>1.9</v>
      </c>
      <c r="O15" s="92">
        <f>I12/I15</f>
        <v>1.9999999999999998</v>
      </c>
      <c r="P15" s="102">
        <f>'작물 업그레이드 가데이터 확률'!B21</f>
        <v>7.5000000000000205E-3</v>
      </c>
      <c r="R15" s="204"/>
      <c r="S15" s="99" t="s">
        <v>50</v>
      </c>
    </row>
    <row r="16" spans="1:20" x14ac:dyDescent="0.3">
      <c r="A16" s="97"/>
      <c r="B16" s="108" t="s">
        <v>79</v>
      </c>
      <c r="C16" s="103">
        <v>1E-3</v>
      </c>
      <c r="D16" s="89">
        <v>0.01</v>
      </c>
      <c r="E16" s="89">
        <v>5.0000000000000001E-3</v>
      </c>
      <c r="F16" s="89">
        <v>2.5000000000000001E-2</v>
      </c>
      <c r="G16" s="89">
        <v>0.01</v>
      </c>
      <c r="H16" s="89">
        <f t="shared" si="4"/>
        <v>4.6000000000000006E-2</v>
      </c>
      <c r="I16" s="89">
        <f t="shared" si="5"/>
        <v>4.1000000000000002E-2</v>
      </c>
      <c r="J16" s="91">
        <f t="shared" si="6"/>
        <v>1.0869565217391304</v>
      </c>
      <c r="K16" s="92">
        <f t="shared" si="6"/>
        <v>1.0975609756097562</v>
      </c>
      <c r="L16" s="94">
        <f t="shared" si="7"/>
        <v>1.1956521739130432</v>
      </c>
      <c r="M16" s="92">
        <f t="shared" si="7"/>
        <v>1.2195121951219512</v>
      </c>
      <c r="N16" s="94">
        <f>H13/H16</f>
        <v>1.4130434782608694</v>
      </c>
      <c r="O16" s="92">
        <f>I13/I16</f>
        <v>1.4634146341463414</v>
      </c>
      <c r="P16" s="102">
        <f>'작물 업그레이드 가데이터 확률'!B23</f>
        <v>1E-3</v>
      </c>
      <c r="R16" s="203"/>
      <c r="S16" s="99" t="s">
        <v>51</v>
      </c>
    </row>
    <row r="17" spans="1:20" x14ac:dyDescent="0.3">
      <c r="A17" s="98"/>
      <c r="B17" s="205" t="s">
        <v>80</v>
      </c>
      <c r="C17" s="206">
        <v>1E-4</v>
      </c>
      <c r="D17" s="207">
        <v>0.02</v>
      </c>
      <c r="E17" s="207">
        <v>5.0000000000000001E-3</v>
      </c>
      <c r="F17" s="207">
        <v>2.5000000000000001E-2</v>
      </c>
      <c r="G17" s="207">
        <v>1.4999999999999999E-2</v>
      </c>
      <c r="H17" s="207">
        <f t="shared" si="4"/>
        <v>6.0100000000000001E-2</v>
      </c>
      <c r="I17" s="207">
        <f t="shared" si="5"/>
        <v>4.5100000000000001E-2</v>
      </c>
      <c r="J17" s="93"/>
      <c r="K17" s="93"/>
      <c r="L17" s="93"/>
      <c r="M17" s="93"/>
      <c r="N17" s="93"/>
      <c r="O17" s="93"/>
      <c r="P17" s="104"/>
      <c r="R17" s="204"/>
      <c r="S17" s="99" t="s">
        <v>52</v>
      </c>
      <c r="T17" s="204">
        <f>(1-H9)*H17</f>
        <v>5.6187490000000007E-2</v>
      </c>
    </row>
    <row r="18" spans="1:20" ht="12" thickBot="1" x14ac:dyDescent="0.35">
      <c r="A18" s="98"/>
      <c r="B18" s="98"/>
      <c r="C18" s="221" t="s">
        <v>40</v>
      </c>
      <c r="D18" s="222"/>
      <c r="E18" s="222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3"/>
      <c r="T18" s="204"/>
    </row>
    <row r="19" spans="1:20" ht="12" thickBot="1" x14ac:dyDescent="0.35">
      <c r="A19" s="98"/>
      <c r="B19" s="105"/>
      <c r="C19" s="28" t="s">
        <v>9</v>
      </c>
      <c r="D19" s="49" t="s">
        <v>11</v>
      </c>
      <c r="E19" s="49" t="s">
        <v>15</v>
      </c>
      <c r="F19" s="49" t="s">
        <v>12</v>
      </c>
      <c r="G19" s="50" t="s">
        <v>13</v>
      </c>
      <c r="H19" s="28" t="s">
        <v>20</v>
      </c>
      <c r="I19" s="29" t="s">
        <v>21</v>
      </c>
      <c r="J19" s="23" t="s">
        <v>24</v>
      </c>
      <c r="K19" s="23" t="s">
        <v>25</v>
      </c>
      <c r="L19" s="43" t="s">
        <v>26</v>
      </c>
      <c r="M19" s="47" t="s">
        <v>27</v>
      </c>
      <c r="N19" s="23" t="s">
        <v>28</v>
      </c>
      <c r="O19" s="23" t="s">
        <v>29</v>
      </c>
      <c r="P19" s="100" t="s">
        <v>53</v>
      </c>
    </row>
    <row r="20" spans="1:20" x14ac:dyDescent="0.3">
      <c r="A20" s="98"/>
      <c r="B20" s="106" t="s">
        <v>75</v>
      </c>
      <c r="C20" s="101">
        <v>0.25</v>
      </c>
      <c r="D20" s="89">
        <v>0.03</v>
      </c>
      <c r="E20" s="89">
        <v>0.01</v>
      </c>
      <c r="F20" s="89">
        <v>0.03</v>
      </c>
      <c r="G20" s="89">
        <v>1.4999999999999999E-2</v>
      </c>
      <c r="H20" s="90">
        <f t="shared" ref="H20:H25" si="8">SUM(C20,D20,F20,G20)</f>
        <v>0.32500000000000007</v>
      </c>
      <c r="I20" s="90">
        <f t="shared" ref="I20:I25" si="9">SUM(C20,E20,F20,G20)</f>
        <v>0.30500000000000005</v>
      </c>
      <c r="J20" s="90"/>
      <c r="K20" s="90"/>
      <c r="L20" s="90"/>
      <c r="M20" s="90"/>
      <c r="N20" s="90"/>
      <c r="O20" s="90"/>
      <c r="P20" s="102">
        <f>'작물 업그레이드 가데이터 확률'!B26</f>
        <v>0.31100700000000009</v>
      </c>
      <c r="R20" s="99" t="s">
        <v>44</v>
      </c>
      <c r="S20" s="99" t="s">
        <v>47</v>
      </c>
    </row>
    <row r="21" spans="1:20" x14ac:dyDescent="0.3">
      <c r="A21" s="98"/>
      <c r="B21" s="107" t="s">
        <v>76</v>
      </c>
      <c r="C21" s="101">
        <v>0.15</v>
      </c>
      <c r="D21" s="89">
        <v>0.03</v>
      </c>
      <c r="E21" s="89">
        <v>0.01</v>
      </c>
      <c r="F21" s="89">
        <v>0.03</v>
      </c>
      <c r="G21" s="89">
        <v>1.4999999999999999E-2</v>
      </c>
      <c r="H21" s="89">
        <f t="shared" si="8"/>
        <v>0.22499999999999998</v>
      </c>
      <c r="I21" s="90">
        <f t="shared" si="9"/>
        <v>0.20500000000000002</v>
      </c>
      <c r="J21" s="91">
        <f t="shared" ref="J21:K24" si="10">H20/H21</f>
        <v>1.4444444444444449</v>
      </c>
      <c r="K21" s="92">
        <f t="shared" si="10"/>
        <v>1.4878048780487807</v>
      </c>
      <c r="L21" s="92"/>
      <c r="M21" s="92"/>
      <c r="N21" s="92"/>
      <c r="O21" s="92"/>
      <c r="P21" s="102">
        <f>'작물 업그레이드 가데이터 확률'!B28</f>
        <v>0.18573800000000007</v>
      </c>
      <c r="S21" s="99" t="s">
        <v>48</v>
      </c>
    </row>
    <row r="22" spans="1:20" x14ac:dyDescent="0.3">
      <c r="A22" s="98"/>
      <c r="B22" s="107" t="s">
        <v>77</v>
      </c>
      <c r="C22" s="101">
        <v>0.1</v>
      </c>
      <c r="D22" s="89">
        <v>0.03</v>
      </c>
      <c r="E22" s="89">
        <v>0.01</v>
      </c>
      <c r="F22" s="89">
        <v>0.03</v>
      </c>
      <c r="G22" s="89">
        <v>1.4999999999999999E-2</v>
      </c>
      <c r="H22" s="89">
        <f t="shared" si="8"/>
        <v>0.17499999999999999</v>
      </c>
      <c r="I22" s="89">
        <f t="shared" si="9"/>
        <v>0.15500000000000003</v>
      </c>
      <c r="J22" s="91">
        <f t="shared" si="10"/>
        <v>1.2857142857142856</v>
      </c>
      <c r="K22" s="92">
        <f t="shared" si="10"/>
        <v>1.3225806451612903</v>
      </c>
      <c r="L22" s="94">
        <f t="shared" ref="L22:M24" si="11">H20/H22</f>
        <v>1.8571428571428577</v>
      </c>
      <c r="M22" s="92">
        <f t="shared" si="11"/>
        <v>1.967741935483871</v>
      </c>
      <c r="N22" s="92"/>
      <c r="O22" s="92"/>
      <c r="P22" s="102">
        <f>'작물 업그레이드 가데이터 확률'!B30</f>
        <v>0.11417000000000005</v>
      </c>
      <c r="S22" s="99" t="s">
        <v>49</v>
      </c>
    </row>
    <row r="23" spans="1:20" x14ac:dyDescent="0.3">
      <c r="A23" s="98"/>
      <c r="B23" s="107" t="s">
        <v>78</v>
      </c>
      <c r="C23" s="101">
        <v>7.0000000000000007E-2</v>
      </c>
      <c r="D23" s="89">
        <v>0.03</v>
      </c>
      <c r="E23" s="89">
        <v>0.01</v>
      </c>
      <c r="F23" s="89">
        <v>0.03</v>
      </c>
      <c r="G23" s="89">
        <v>1.4999999999999999E-2</v>
      </c>
      <c r="H23" s="89">
        <f t="shared" si="8"/>
        <v>0.14500000000000002</v>
      </c>
      <c r="I23" s="89">
        <f t="shared" si="9"/>
        <v>0.125</v>
      </c>
      <c r="J23" s="91">
        <f t="shared" si="10"/>
        <v>1.2068965517241377</v>
      </c>
      <c r="K23" s="92">
        <f t="shared" si="10"/>
        <v>1.2400000000000002</v>
      </c>
      <c r="L23" s="94">
        <f t="shared" si="11"/>
        <v>1.551724137931034</v>
      </c>
      <c r="M23" s="92">
        <f t="shared" si="11"/>
        <v>1.6400000000000001</v>
      </c>
      <c r="N23" s="94">
        <f>H20/H23</f>
        <v>2.2413793103448278</v>
      </c>
      <c r="O23" s="92">
        <f>I20/I23</f>
        <v>2.4400000000000004</v>
      </c>
      <c r="P23" s="102">
        <f>'작물 업그레이드 가데이터 확률'!B32</f>
        <v>7.290000000000002E-2</v>
      </c>
      <c r="S23" s="99" t="s">
        <v>50</v>
      </c>
    </row>
    <row r="24" spans="1:20" x14ac:dyDescent="0.3">
      <c r="A24" s="98"/>
      <c r="B24" s="108" t="s">
        <v>79</v>
      </c>
      <c r="C24" s="103">
        <v>0.05</v>
      </c>
      <c r="D24" s="89">
        <v>0.03</v>
      </c>
      <c r="E24" s="89">
        <v>0.01</v>
      </c>
      <c r="F24" s="89">
        <v>0.03</v>
      </c>
      <c r="G24" s="89">
        <v>1.4999999999999999E-2</v>
      </c>
      <c r="H24" s="89">
        <f t="shared" si="8"/>
        <v>0.125</v>
      </c>
      <c r="I24" s="89">
        <f t="shared" si="9"/>
        <v>0.105</v>
      </c>
      <c r="J24" s="91">
        <f t="shared" si="10"/>
        <v>1.1600000000000001</v>
      </c>
      <c r="K24" s="92">
        <f t="shared" si="10"/>
        <v>1.1904761904761905</v>
      </c>
      <c r="L24" s="94">
        <f t="shared" si="11"/>
        <v>1.4</v>
      </c>
      <c r="M24" s="92">
        <f t="shared" si="11"/>
        <v>1.4761904761904765</v>
      </c>
      <c r="N24" s="94">
        <f>H21/H24</f>
        <v>1.7999999999999998</v>
      </c>
      <c r="O24" s="92">
        <f>I21/I24</f>
        <v>1.9523809523809526</v>
      </c>
      <c r="P24" s="102">
        <f>'작물 업그레이드 가데이터 확률'!B34</f>
        <v>0.05</v>
      </c>
      <c r="S24" s="99" t="s">
        <v>51</v>
      </c>
    </row>
    <row r="25" spans="1:20" x14ac:dyDescent="0.3">
      <c r="A25" s="98"/>
      <c r="B25" s="205" t="s">
        <v>80</v>
      </c>
      <c r="C25" s="206">
        <v>1E-4</v>
      </c>
      <c r="D25" s="207">
        <v>0.02</v>
      </c>
      <c r="E25" s="207">
        <v>0.01</v>
      </c>
      <c r="F25" s="207">
        <v>0.03</v>
      </c>
      <c r="G25" s="207">
        <v>1.4999999999999999E-2</v>
      </c>
      <c r="H25" s="207">
        <f t="shared" si="8"/>
        <v>6.5099999999999991E-2</v>
      </c>
      <c r="I25" s="207">
        <f t="shared" si="9"/>
        <v>5.5099999999999996E-2</v>
      </c>
      <c r="J25" s="93"/>
      <c r="K25" s="93"/>
      <c r="L25" s="93"/>
      <c r="M25" s="93"/>
      <c r="N25" s="93"/>
      <c r="O25" s="93"/>
      <c r="P25" s="104"/>
      <c r="S25" s="99" t="s">
        <v>52</v>
      </c>
      <c r="T25" s="204">
        <f t="shared" ref="T25" si="12">H25</f>
        <v>6.5099999999999991E-2</v>
      </c>
    </row>
    <row r="26" spans="1:20" ht="12" thickBot="1" x14ac:dyDescent="0.35">
      <c r="C26" s="221" t="s">
        <v>41</v>
      </c>
      <c r="D26" s="222"/>
      <c r="E26" s="222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3"/>
      <c r="T26" s="204"/>
    </row>
    <row r="27" spans="1:20" ht="12" thickBot="1" x14ac:dyDescent="0.35">
      <c r="B27" s="105"/>
      <c r="C27" s="28" t="s">
        <v>9</v>
      </c>
      <c r="D27" s="49" t="s">
        <v>11</v>
      </c>
      <c r="E27" s="49" t="s">
        <v>15</v>
      </c>
      <c r="F27" s="49" t="s">
        <v>12</v>
      </c>
      <c r="G27" s="50" t="s">
        <v>13</v>
      </c>
      <c r="H27" s="28" t="s">
        <v>20</v>
      </c>
      <c r="I27" s="29" t="s">
        <v>21</v>
      </c>
      <c r="J27" s="23" t="s">
        <v>24</v>
      </c>
      <c r="K27" s="23" t="s">
        <v>25</v>
      </c>
      <c r="L27" s="43" t="s">
        <v>26</v>
      </c>
      <c r="M27" s="47" t="s">
        <v>27</v>
      </c>
      <c r="N27" s="23" t="s">
        <v>28</v>
      </c>
      <c r="O27" s="23" t="s">
        <v>29</v>
      </c>
      <c r="P27" s="100" t="s">
        <v>53</v>
      </c>
      <c r="T27" s="204"/>
    </row>
    <row r="28" spans="1:20" x14ac:dyDescent="0.3">
      <c r="B28" s="106" t="s">
        <v>75</v>
      </c>
      <c r="C28" s="101">
        <v>0.05</v>
      </c>
      <c r="D28" s="89">
        <v>0.01</v>
      </c>
      <c r="E28" s="89">
        <v>5.0000000000000001E-3</v>
      </c>
      <c r="F28" s="89">
        <v>2.5000000000000001E-2</v>
      </c>
      <c r="G28" s="89">
        <v>0.01</v>
      </c>
      <c r="H28" s="90">
        <f t="shared" ref="H28:H33" si="13">SUM(C28,D28,F28,G28)</f>
        <v>9.5000000000000001E-2</v>
      </c>
      <c r="I28" s="90">
        <f t="shared" ref="I28:I33" si="14">SUM(C28,E28,F28,G28)</f>
        <v>0.09</v>
      </c>
      <c r="J28" s="90"/>
      <c r="K28" s="90"/>
      <c r="L28" s="90"/>
      <c r="M28" s="90"/>
      <c r="N28" s="90"/>
      <c r="O28" s="90"/>
      <c r="P28" s="102">
        <f>'작물 업그레이드 가데이터 확률'!B37</f>
        <v>4.8669500000000102E-2</v>
      </c>
      <c r="R28" s="99" t="s">
        <v>45</v>
      </c>
      <c r="S28" s="99" t="s">
        <v>47</v>
      </c>
    </row>
    <row r="29" spans="1:20" x14ac:dyDescent="0.3">
      <c r="A29" s="97"/>
      <c r="B29" s="107" t="s">
        <v>76</v>
      </c>
      <c r="C29" s="101">
        <v>0.02</v>
      </c>
      <c r="D29" s="89">
        <v>0.01</v>
      </c>
      <c r="E29" s="89">
        <v>5.0000000000000001E-3</v>
      </c>
      <c r="F29" s="89">
        <v>2.5000000000000001E-2</v>
      </c>
      <c r="G29" s="89">
        <v>0.01</v>
      </c>
      <c r="H29" s="89">
        <f t="shared" si="13"/>
        <v>6.5000000000000002E-2</v>
      </c>
      <c r="I29" s="90">
        <f t="shared" si="14"/>
        <v>6.0000000000000005E-2</v>
      </c>
      <c r="J29" s="91">
        <f t="shared" ref="J29:K32" si="15">H28/H29</f>
        <v>1.4615384615384615</v>
      </c>
      <c r="K29" s="92">
        <f t="shared" si="15"/>
        <v>1.4999999999999998</v>
      </c>
      <c r="L29" s="92"/>
      <c r="M29" s="92"/>
      <c r="N29" s="92"/>
      <c r="O29" s="92"/>
      <c r="P29" s="102">
        <f>'작물 업그레이드 가데이터 확률'!B39</f>
        <v>2.2515000000000063E-2</v>
      </c>
      <c r="S29" s="99" t="s">
        <v>48</v>
      </c>
    </row>
    <row r="30" spans="1:20" x14ac:dyDescent="0.3">
      <c r="A30" s="98"/>
      <c r="B30" s="107" t="s">
        <v>77</v>
      </c>
      <c r="C30" s="101">
        <v>0.01</v>
      </c>
      <c r="D30" s="89">
        <v>0.01</v>
      </c>
      <c r="E30" s="89">
        <v>5.0000000000000001E-3</v>
      </c>
      <c r="F30" s="89">
        <v>2.5000000000000001E-2</v>
      </c>
      <c r="G30" s="89">
        <v>0.01</v>
      </c>
      <c r="H30" s="89">
        <f t="shared" si="13"/>
        <v>5.5E-2</v>
      </c>
      <c r="I30" s="89">
        <f t="shared" si="14"/>
        <v>0.05</v>
      </c>
      <c r="J30" s="91">
        <f t="shared" si="15"/>
        <v>1.1818181818181819</v>
      </c>
      <c r="K30" s="92">
        <f t="shared" si="15"/>
        <v>1.2</v>
      </c>
      <c r="L30" s="94">
        <f t="shared" ref="L30:M32" si="16">H28/H30</f>
        <v>1.7272727272727273</v>
      </c>
      <c r="M30" s="92">
        <f t="shared" si="16"/>
        <v>1.7999999999999998</v>
      </c>
      <c r="N30" s="92"/>
      <c r="O30" s="92"/>
      <c r="P30" s="102">
        <f>'작물 업그레이드 가데이터 확률'!B41</f>
        <v>1.4650000000000038E-2</v>
      </c>
      <c r="S30" s="99" t="s">
        <v>49</v>
      </c>
    </row>
    <row r="31" spans="1:20" x14ac:dyDescent="0.3">
      <c r="A31" s="98"/>
      <c r="B31" s="107" t="s">
        <v>78</v>
      </c>
      <c r="C31" s="101">
        <v>5.0000000000000001E-3</v>
      </c>
      <c r="D31" s="89">
        <v>0.01</v>
      </c>
      <c r="E31" s="89">
        <v>5.0000000000000001E-3</v>
      </c>
      <c r="F31" s="89">
        <v>2.5000000000000001E-2</v>
      </c>
      <c r="G31" s="89">
        <v>0.01</v>
      </c>
      <c r="H31" s="89">
        <f t="shared" si="13"/>
        <v>0.05</v>
      </c>
      <c r="I31" s="89">
        <f t="shared" si="14"/>
        <v>4.5000000000000005E-2</v>
      </c>
      <c r="J31" s="91">
        <f t="shared" si="15"/>
        <v>1.0999999999999999</v>
      </c>
      <c r="K31" s="92">
        <f t="shared" si="15"/>
        <v>1.1111111111111109</v>
      </c>
      <c r="L31" s="94">
        <f t="shared" si="16"/>
        <v>1.3</v>
      </c>
      <c r="M31" s="92">
        <f t="shared" si="16"/>
        <v>1.3333333333333333</v>
      </c>
      <c r="N31" s="94">
        <f>H28/H31</f>
        <v>1.9</v>
      </c>
      <c r="O31" s="92">
        <f>I28/I31</f>
        <v>1.9999999999999998</v>
      </c>
      <c r="P31" s="102">
        <f>'작물 업그레이드 가데이터 확률'!B43</f>
        <v>7.5000000000000205E-3</v>
      </c>
      <c r="S31" s="99" t="s">
        <v>50</v>
      </c>
    </row>
    <row r="32" spans="1:20" x14ac:dyDescent="0.3">
      <c r="A32" s="98"/>
      <c r="B32" s="108" t="s">
        <v>79</v>
      </c>
      <c r="C32" s="103">
        <v>1E-3</v>
      </c>
      <c r="D32" s="89">
        <v>0.01</v>
      </c>
      <c r="E32" s="89">
        <v>5.0000000000000001E-3</v>
      </c>
      <c r="F32" s="89">
        <v>2.5000000000000001E-2</v>
      </c>
      <c r="G32" s="89">
        <v>0.01</v>
      </c>
      <c r="H32" s="89">
        <f t="shared" si="13"/>
        <v>4.6000000000000006E-2</v>
      </c>
      <c r="I32" s="89">
        <f t="shared" si="14"/>
        <v>4.1000000000000002E-2</v>
      </c>
      <c r="J32" s="91">
        <f t="shared" si="15"/>
        <v>1.0869565217391304</v>
      </c>
      <c r="K32" s="92">
        <f t="shared" si="15"/>
        <v>1.0975609756097562</v>
      </c>
      <c r="L32" s="94">
        <f t="shared" si="16"/>
        <v>1.1956521739130432</v>
      </c>
      <c r="M32" s="92">
        <f t="shared" si="16"/>
        <v>1.2195121951219512</v>
      </c>
      <c r="N32" s="94">
        <f>H29/H32</f>
        <v>1.4130434782608694</v>
      </c>
      <c r="O32" s="92">
        <f>I29/I32</f>
        <v>1.4634146341463414</v>
      </c>
      <c r="P32" s="102">
        <f>'작물 업그레이드 가데이터 확률'!B45</f>
        <v>1E-3</v>
      </c>
      <c r="S32" s="99" t="s">
        <v>51</v>
      </c>
    </row>
    <row r="33" spans="1:20" x14ac:dyDescent="0.3">
      <c r="A33" s="98"/>
      <c r="B33" s="205" t="s">
        <v>80</v>
      </c>
      <c r="C33" s="206">
        <v>1E-4</v>
      </c>
      <c r="D33" s="207">
        <v>0.02</v>
      </c>
      <c r="E33" s="207">
        <v>5.0000000000000001E-3</v>
      </c>
      <c r="F33" s="207">
        <v>2.5000000000000001E-2</v>
      </c>
      <c r="G33" s="207">
        <v>1.4999999999999999E-2</v>
      </c>
      <c r="H33" s="207">
        <f t="shared" si="13"/>
        <v>6.0100000000000001E-2</v>
      </c>
      <c r="I33" s="207">
        <f t="shared" si="14"/>
        <v>4.5100000000000001E-2</v>
      </c>
      <c r="J33" s="93"/>
      <c r="K33" s="93"/>
      <c r="L33" s="93"/>
      <c r="M33" s="93"/>
      <c r="N33" s="93"/>
      <c r="O33" s="93"/>
      <c r="P33" s="104"/>
      <c r="S33" s="99" t="s">
        <v>52</v>
      </c>
      <c r="T33" s="204">
        <f>(1-H25)*H33</f>
        <v>5.6187490000000007E-2</v>
      </c>
    </row>
    <row r="34" spans="1:20" ht="12" thickBot="1" x14ac:dyDescent="0.35">
      <c r="A34" s="98"/>
      <c r="B34" s="98"/>
      <c r="C34" s="221" t="s">
        <v>39</v>
      </c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3"/>
      <c r="T34" s="204"/>
    </row>
    <row r="35" spans="1:20" ht="12" thickBot="1" x14ac:dyDescent="0.35">
      <c r="A35" s="98"/>
      <c r="B35" s="105"/>
      <c r="C35" s="28" t="s">
        <v>9</v>
      </c>
      <c r="D35" s="49" t="s">
        <v>11</v>
      </c>
      <c r="E35" s="49" t="s">
        <v>15</v>
      </c>
      <c r="F35" s="49" t="s">
        <v>12</v>
      </c>
      <c r="G35" s="50" t="s">
        <v>13</v>
      </c>
      <c r="H35" s="28" t="s">
        <v>20</v>
      </c>
      <c r="I35" s="29" t="s">
        <v>21</v>
      </c>
      <c r="J35" s="23" t="s">
        <v>24</v>
      </c>
      <c r="K35" s="23" t="s">
        <v>25</v>
      </c>
      <c r="L35" s="43" t="s">
        <v>26</v>
      </c>
      <c r="M35" s="47" t="s">
        <v>27</v>
      </c>
      <c r="N35" s="23" t="s">
        <v>28</v>
      </c>
      <c r="O35" s="23" t="s">
        <v>29</v>
      </c>
      <c r="P35" s="100" t="s">
        <v>53</v>
      </c>
      <c r="T35" s="204"/>
    </row>
    <row r="36" spans="1:20" x14ac:dyDescent="0.3">
      <c r="A36" s="98"/>
      <c r="B36" s="106" t="s">
        <v>75</v>
      </c>
      <c r="C36" s="101">
        <v>0.2</v>
      </c>
      <c r="D36" s="89">
        <v>0.02</v>
      </c>
      <c r="E36" s="89">
        <v>5.0000000000000001E-3</v>
      </c>
      <c r="F36" s="89">
        <v>2.5000000000000001E-2</v>
      </c>
      <c r="G36" s="89">
        <v>1.4999999999999999E-2</v>
      </c>
      <c r="H36" s="90">
        <f t="shared" ref="H36:H41" si="17">SUM(C36,D36,F36,G36)</f>
        <v>0.26</v>
      </c>
      <c r="I36" s="90">
        <f t="shared" ref="I36:I41" si="18">SUM(C36,E36,F36,G36)</f>
        <v>0.245</v>
      </c>
      <c r="J36" s="90"/>
      <c r="K36" s="90"/>
      <c r="L36" s="90"/>
      <c r="M36" s="90"/>
      <c r="N36" s="90"/>
      <c r="O36" s="90"/>
      <c r="P36" s="102">
        <f>'작물 업그레이드 가데이터 확률'!B48</f>
        <v>0.22652400000000011</v>
      </c>
      <c r="R36" s="99" t="s">
        <v>46</v>
      </c>
      <c r="S36" s="99" t="s">
        <v>47</v>
      </c>
    </row>
    <row r="37" spans="1:20" x14ac:dyDescent="0.3">
      <c r="A37" s="98"/>
      <c r="B37" s="107" t="s">
        <v>76</v>
      </c>
      <c r="C37" s="101">
        <v>0.1</v>
      </c>
      <c r="D37" s="89">
        <v>0.02</v>
      </c>
      <c r="E37" s="89">
        <v>5.0000000000000001E-3</v>
      </c>
      <c r="F37" s="89">
        <v>2.5000000000000001E-2</v>
      </c>
      <c r="G37" s="89">
        <v>1.4999999999999999E-2</v>
      </c>
      <c r="H37" s="89">
        <f t="shared" si="17"/>
        <v>0.16000000000000003</v>
      </c>
      <c r="I37" s="90">
        <f t="shared" si="18"/>
        <v>0.14500000000000002</v>
      </c>
      <c r="J37" s="91">
        <f t="shared" ref="J37:K40" si="19">H36/H37</f>
        <v>1.6249999999999998</v>
      </c>
      <c r="K37" s="92">
        <f t="shared" si="19"/>
        <v>1.6896551724137929</v>
      </c>
      <c r="L37" s="92"/>
      <c r="M37" s="92"/>
      <c r="N37" s="92"/>
      <c r="O37" s="92"/>
      <c r="P37" s="102">
        <f>'작물 업그레이드 가데이터 확률'!B50</f>
        <v>0.12941600000000009</v>
      </c>
      <c r="S37" s="99" t="s">
        <v>48</v>
      </c>
    </row>
    <row r="38" spans="1:20" x14ac:dyDescent="0.3">
      <c r="A38" s="98"/>
      <c r="B38" s="107" t="s">
        <v>77</v>
      </c>
      <c r="C38" s="101">
        <v>7.0000000000000007E-2</v>
      </c>
      <c r="D38" s="89">
        <v>0.02</v>
      </c>
      <c r="E38" s="89">
        <v>5.0000000000000001E-3</v>
      </c>
      <c r="F38" s="89">
        <v>2.5000000000000001E-2</v>
      </c>
      <c r="G38" s="89">
        <v>1.4999999999999999E-2</v>
      </c>
      <c r="H38" s="89">
        <f t="shared" si="17"/>
        <v>0.13</v>
      </c>
      <c r="I38" s="89">
        <f t="shared" si="18"/>
        <v>0.115</v>
      </c>
      <c r="J38" s="91">
        <f t="shared" si="19"/>
        <v>1.2307692307692311</v>
      </c>
      <c r="K38" s="92">
        <f t="shared" si="19"/>
        <v>1.2608695652173914</v>
      </c>
      <c r="L38" s="94">
        <f t="shared" ref="L38:M40" si="20">H36/H38</f>
        <v>2</v>
      </c>
      <c r="M38" s="92">
        <f t="shared" si="20"/>
        <v>2.1304347826086953</v>
      </c>
      <c r="N38" s="92"/>
      <c r="O38" s="92"/>
      <c r="P38" s="102">
        <f>'작물 업그레이드 가데이터 확률'!B52</f>
        <v>7.3940000000000061E-2</v>
      </c>
      <c r="S38" s="99" t="s">
        <v>49</v>
      </c>
    </row>
    <row r="39" spans="1:20" x14ac:dyDescent="0.3">
      <c r="B39" s="107" t="s">
        <v>78</v>
      </c>
      <c r="C39" s="101">
        <v>0.05</v>
      </c>
      <c r="D39" s="89">
        <v>0.02</v>
      </c>
      <c r="E39" s="89">
        <v>5.0000000000000001E-3</v>
      </c>
      <c r="F39" s="89">
        <v>2.5000000000000001E-2</v>
      </c>
      <c r="G39" s="89">
        <v>1.4999999999999999E-2</v>
      </c>
      <c r="H39" s="89">
        <f t="shared" si="17"/>
        <v>0.11</v>
      </c>
      <c r="I39" s="89">
        <f t="shared" si="18"/>
        <v>9.5000000000000001E-2</v>
      </c>
      <c r="J39" s="91">
        <f t="shared" si="19"/>
        <v>1.1818181818181819</v>
      </c>
      <c r="K39" s="92">
        <f t="shared" si="19"/>
        <v>1.2105263157894737</v>
      </c>
      <c r="L39" s="94">
        <f t="shared" si="20"/>
        <v>1.4545454545454548</v>
      </c>
      <c r="M39" s="92">
        <f t="shared" si="20"/>
        <v>1.5263157894736843</v>
      </c>
      <c r="N39" s="94">
        <f>H36/H39</f>
        <v>2.3636363636363638</v>
      </c>
      <c r="O39" s="92">
        <f>I36/I39</f>
        <v>2.5789473684210527</v>
      </c>
      <c r="P39" s="102">
        <f>'작물 업그레이드 가데이터 확률'!B54</f>
        <v>6.1400000000000038E-2</v>
      </c>
      <c r="S39" s="99" t="s">
        <v>50</v>
      </c>
    </row>
    <row r="40" spans="1:20" x14ac:dyDescent="0.3">
      <c r="B40" s="108" t="s">
        <v>79</v>
      </c>
      <c r="C40" s="103">
        <v>0.03</v>
      </c>
      <c r="D40" s="89">
        <v>0.02</v>
      </c>
      <c r="E40" s="89">
        <v>5.0000000000000001E-3</v>
      </c>
      <c r="F40" s="89">
        <v>2.5000000000000001E-2</v>
      </c>
      <c r="G40" s="89">
        <v>1.4999999999999999E-2</v>
      </c>
      <c r="H40" s="89">
        <f t="shared" si="17"/>
        <v>9.0000000000000011E-2</v>
      </c>
      <c r="I40" s="89">
        <f t="shared" si="18"/>
        <v>7.4999999999999997E-2</v>
      </c>
      <c r="J40" s="91">
        <f t="shared" si="19"/>
        <v>1.2222222222222221</v>
      </c>
      <c r="K40" s="92">
        <f t="shared" si="19"/>
        <v>1.2666666666666668</v>
      </c>
      <c r="L40" s="94">
        <f t="shared" si="20"/>
        <v>1.4444444444444444</v>
      </c>
      <c r="M40" s="92">
        <f t="shared" si="20"/>
        <v>1.5333333333333334</v>
      </c>
      <c r="N40" s="94">
        <f>H37/H40</f>
        <v>1.7777777777777779</v>
      </c>
      <c r="O40" s="92">
        <f>I37/I40</f>
        <v>1.9333333333333336</v>
      </c>
      <c r="P40" s="102">
        <f>'작물 업그레이드 가데이터 확률'!B56</f>
        <v>0.05</v>
      </c>
      <c r="S40" s="99" t="s">
        <v>51</v>
      </c>
    </row>
    <row r="41" spans="1:20" x14ac:dyDescent="0.3">
      <c r="B41" s="205" t="s">
        <v>80</v>
      </c>
      <c r="C41" s="206">
        <v>1E-4</v>
      </c>
      <c r="D41" s="207">
        <v>0.02</v>
      </c>
      <c r="E41" s="207">
        <v>5.0000000000000001E-3</v>
      </c>
      <c r="F41" s="207">
        <v>2.5000000000000001E-2</v>
      </c>
      <c r="G41" s="207">
        <v>1.4999999999999999E-2</v>
      </c>
      <c r="H41" s="207">
        <f t="shared" si="17"/>
        <v>6.0100000000000001E-2</v>
      </c>
      <c r="I41" s="207">
        <f t="shared" si="18"/>
        <v>4.5100000000000001E-2</v>
      </c>
      <c r="J41" s="93"/>
      <c r="K41" s="93"/>
      <c r="L41" s="93"/>
      <c r="M41" s="93"/>
      <c r="N41" s="93"/>
      <c r="O41" s="93"/>
      <c r="P41" s="104"/>
      <c r="S41" s="99" t="s">
        <v>52</v>
      </c>
      <c r="T41" s="204">
        <f t="shared" ref="T41" si="21">H41</f>
        <v>6.0100000000000001E-2</v>
      </c>
    </row>
    <row r="47" spans="1:20" x14ac:dyDescent="0.3">
      <c r="B47" s="203"/>
      <c r="C47" s="203"/>
    </row>
  </sheetData>
  <mergeCells count="5">
    <mergeCell ref="C34:P34"/>
    <mergeCell ref="C2:P2"/>
    <mergeCell ref="C10:P10"/>
    <mergeCell ref="C18:P18"/>
    <mergeCell ref="C26:P26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4"/>
  <sheetViews>
    <sheetView workbookViewId="0"/>
  </sheetViews>
  <sheetFormatPr defaultRowHeight="12" x14ac:dyDescent="0.3"/>
  <cols>
    <col min="1" max="1" width="2.625" style="109" customWidth="1"/>
    <col min="2" max="2" width="7.5" style="110" bestFit="1" customWidth="1"/>
    <col min="3" max="6" width="6.625" style="110" bestFit="1" customWidth="1"/>
    <col min="7" max="7" width="6.625" style="110" customWidth="1"/>
    <col min="8" max="8" width="6.625" style="110" bestFit="1" customWidth="1"/>
    <col min="9" max="10" width="7.625" style="110" bestFit="1" customWidth="1"/>
    <col min="11" max="11" width="8.5" style="110" bestFit="1" customWidth="1"/>
    <col min="12" max="12" width="7.625" style="110" bestFit="1" customWidth="1"/>
    <col min="13" max="13" width="6" style="110" bestFit="1" customWidth="1"/>
    <col min="14" max="14" width="6.625" style="110" bestFit="1" customWidth="1"/>
    <col min="15" max="15" width="6.75" style="110" bestFit="1" customWidth="1"/>
    <col min="16" max="17" width="6.625" style="110" customWidth="1"/>
    <col min="18" max="19" width="7.5" style="110" bestFit="1" customWidth="1"/>
    <col min="20" max="20" width="6.625" style="110" bestFit="1" customWidth="1"/>
    <col min="21" max="22" width="5.875" style="109" bestFit="1" customWidth="1"/>
    <col min="23" max="23" width="6.75" style="109" bestFit="1" customWidth="1"/>
    <col min="24" max="24" width="9.5" style="109" bestFit="1" customWidth="1"/>
    <col min="25" max="16384" width="9" style="109"/>
  </cols>
  <sheetData>
    <row r="2" spans="2:26" x14ac:dyDescent="0.3">
      <c r="B2" s="110" t="s">
        <v>317</v>
      </c>
      <c r="K2" s="178"/>
      <c r="L2" s="178"/>
      <c r="M2" s="178"/>
      <c r="N2" s="178"/>
      <c r="O2" s="178"/>
    </row>
    <row r="3" spans="2:26" hidden="1" x14ac:dyDescent="0.3">
      <c r="B3" s="117" t="s">
        <v>32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0.26833980871577212</v>
      </c>
      <c r="J3" s="95">
        <v>0.20125485653682909</v>
      </c>
      <c r="K3" s="95">
        <v>5.366796174315442E-2</v>
      </c>
      <c r="L3" s="95">
        <v>6.708495217894303E-2</v>
      </c>
      <c r="M3" s="95">
        <v>6.9417795774837671E-2</v>
      </c>
      <c r="N3" s="95">
        <v>0.10412669366225651</v>
      </c>
      <c r="O3" s="95">
        <v>0</v>
      </c>
      <c r="P3" s="95">
        <v>5.7848163145698066E-2</v>
      </c>
      <c r="Q3" s="95">
        <v>0.15000000000000002</v>
      </c>
      <c r="R3" s="95">
        <v>0.2</v>
      </c>
      <c r="S3" s="95">
        <v>0.3</v>
      </c>
      <c r="X3" s="109">
        <f>SUM(I3:S3)</f>
        <v>1.471740231757491</v>
      </c>
      <c r="Y3" s="109">
        <f>Z3-X3</f>
        <v>0.16298519061802375</v>
      </c>
      <c r="Z3" s="109">
        <f>J37</f>
        <v>1.6347254223755148</v>
      </c>
    </row>
    <row r="4" spans="2:26" x14ac:dyDescent="0.3">
      <c r="B4" s="116" t="s">
        <v>35</v>
      </c>
      <c r="C4" s="116" t="s">
        <v>4</v>
      </c>
      <c r="D4" s="116" t="s">
        <v>5</v>
      </c>
      <c r="E4" s="116" t="s">
        <v>6</v>
      </c>
      <c r="F4" s="208" t="s">
        <v>7</v>
      </c>
      <c r="G4" s="208" t="s">
        <v>30</v>
      </c>
      <c r="H4" s="208" t="s">
        <v>30</v>
      </c>
      <c r="I4" s="116" t="s">
        <v>8</v>
      </c>
      <c r="J4" s="116" t="s">
        <v>8</v>
      </c>
      <c r="K4" s="116" t="s">
        <v>8</v>
      </c>
      <c r="L4" s="116" t="s">
        <v>8</v>
      </c>
      <c r="M4" s="112" t="s">
        <v>1</v>
      </c>
      <c r="N4" s="112" t="s">
        <v>1</v>
      </c>
      <c r="O4" s="209" t="s">
        <v>1</v>
      </c>
      <c r="P4" s="112" t="s">
        <v>1</v>
      </c>
      <c r="Q4" s="116" t="s">
        <v>2</v>
      </c>
      <c r="R4" s="116" t="s">
        <v>2</v>
      </c>
      <c r="S4" s="116" t="s">
        <v>2</v>
      </c>
      <c r="U4" s="111"/>
      <c r="V4" s="111"/>
      <c r="W4" s="111"/>
      <c r="X4" s="111"/>
      <c r="Y4" s="111"/>
      <c r="Z4" s="111"/>
    </row>
    <row r="5" spans="2:26" x14ac:dyDescent="0.3">
      <c r="B5" s="95" t="s">
        <v>31</v>
      </c>
      <c r="C5" s="95">
        <v>1</v>
      </c>
      <c r="D5" s="95">
        <v>1</v>
      </c>
      <c r="E5" s="95">
        <v>1</v>
      </c>
      <c r="F5" s="208">
        <v>1</v>
      </c>
      <c r="G5" s="208">
        <v>1</v>
      </c>
      <c r="H5" s="208">
        <v>1</v>
      </c>
      <c r="I5" s="95">
        <v>2</v>
      </c>
      <c r="J5" s="95">
        <v>3</v>
      </c>
      <c r="K5" s="95">
        <v>4</v>
      </c>
      <c r="L5" s="95">
        <v>5</v>
      </c>
      <c r="M5" s="95">
        <v>2</v>
      </c>
      <c r="N5" s="95">
        <v>3</v>
      </c>
      <c r="O5" s="208">
        <v>4</v>
      </c>
      <c r="P5" s="95">
        <v>5</v>
      </c>
      <c r="Q5" s="95">
        <v>3</v>
      </c>
      <c r="R5" s="95">
        <v>4</v>
      </c>
      <c r="S5" s="95">
        <v>10</v>
      </c>
    </row>
    <row r="6" spans="2:26" s="111" customFormat="1" x14ac:dyDescent="0.3">
      <c r="B6" s="117">
        <v>1.0000000000000002</v>
      </c>
      <c r="C6" s="117">
        <v>0.5</v>
      </c>
      <c r="D6" s="117">
        <v>0.12</v>
      </c>
      <c r="E6" s="117">
        <v>0.01</v>
      </c>
      <c r="F6" s="209">
        <v>0</v>
      </c>
      <c r="G6" s="209">
        <v>0</v>
      </c>
      <c r="H6" s="209">
        <v>0</v>
      </c>
      <c r="I6" s="117">
        <v>0.1</v>
      </c>
      <c r="J6" s="117">
        <v>0.05</v>
      </c>
      <c r="K6" s="117">
        <v>0.01</v>
      </c>
      <c r="L6" s="117">
        <v>0.01</v>
      </c>
      <c r="M6" s="117">
        <v>0.03</v>
      </c>
      <c r="N6" s="117">
        <v>0.03</v>
      </c>
      <c r="O6" s="209">
        <v>0</v>
      </c>
      <c r="P6" s="117">
        <v>0.01</v>
      </c>
      <c r="Q6" s="117">
        <v>0.05</v>
      </c>
      <c r="R6" s="117">
        <v>0.05</v>
      </c>
      <c r="S6" s="117">
        <v>0.03</v>
      </c>
    </row>
    <row r="7" spans="2:26" x14ac:dyDescent="0.3">
      <c r="B7" s="95">
        <v>10000</v>
      </c>
      <c r="C7" s="95">
        <v>5000</v>
      </c>
      <c r="D7" s="95">
        <v>1200</v>
      </c>
      <c r="E7" s="95">
        <v>100</v>
      </c>
      <c r="F7" s="208">
        <v>0</v>
      </c>
      <c r="G7" s="208">
        <v>0</v>
      </c>
      <c r="H7" s="208">
        <v>0</v>
      </c>
      <c r="I7" s="95">
        <v>1000</v>
      </c>
      <c r="J7" s="95">
        <v>500</v>
      </c>
      <c r="K7" s="95">
        <v>100</v>
      </c>
      <c r="L7" s="95">
        <v>100</v>
      </c>
      <c r="M7" s="95">
        <v>300</v>
      </c>
      <c r="N7" s="95">
        <v>300</v>
      </c>
      <c r="O7" s="208">
        <v>0</v>
      </c>
      <c r="P7" s="95">
        <v>100</v>
      </c>
      <c r="Q7" s="95">
        <v>500</v>
      </c>
      <c r="R7" s="95">
        <v>500</v>
      </c>
      <c r="S7" s="95">
        <v>300</v>
      </c>
    </row>
    <row r="8" spans="2:26" x14ac:dyDescent="0.3">
      <c r="B8" s="95" t="s">
        <v>33</v>
      </c>
      <c r="C8" s="95">
        <v>0</v>
      </c>
      <c r="D8" s="95">
        <v>0</v>
      </c>
      <c r="E8" s="95">
        <v>0</v>
      </c>
      <c r="F8" s="208">
        <v>0</v>
      </c>
      <c r="G8" s="208">
        <v>0</v>
      </c>
      <c r="H8" s="208">
        <v>0</v>
      </c>
      <c r="I8" s="179">
        <v>1.3416990435788605</v>
      </c>
      <c r="J8" s="179">
        <v>1.3416990435788605</v>
      </c>
      <c r="K8" s="179">
        <v>1.3416990435788605</v>
      </c>
      <c r="L8" s="179">
        <v>1.3416990435788605</v>
      </c>
      <c r="M8" s="179">
        <v>1.1569632629139612</v>
      </c>
      <c r="N8" s="179">
        <v>1.1569632629139612</v>
      </c>
      <c r="O8" s="210">
        <v>1.1569632629139612</v>
      </c>
      <c r="P8" s="179">
        <v>1.1569632629139612</v>
      </c>
      <c r="Q8" s="95">
        <v>1</v>
      </c>
      <c r="R8" s="95">
        <v>1</v>
      </c>
      <c r="S8" s="95">
        <v>1</v>
      </c>
    </row>
    <row r="10" spans="2:26" x14ac:dyDescent="0.3">
      <c r="B10" s="180" t="s">
        <v>318</v>
      </c>
    </row>
    <row r="11" spans="2:26" hidden="1" x14ac:dyDescent="0.3">
      <c r="B11" s="117" t="s">
        <v>32</v>
      </c>
      <c r="C11" s="95">
        <v>0</v>
      </c>
      <c r="D11" s="95">
        <v>0</v>
      </c>
      <c r="E11" s="95">
        <v>0</v>
      </c>
      <c r="F11" s="95">
        <v>0</v>
      </c>
      <c r="G11" s="95">
        <v>0</v>
      </c>
      <c r="H11" s="95">
        <v>0</v>
      </c>
      <c r="I11" s="95">
        <v>0.23139265258279226</v>
      </c>
      <c r="J11" s="95">
        <v>0.17354448943709422</v>
      </c>
      <c r="K11" s="95">
        <v>0.18511412206623379</v>
      </c>
      <c r="L11" s="95">
        <v>5.7848163145698066E-2</v>
      </c>
      <c r="M11" s="95">
        <v>0.1</v>
      </c>
      <c r="N11" s="95">
        <v>0.12</v>
      </c>
      <c r="O11" s="95">
        <v>0.08</v>
      </c>
      <c r="P11" s="95">
        <v>0.05</v>
      </c>
      <c r="Q11" s="95">
        <v>0.1</v>
      </c>
      <c r="R11" s="95">
        <v>2.4699071328287379E-2</v>
      </c>
      <c r="S11" s="95">
        <v>4.9398142656574759E-2</v>
      </c>
      <c r="X11" s="109">
        <f>SUM(I11:T11)</f>
        <v>1.1719966412166805</v>
      </c>
      <c r="Y11" s="109">
        <f>Z11-X11</f>
        <v>0.16970240236218004</v>
      </c>
      <c r="Z11" s="109">
        <f>K37</f>
        <v>1.3416990435788605</v>
      </c>
    </row>
    <row r="12" spans="2:26" x14ac:dyDescent="0.3">
      <c r="B12" s="116" t="s">
        <v>35</v>
      </c>
      <c r="C12" s="116" t="s">
        <v>4</v>
      </c>
      <c r="D12" s="116" t="s">
        <v>5</v>
      </c>
      <c r="E12" s="116" t="s">
        <v>6</v>
      </c>
      <c r="F12" s="116" t="s">
        <v>7</v>
      </c>
      <c r="G12" s="116" t="s">
        <v>30</v>
      </c>
      <c r="H12" s="116" t="s">
        <v>30</v>
      </c>
      <c r="I12" s="116" t="s">
        <v>1</v>
      </c>
      <c r="J12" s="116" t="s">
        <v>1</v>
      </c>
      <c r="K12" s="116" t="s">
        <v>1</v>
      </c>
      <c r="L12" s="116" t="s">
        <v>1</v>
      </c>
      <c r="M12" s="116" t="s">
        <v>2</v>
      </c>
      <c r="N12" s="116" t="s">
        <v>2</v>
      </c>
      <c r="O12" s="116" t="s">
        <v>2</v>
      </c>
      <c r="P12" s="116" t="s">
        <v>2</v>
      </c>
      <c r="Q12" s="116" t="s">
        <v>2</v>
      </c>
      <c r="R12" s="116" t="s">
        <v>0</v>
      </c>
      <c r="S12" s="116" t="s">
        <v>0</v>
      </c>
    </row>
    <row r="13" spans="2:26" x14ac:dyDescent="0.3">
      <c r="B13" s="95" t="s">
        <v>31</v>
      </c>
      <c r="C13" s="95">
        <v>1</v>
      </c>
      <c r="D13" s="95">
        <v>1</v>
      </c>
      <c r="E13" s="95">
        <v>1</v>
      </c>
      <c r="F13" s="95">
        <v>1</v>
      </c>
      <c r="G13" s="95">
        <v>1</v>
      </c>
      <c r="H13" s="95">
        <v>1</v>
      </c>
      <c r="I13" s="95">
        <v>2</v>
      </c>
      <c r="J13" s="95">
        <v>3</v>
      </c>
      <c r="K13" s="95">
        <v>4</v>
      </c>
      <c r="L13" s="95">
        <v>5</v>
      </c>
      <c r="M13" s="95">
        <v>2</v>
      </c>
      <c r="N13" s="95">
        <v>3</v>
      </c>
      <c r="O13" s="95">
        <v>4</v>
      </c>
      <c r="P13" s="95">
        <v>5</v>
      </c>
      <c r="Q13" s="95">
        <v>10</v>
      </c>
      <c r="R13" s="95">
        <v>1</v>
      </c>
      <c r="S13" s="95">
        <v>2</v>
      </c>
    </row>
    <row r="14" spans="2:26" x14ac:dyDescent="0.3">
      <c r="B14" s="117">
        <v>1.0000000000000002</v>
      </c>
      <c r="C14" s="117">
        <v>0.15</v>
      </c>
      <c r="D14" s="117">
        <v>0.25</v>
      </c>
      <c r="E14" s="117">
        <v>0.2</v>
      </c>
      <c r="F14" s="117">
        <v>0.03</v>
      </c>
      <c r="G14" s="117">
        <v>0.01</v>
      </c>
      <c r="H14" s="117">
        <v>0.01</v>
      </c>
      <c r="I14" s="117">
        <v>0.1</v>
      </c>
      <c r="J14" s="117">
        <v>0.05</v>
      </c>
      <c r="K14" s="117">
        <v>0.04</v>
      </c>
      <c r="L14" s="117">
        <v>0.01</v>
      </c>
      <c r="M14" s="117">
        <v>0.05</v>
      </c>
      <c r="N14" s="117">
        <v>0.04</v>
      </c>
      <c r="O14" s="117">
        <v>0.02</v>
      </c>
      <c r="P14" s="117">
        <v>0.01</v>
      </c>
      <c r="Q14" s="117">
        <v>0.01</v>
      </c>
      <c r="R14" s="117">
        <v>0.01</v>
      </c>
      <c r="S14" s="117">
        <v>0.01</v>
      </c>
      <c r="T14" s="180"/>
      <c r="U14" s="111"/>
      <c r="V14" s="111"/>
      <c r="W14" s="111"/>
    </row>
    <row r="15" spans="2:26" x14ac:dyDescent="0.3">
      <c r="B15" s="95">
        <v>10000</v>
      </c>
      <c r="C15" s="95">
        <v>1500</v>
      </c>
      <c r="D15" s="95">
        <v>2500</v>
      </c>
      <c r="E15" s="95">
        <v>2000</v>
      </c>
      <c r="F15" s="95">
        <v>300</v>
      </c>
      <c r="G15" s="95">
        <v>100</v>
      </c>
      <c r="H15" s="95">
        <v>100</v>
      </c>
      <c r="I15" s="95">
        <v>1000</v>
      </c>
      <c r="J15" s="95">
        <v>500</v>
      </c>
      <c r="K15" s="95">
        <v>400</v>
      </c>
      <c r="L15" s="95">
        <v>100</v>
      </c>
      <c r="M15" s="95">
        <v>500</v>
      </c>
      <c r="N15" s="95">
        <v>400</v>
      </c>
      <c r="O15" s="95">
        <v>200</v>
      </c>
      <c r="P15" s="95">
        <v>100</v>
      </c>
      <c r="Q15" s="95">
        <v>100</v>
      </c>
      <c r="R15" s="95">
        <v>100</v>
      </c>
      <c r="S15" s="95">
        <v>100</v>
      </c>
    </row>
    <row r="16" spans="2:26" x14ac:dyDescent="0.3">
      <c r="B16" s="95" t="s">
        <v>33</v>
      </c>
      <c r="C16" s="95">
        <v>0</v>
      </c>
      <c r="D16" s="95">
        <v>0</v>
      </c>
      <c r="E16" s="95">
        <v>0</v>
      </c>
      <c r="F16" s="95">
        <v>0</v>
      </c>
      <c r="G16" s="95">
        <v>0</v>
      </c>
      <c r="H16" s="95">
        <v>0</v>
      </c>
      <c r="I16" s="179">
        <v>1.1569632629139612</v>
      </c>
      <c r="J16" s="179">
        <v>1.1569632629139612</v>
      </c>
      <c r="K16" s="179">
        <v>1.1569632629139612</v>
      </c>
      <c r="L16" s="179">
        <v>1.1569632629139612</v>
      </c>
      <c r="M16" s="95">
        <v>1</v>
      </c>
      <c r="N16" s="95">
        <v>1</v>
      </c>
      <c r="O16" s="95">
        <v>1</v>
      </c>
      <c r="P16" s="95">
        <v>1</v>
      </c>
      <c r="Q16" s="95">
        <v>1</v>
      </c>
      <c r="R16" s="179">
        <v>2.4699071328287379</v>
      </c>
      <c r="S16" s="179">
        <v>2.4699071328287379</v>
      </c>
    </row>
    <row r="18" spans="2:26" x14ac:dyDescent="0.3">
      <c r="B18" s="180" t="s">
        <v>319</v>
      </c>
    </row>
    <row r="19" spans="2:26" hidden="1" x14ac:dyDescent="0.3">
      <c r="B19" s="117" t="s">
        <v>32</v>
      </c>
      <c r="C19" s="95">
        <v>0</v>
      </c>
      <c r="D19" s="95">
        <v>0</v>
      </c>
      <c r="E19" s="95">
        <v>0</v>
      </c>
      <c r="F19" s="95">
        <v>0</v>
      </c>
      <c r="G19" s="95">
        <v>0</v>
      </c>
      <c r="H19" s="95">
        <v>0</v>
      </c>
      <c r="I19" s="95">
        <v>0.4</v>
      </c>
      <c r="J19" s="95">
        <v>0.21000000000000002</v>
      </c>
      <c r="K19" s="95">
        <v>0.08</v>
      </c>
      <c r="L19" s="95">
        <v>0.05</v>
      </c>
      <c r="M19" s="95">
        <v>0.06</v>
      </c>
      <c r="N19" s="95">
        <v>0.1</v>
      </c>
      <c r="O19" s="95">
        <v>1.3416990435788605E-2</v>
      </c>
      <c r="P19" s="95">
        <v>2.683398087157721E-2</v>
      </c>
      <c r="Q19" s="95">
        <v>1.234953566414369E-2</v>
      </c>
      <c r="R19" s="95">
        <v>2.4699071328287379E-2</v>
      </c>
      <c r="X19" s="109">
        <f>SUM(I19:T19)</f>
        <v>0.97729957829979686</v>
      </c>
      <c r="Y19" s="109">
        <f>Z19-X19</f>
        <v>0.17966368461416438</v>
      </c>
      <c r="Z19" s="109">
        <f>L37</f>
        <v>1.1569632629139612</v>
      </c>
    </row>
    <row r="20" spans="2:26" x14ac:dyDescent="0.3">
      <c r="B20" s="116" t="s">
        <v>35</v>
      </c>
      <c r="C20" s="116" t="s">
        <v>4</v>
      </c>
      <c r="D20" s="116" t="s">
        <v>5</v>
      </c>
      <c r="E20" s="116" t="s">
        <v>6</v>
      </c>
      <c r="F20" s="116" t="s">
        <v>7</v>
      </c>
      <c r="G20" s="116" t="s">
        <v>30</v>
      </c>
      <c r="H20" s="116" t="s">
        <v>30</v>
      </c>
      <c r="I20" s="116" t="s">
        <v>2</v>
      </c>
      <c r="J20" s="116" t="s">
        <v>2</v>
      </c>
      <c r="K20" s="116" t="s">
        <v>2</v>
      </c>
      <c r="L20" s="116" t="s">
        <v>2</v>
      </c>
      <c r="M20" s="116" t="s">
        <v>2</v>
      </c>
      <c r="N20" s="116" t="s">
        <v>2</v>
      </c>
      <c r="O20" s="116" t="s">
        <v>8</v>
      </c>
      <c r="P20" s="116" t="s">
        <v>8</v>
      </c>
      <c r="Q20" s="116" t="s">
        <v>0</v>
      </c>
      <c r="R20" s="116" t="s">
        <v>0</v>
      </c>
    </row>
    <row r="21" spans="2:26" x14ac:dyDescent="0.3">
      <c r="B21" s="95" t="s">
        <v>31</v>
      </c>
      <c r="C21" s="95">
        <v>1</v>
      </c>
      <c r="D21" s="95">
        <v>1</v>
      </c>
      <c r="E21" s="95">
        <v>1</v>
      </c>
      <c r="F21" s="95">
        <v>1</v>
      </c>
      <c r="G21" s="95">
        <v>1</v>
      </c>
      <c r="H21" s="95">
        <v>1</v>
      </c>
      <c r="I21" s="95">
        <v>2</v>
      </c>
      <c r="J21" s="95">
        <v>3</v>
      </c>
      <c r="K21" s="95">
        <v>4</v>
      </c>
      <c r="L21" s="95">
        <v>5</v>
      </c>
      <c r="M21" s="95">
        <v>6</v>
      </c>
      <c r="N21" s="95">
        <v>10</v>
      </c>
      <c r="O21" s="95">
        <v>1</v>
      </c>
      <c r="P21" s="95">
        <v>2</v>
      </c>
      <c r="Q21" s="95">
        <v>1</v>
      </c>
      <c r="R21" s="95">
        <v>2</v>
      </c>
    </row>
    <row r="22" spans="2:26" x14ac:dyDescent="0.3">
      <c r="B22" s="117">
        <v>1.0000000000000002</v>
      </c>
      <c r="C22" s="117">
        <v>0.05</v>
      </c>
      <c r="D22" s="117">
        <v>0.12</v>
      </c>
      <c r="E22" s="117">
        <v>0.22</v>
      </c>
      <c r="F22" s="117">
        <v>0.16</v>
      </c>
      <c r="G22" s="117">
        <v>0.05</v>
      </c>
      <c r="H22" s="117">
        <v>0.05</v>
      </c>
      <c r="I22" s="117">
        <v>0.2</v>
      </c>
      <c r="J22" s="117">
        <v>7.0000000000000007E-2</v>
      </c>
      <c r="K22" s="117">
        <v>0.02</v>
      </c>
      <c r="L22" s="117">
        <v>0.01</v>
      </c>
      <c r="M22" s="117">
        <v>0.01</v>
      </c>
      <c r="N22" s="117">
        <v>0.01</v>
      </c>
      <c r="O22" s="117">
        <v>0.01</v>
      </c>
      <c r="P22" s="117">
        <v>0.01</v>
      </c>
      <c r="Q22" s="117">
        <v>5.0000000000000001E-3</v>
      </c>
      <c r="R22" s="117">
        <v>5.0000000000000001E-3</v>
      </c>
    </row>
    <row r="23" spans="2:26" x14ac:dyDescent="0.3">
      <c r="B23" s="95">
        <v>10000</v>
      </c>
      <c r="C23" s="95">
        <v>500</v>
      </c>
      <c r="D23" s="95">
        <v>1200</v>
      </c>
      <c r="E23" s="95">
        <v>2200</v>
      </c>
      <c r="F23" s="95">
        <v>1600</v>
      </c>
      <c r="G23" s="95">
        <v>500</v>
      </c>
      <c r="H23" s="95">
        <v>500</v>
      </c>
      <c r="I23" s="95">
        <v>2000</v>
      </c>
      <c r="J23" s="95">
        <v>700.00000000000011</v>
      </c>
      <c r="K23" s="95">
        <v>200</v>
      </c>
      <c r="L23" s="95">
        <v>100</v>
      </c>
      <c r="M23" s="95">
        <v>100</v>
      </c>
      <c r="N23" s="95">
        <v>100</v>
      </c>
      <c r="O23" s="95">
        <v>100</v>
      </c>
      <c r="P23" s="95">
        <v>100</v>
      </c>
      <c r="Q23" s="95">
        <v>50</v>
      </c>
      <c r="R23" s="95">
        <v>50</v>
      </c>
    </row>
    <row r="24" spans="2:26" x14ac:dyDescent="0.3">
      <c r="B24" s="95" t="s">
        <v>33</v>
      </c>
      <c r="C24" s="95">
        <v>0</v>
      </c>
      <c r="D24" s="95">
        <v>0</v>
      </c>
      <c r="E24" s="95">
        <v>0</v>
      </c>
      <c r="F24" s="95">
        <v>0</v>
      </c>
      <c r="G24" s="95">
        <v>0</v>
      </c>
      <c r="H24" s="95">
        <v>0</v>
      </c>
      <c r="I24" s="95">
        <v>1</v>
      </c>
      <c r="J24" s="95">
        <v>1</v>
      </c>
      <c r="K24" s="95">
        <v>1</v>
      </c>
      <c r="L24" s="95">
        <v>1</v>
      </c>
      <c r="M24" s="95">
        <v>1</v>
      </c>
      <c r="N24" s="95">
        <v>1</v>
      </c>
      <c r="O24" s="179">
        <v>1.3416990435788605</v>
      </c>
      <c r="P24" s="179">
        <v>1.3416990435788605</v>
      </c>
      <c r="Q24" s="179">
        <v>2.4699071328287379</v>
      </c>
      <c r="R24" s="179">
        <v>2.4699071328287379</v>
      </c>
    </row>
    <row r="26" spans="2:26" x14ac:dyDescent="0.3">
      <c r="B26" s="180" t="s">
        <v>320</v>
      </c>
    </row>
    <row r="27" spans="2:26" hidden="1" x14ac:dyDescent="0.3">
      <c r="B27" s="117" t="s">
        <v>32</v>
      </c>
      <c r="C27" s="95">
        <v>0</v>
      </c>
      <c r="D27" s="95">
        <v>0</v>
      </c>
      <c r="E27" s="95">
        <v>0</v>
      </c>
      <c r="F27" s="95">
        <v>0</v>
      </c>
      <c r="G27" s="95">
        <v>0</v>
      </c>
      <c r="H27" s="95">
        <v>0</v>
      </c>
      <c r="I27" s="95">
        <v>0.04</v>
      </c>
      <c r="J27" s="95">
        <v>0.06</v>
      </c>
      <c r="K27" s="95">
        <v>0.08</v>
      </c>
      <c r="L27" s="95">
        <v>0.05</v>
      </c>
      <c r="M27" s="95">
        <v>0.1</v>
      </c>
      <c r="N27" s="95">
        <v>5.7848163145698059E-3</v>
      </c>
      <c r="O27" s="95">
        <v>1.1569632629139612E-2</v>
      </c>
      <c r="P27" s="95">
        <v>6.7084952178943025E-3</v>
      </c>
      <c r="Q27" s="95">
        <v>1.3416990435788605E-2</v>
      </c>
      <c r="R27" s="95">
        <v>1.234953566414369E-2</v>
      </c>
      <c r="S27" s="95">
        <v>2.4699071328287379E-2</v>
      </c>
      <c r="X27" s="109">
        <f>SUM(I27:T27)</f>
        <v>0.40452854158982332</v>
      </c>
      <c r="Y27" s="109">
        <f>1-'씨앗 분해 확률_첫달'!X27</f>
        <v>0.59547145841017668</v>
      </c>
      <c r="Z27" s="109">
        <v>1</v>
      </c>
    </row>
    <row r="28" spans="2:26" x14ac:dyDescent="0.3">
      <c r="B28" s="116" t="s">
        <v>35</v>
      </c>
      <c r="C28" s="116" t="s">
        <v>4</v>
      </c>
      <c r="D28" s="116" t="s">
        <v>5</v>
      </c>
      <c r="E28" s="116" t="s">
        <v>6</v>
      </c>
      <c r="F28" s="116" t="s">
        <v>7</v>
      </c>
      <c r="G28" s="116" t="s">
        <v>30</v>
      </c>
      <c r="H28" s="116" t="s">
        <v>30</v>
      </c>
      <c r="I28" s="116" t="s">
        <v>2</v>
      </c>
      <c r="J28" s="116" t="s">
        <v>2</v>
      </c>
      <c r="K28" s="116" t="s">
        <v>2</v>
      </c>
      <c r="L28" s="116" t="s">
        <v>2</v>
      </c>
      <c r="M28" s="116" t="s">
        <v>2</v>
      </c>
      <c r="N28" s="116" t="s">
        <v>1</v>
      </c>
      <c r="O28" s="116" t="s">
        <v>1</v>
      </c>
      <c r="P28" s="116" t="s">
        <v>8</v>
      </c>
      <c r="Q28" s="116" t="s">
        <v>8</v>
      </c>
      <c r="R28" s="116" t="s">
        <v>23</v>
      </c>
      <c r="S28" s="116" t="s">
        <v>23</v>
      </c>
    </row>
    <row r="29" spans="2:26" x14ac:dyDescent="0.3">
      <c r="B29" s="95" t="s">
        <v>31</v>
      </c>
      <c r="C29" s="95">
        <v>1</v>
      </c>
      <c r="D29" s="95">
        <v>1</v>
      </c>
      <c r="E29" s="95">
        <v>1</v>
      </c>
      <c r="F29" s="95">
        <v>1</v>
      </c>
      <c r="G29" s="95">
        <v>1</v>
      </c>
      <c r="H29" s="95">
        <v>1</v>
      </c>
      <c r="I29" s="95">
        <v>2</v>
      </c>
      <c r="J29" s="95">
        <v>3</v>
      </c>
      <c r="K29" s="95">
        <v>4</v>
      </c>
      <c r="L29" s="95">
        <v>5</v>
      </c>
      <c r="M29" s="95">
        <v>10</v>
      </c>
      <c r="N29" s="95">
        <v>1</v>
      </c>
      <c r="O29" s="95">
        <v>2</v>
      </c>
      <c r="P29" s="95">
        <v>1</v>
      </c>
      <c r="Q29" s="95">
        <v>2</v>
      </c>
      <c r="R29" s="95">
        <v>1</v>
      </c>
      <c r="S29" s="95">
        <v>2</v>
      </c>
    </row>
    <row r="30" spans="2:26" x14ac:dyDescent="0.3">
      <c r="B30" s="117">
        <v>1</v>
      </c>
      <c r="C30" s="117">
        <v>0.01</v>
      </c>
      <c r="D30" s="117">
        <v>0.03</v>
      </c>
      <c r="E30" s="117">
        <v>0.4</v>
      </c>
      <c r="F30" s="117">
        <v>0.25</v>
      </c>
      <c r="G30" s="117">
        <v>0.1</v>
      </c>
      <c r="H30" s="117">
        <v>0.1</v>
      </c>
      <c r="I30" s="117">
        <v>0.02</v>
      </c>
      <c r="J30" s="117">
        <v>0.02</v>
      </c>
      <c r="K30" s="117">
        <v>0.02</v>
      </c>
      <c r="L30" s="117">
        <v>0.01</v>
      </c>
      <c r="M30" s="117">
        <v>0.01</v>
      </c>
      <c r="N30" s="117">
        <v>5.0000000000000001E-3</v>
      </c>
      <c r="O30" s="117">
        <v>5.0000000000000001E-3</v>
      </c>
      <c r="P30" s="117">
        <v>5.0000000000000001E-3</v>
      </c>
      <c r="Q30" s="117">
        <v>5.0000000000000001E-3</v>
      </c>
      <c r="R30" s="117">
        <v>5.0000000000000001E-3</v>
      </c>
      <c r="S30" s="117">
        <v>5.0000000000000001E-3</v>
      </c>
    </row>
    <row r="31" spans="2:26" x14ac:dyDescent="0.3">
      <c r="B31" s="95">
        <v>10000</v>
      </c>
      <c r="C31" s="95">
        <v>100</v>
      </c>
      <c r="D31" s="95">
        <v>300</v>
      </c>
      <c r="E31" s="95">
        <v>4000</v>
      </c>
      <c r="F31" s="95">
        <v>2500</v>
      </c>
      <c r="G31" s="95">
        <v>1000</v>
      </c>
      <c r="H31" s="95">
        <v>1000</v>
      </c>
      <c r="I31" s="95">
        <v>200</v>
      </c>
      <c r="J31" s="95">
        <v>200</v>
      </c>
      <c r="K31" s="95">
        <v>200</v>
      </c>
      <c r="L31" s="95">
        <v>100</v>
      </c>
      <c r="M31" s="95">
        <v>100</v>
      </c>
      <c r="N31" s="95">
        <v>50</v>
      </c>
      <c r="O31" s="95">
        <v>50</v>
      </c>
      <c r="P31" s="95">
        <v>50</v>
      </c>
      <c r="Q31" s="95">
        <v>50</v>
      </c>
      <c r="R31" s="95">
        <v>50</v>
      </c>
      <c r="S31" s="95">
        <v>50</v>
      </c>
    </row>
    <row r="32" spans="2:26" x14ac:dyDescent="0.3">
      <c r="B32" s="95" t="s">
        <v>33</v>
      </c>
      <c r="C32" s="95">
        <v>0</v>
      </c>
      <c r="D32" s="95">
        <v>0</v>
      </c>
      <c r="E32" s="95">
        <v>0</v>
      </c>
      <c r="F32" s="95">
        <v>0</v>
      </c>
      <c r="G32" s="95">
        <v>0</v>
      </c>
      <c r="H32" s="95">
        <v>0</v>
      </c>
      <c r="I32" s="179">
        <v>1</v>
      </c>
      <c r="J32" s="179">
        <v>1</v>
      </c>
      <c r="K32" s="179">
        <v>1</v>
      </c>
      <c r="L32" s="179">
        <v>1</v>
      </c>
      <c r="M32" s="179">
        <v>1</v>
      </c>
      <c r="N32" s="179">
        <v>1.1569632629139612</v>
      </c>
      <c r="O32" s="179">
        <v>1.1569632629139612</v>
      </c>
      <c r="P32" s="179">
        <v>1.3416990435788605</v>
      </c>
      <c r="Q32" s="179">
        <v>1.3416990435788605</v>
      </c>
      <c r="R32" s="179">
        <v>2.4699071328287379</v>
      </c>
      <c r="S32" s="179">
        <v>2.4699071328287379</v>
      </c>
    </row>
    <row r="33" spans="1:19" x14ac:dyDescent="0.3">
      <c r="B33" s="180"/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</row>
    <row r="35" spans="1:19" hidden="1" x14ac:dyDescent="0.3">
      <c r="B35" s="109"/>
      <c r="C35" s="109"/>
      <c r="D35" s="109"/>
      <c r="I35" s="181" t="s">
        <v>68</v>
      </c>
    </row>
    <row r="36" spans="1:19" hidden="1" x14ac:dyDescent="0.3">
      <c r="B36" s="109" t="s">
        <v>60</v>
      </c>
      <c r="C36" s="109" t="s">
        <v>54</v>
      </c>
      <c r="D36" s="110" t="s">
        <v>61</v>
      </c>
      <c r="E36" s="110" t="s">
        <v>55</v>
      </c>
      <c r="F36" s="110" t="s">
        <v>56</v>
      </c>
      <c r="I36" s="110" t="s">
        <v>62</v>
      </c>
      <c r="J36" s="110" t="s">
        <v>63</v>
      </c>
      <c r="K36" s="110" t="s">
        <v>64</v>
      </c>
      <c r="L36" s="110" t="s">
        <v>65</v>
      </c>
      <c r="M36" s="110" t="s">
        <v>66</v>
      </c>
      <c r="R36" s="110" t="s">
        <v>67</v>
      </c>
    </row>
    <row r="37" spans="1:19" hidden="1" x14ac:dyDescent="0.3">
      <c r="B37" s="109">
        <v>5.796071066742444</v>
      </c>
      <c r="C37" s="109">
        <v>8.7572855197458015</v>
      </c>
      <c r="D37" s="109">
        <v>10.669872158471136</v>
      </c>
      <c r="E37" s="109">
        <v>12.373562522697007</v>
      </c>
      <c r="F37" s="109">
        <v>14.315757270129435</v>
      </c>
      <c r="G37" s="109"/>
      <c r="I37" s="110">
        <v>2.4699071328287379</v>
      </c>
      <c r="J37" s="110">
        <v>1.6347254223755148</v>
      </c>
      <c r="K37" s="110">
        <v>1.3416990435788605</v>
      </c>
      <c r="L37" s="110">
        <v>1.1569632629139612</v>
      </c>
      <c r="M37" s="110">
        <v>1</v>
      </c>
    </row>
    <row r="38" spans="1:19" hidden="1" x14ac:dyDescent="0.3">
      <c r="A38" s="182"/>
      <c r="B38" s="109">
        <v>5.7822036620623187</v>
      </c>
      <c r="C38" s="109">
        <v>8.7380844303222887</v>
      </c>
      <c r="D38" s="109">
        <v>10.646188751690737</v>
      </c>
      <c r="E38" s="109">
        <v>12.347173465682118</v>
      </c>
      <c r="F38" s="109">
        <v>14.45621112792066</v>
      </c>
      <c r="G38" s="109"/>
      <c r="I38" s="110">
        <v>2.5001214022898344</v>
      </c>
      <c r="J38" s="110">
        <v>1.6543913306394396</v>
      </c>
      <c r="K38" s="110">
        <v>1.3578766509869411</v>
      </c>
      <c r="L38" s="110">
        <v>1.170811373801496</v>
      </c>
      <c r="M38" s="110">
        <v>1</v>
      </c>
    </row>
    <row r="39" spans="1:19" hidden="1" x14ac:dyDescent="0.3">
      <c r="B39" s="109">
        <v>3.8461538461538458</v>
      </c>
      <c r="C39" s="109">
        <v>6.2499999999999991</v>
      </c>
      <c r="D39" s="109">
        <v>7.6923076923076916</v>
      </c>
      <c r="E39" s="109">
        <v>9.0909090909090917</v>
      </c>
      <c r="F39" s="109">
        <v>11.111111111111114</v>
      </c>
      <c r="G39" s="109"/>
      <c r="I39" s="110">
        <v>2.8888888888888902</v>
      </c>
      <c r="J39" s="110">
        <v>1.7777777777777786</v>
      </c>
      <c r="K39" s="110">
        <v>1.4444444444444451</v>
      </c>
      <c r="L39" s="110">
        <v>1.2222222222222225</v>
      </c>
      <c r="M39" s="110">
        <v>1</v>
      </c>
    </row>
    <row r="40" spans="1:19" x14ac:dyDescent="0.3">
      <c r="B40" s="109"/>
      <c r="C40" s="109"/>
      <c r="D40" s="109"/>
    </row>
    <row r="41" spans="1:19" x14ac:dyDescent="0.3">
      <c r="B41" s="109"/>
      <c r="C41" s="109"/>
      <c r="D41" s="109"/>
    </row>
    <row r="42" spans="1:19" x14ac:dyDescent="0.3">
      <c r="B42" s="109"/>
      <c r="C42" s="109"/>
      <c r="D42" s="109"/>
    </row>
    <row r="43" spans="1:19" x14ac:dyDescent="0.3">
      <c r="B43" s="109"/>
    </row>
    <row r="44" spans="1:19" x14ac:dyDescent="0.3">
      <c r="B44" s="109"/>
    </row>
    <row r="45" spans="1:19" x14ac:dyDescent="0.3">
      <c r="B45" s="109"/>
    </row>
    <row r="49" spans="2:25" hidden="1" x14ac:dyDescent="0.3">
      <c r="B49" s="180" t="s">
        <v>32</v>
      </c>
      <c r="C49" s="110">
        <v>0</v>
      </c>
      <c r="D49" s="110">
        <v>0</v>
      </c>
      <c r="E49" s="110">
        <v>0</v>
      </c>
      <c r="F49" s="110">
        <v>0</v>
      </c>
      <c r="H49" s="110">
        <v>0</v>
      </c>
      <c r="I49" s="110">
        <v>0.8</v>
      </c>
      <c r="J49" s="110">
        <v>0.60000000000000009</v>
      </c>
      <c r="K49" s="110">
        <v>0.16</v>
      </c>
      <c r="L49" s="110">
        <v>0.2</v>
      </c>
      <c r="M49" s="110">
        <v>0.12</v>
      </c>
      <c r="N49" s="110">
        <v>0.18</v>
      </c>
      <c r="O49" s="110">
        <v>0</v>
      </c>
      <c r="P49" s="110">
        <v>0.1</v>
      </c>
      <c r="Q49" s="110">
        <v>0.15000000000000002</v>
      </c>
      <c r="R49" s="110">
        <v>0.2</v>
      </c>
      <c r="S49" s="110">
        <v>0</v>
      </c>
      <c r="T49" s="110">
        <v>0.3</v>
      </c>
      <c r="X49" s="109">
        <f>SUM(I49:T49)</f>
        <v>2.81</v>
      </c>
      <c r="Y49" s="109">
        <v>8</v>
      </c>
    </row>
    <row r="50" spans="2:25" hidden="1" x14ac:dyDescent="0.3">
      <c r="B50" s="110" t="s">
        <v>35</v>
      </c>
      <c r="C50" s="110" t="s">
        <v>4</v>
      </c>
      <c r="D50" s="110" t="s">
        <v>5</v>
      </c>
      <c r="E50" s="110" t="s">
        <v>6</v>
      </c>
      <c r="F50" s="110" t="s">
        <v>7</v>
      </c>
      <c r="H50" s="110" t="s">
        <v>30</v>
      </c>
      <c r="I50" s="110" t="s">
        <v>8</v>
      </c>
      <c r="J50" s="110" t="s">
        <v>8</v>
      </c>
      <c r="K50" s="110" t="s">
        <v>8</v>
      </c>
      <c r="L50" s="110" t="s">
        <v>8</v>
      </c>
      <c r="M50" s="180" t="s">
        <v>1</v>
      </c>
      <c r="N50" s="180" t="s">
        <v>1</v>
      </c>
      <c r="O50" s="180" t="s">
        <v>1</v>
      </c>
      <c r="P50" s="180" t="s">
        <v>1</v>
      </c>
      <c r="Q50" s="110" t="s">
        <v>2</v>
      </c>
      <c r="R50" s="110" t="s">
        <v>2</v>
      </c>
      <c r="S50" s="110" t="s">
        <v>2</v>
      </c>
      <c r="T50" s="110" t="s">
        <v>2</v>
      </c>
      <c r="U50" s="111"/>
      <c r="V50" s="111"/>
      <c r="W50" s="111"/>
      <c r="X50" s="111"/>
    </row>
    <row r="51" spans="2:25" hidden="1" x14ac:dyDescent="0.3">
      <c r="B51" s="110" t="s">
        <v>31</v>
      </c>
      <c r="C51" s="110">
        <v>0</v>
      </c>
      <c r="D51" s="110">
        <v>0</v>
      </c>
      <c r="E51" s="110">
        <v>0</v>
      </c>
      <c r="F51" s="110">
        <v>0</v>
      </c>
      <c r="H51" s="110">
        <v>0</v>
      </c>
      <c r="I51" s="110">
        <v>2</v>
      </c>
      <c r="J51" s="110">
        <v>3</v>
      </c>
      <c r="K51" s="110">
        <v>4</v>
      </c>
      <c r="L51" s="110">
        <v>5</v>
      </c>
      <c r="M51" s="110">
        <v>2</v>
      </c>
      <c r="N51" s="110">
        <v>3</v>
      </c>
      <c r="O51" s="110">
        <v>4</v>
      </c>
      <c r="P51" s="110">
        <v>5</v>
      </c>
      <c r="Q51" s="110">
        <v>3</v>
      </c>
      <c r="R51" s="110">
        <v>4</v>
      </c>
      <c r="S51" s="110">
        <v>5</v>
      </c>
      <c r="T51" s="110">
        <v>10</v>
      </c>
    </row>
    <row r="52" spans="2:25" hidden="1" x14ac:dyDescent="0.3">
      <c r="B52" s="180">
        <v>1.0000000000000002</v>
      </c>
      <c r="C52" s="180">
        <v>0.5</v>
      </c>
      <c r="D52" s="180">
        <v>0.12</v>
      </c>
      <c r="E52" s="180">
        <v>0.01</v>
      </c>
      <c r="F52" s="180">
        <v>0</v>
      </c>
      <c r="G52" s="180"/>
      <c r="H52" s="180">
        <v>0</v>
      </c>
      <c r="I52" s="180">
        <v>0.1</v>
      </c>
      <c r="J52" s="180">
        <v>0.05</v>
      </c>
      <c r="K52" s="180">
        <v>0.01</v>
      </c>
      <c r="L52" s="180">
        <v>0.01</v>
      </c>
      <c r="M52" s="180">
        <v>0.03</v>
      </c>
      <c r="N52" s="180">
        <v>0.03</v>
      </c>
      <c r="O52" s="180">
        <v>0</v>
      </c>
      <c r="P52" s="180">
        <v>0.01</v>
      </c>
      <c r="Q52" s="180">
        <v>0.05</v>
      </c>
      <c r="R52" s="180">
        <v>0.05</v>
      </c>
      <c r="S52" s="180">
        <v>0</v>
      </c>
      <c r="T52" s="180">
        <v>0.03</v>
      </c>
      <c r="U52" s="111"/>
      <c r="V52" s="111"/>
      <c r="W52" s="111"/>
      <c r="X52" s="111"/>
    </row>
    <row r="53" spans="2:25" hidden="1" x14ac:dyDescent="0.3">
      <c r="B53" s="110">
        <v>10000</v>
      </c>
      <c r="C53" s="110">
        <v>5000</v>
      </c>
      <c r="D53" s="110">
        <v>1200</v>
      </c>
      <c r="E53" s="110">
        <v>100</v>
      </c>
      <c r="F53" s="110">
        <v>0</v>
      </c>
      <c r="H53" s="110">
        <v>0</v>
      </c>
      <c r="I53" s="110">
        <v>1000</v>
      </c>
      <c r="J53" s="110">
        <v>500</v>
      </c>
      <c r="K53" s="110">
        <v>100</v>
      </c>
      <c r="L53" s="110">
        <v>100</v>
      </c>
      <c r="M53" s="110">
        <v>300</v>
      </c>
      <c r="N53" s="110">
        <v>300</v>
      </c>
      <c r="O53" s="110">
        <v>0</v>
      </c>
      <c r="P53" s="110">
        <v>100</v>
      </c>
      <c r="Q53" s="110">
        <v>500</v>
      </c>
      <c r="R53" s="110">
        <v>500</v>
      </c>
      <c r="S53" s="110">
        <v>0</v>
      </c>
      <c r="T53" s="110">
        <v>300</v>
      </c>
    </row>
    <row r="54" spans="2:25" hidden="1" x14ac:dyDescent="0.3">
      <c r="B54" s="110" t="s">
        <v>33</v>
      </c>
      <c r="C54" s="110">
        <v>0</v>
      </c>
      <c r="D54" s="110">
        <v>0</v>
      </c>
      <c r="E54" s="110">
        <v>0</v>
      </c>
      <c r="F54" s="110">
        <v>0</v>
      </c>
      <c r="H54" s="110">
        <v>0</v>
      </c>
      <c r="I54" s="183">
        <v>4</v>
      </c>
      <c r="J54" s="183">
        <v>4</v>
      </c>
      <c r="K54" s="183">
        <v>4</v>
      </c>
      <c r="L54" s="183">
        <v>4</v>
      </c>
      <c r="M54" s="183">
        <v>2</v>
      </c>
      <c r="N54" s="183">
        <v>2</v>
      </c>
      <c r="O54" s="183">
        <v>2</v>
      </c>
      <c r="P54" s="183">
        <v>2</v>
      </c>
      <c r="Q54" s="110">
        <v>1</v>
      </c>
      <c r="R54" s="110">
        <v>1</v>
      </c>
      <c r="S54" s="110">
        <v>1</v>
      </c>
      <c r="T54" s="110">
        <v>1</v>
      </c>
    </row>
    <row r="55" spans="2:25" hidden="1" x14ac:dyDescent="0.3"/>
    <row r="56" spans="2:25" hidden="1" x14ac:dyDescent="0.3">
      <c r="B56" s="180"/>
    </row>
    <row r="57" spans="2:25" hidden="1" x14ac:dyDescent="0.3">
      <c r="B57" s="180" t="s">
        <v>32</v>
      </c>
      <c r="C57" s="110">
        <v>0</v>
      </c>
      <c r="D57" s="110">
        <v>0</v>
      </c>
      <c r="E57" s="110">
        <v>0</v>
      </c>
      <c r="F57" s="110">
        <v>0</v>
      </c>
      <c r="H57" s="110">
        <v>0</v>
      </c>
      <c r="I57" s="110">
        <v>0.4</v>
      </c>
      <c r="J57" s="110">
        <v>0.30000000000000004</v>
      </c>
      <c r="K57" s="110">
        <v>0.32</v>
      </c>
      <c r="L57" s="110">
        <v>0.1</v>
      </c>
      <c r="M57" s="110">
        <v>0.1</v>
      </c>
      <c r="N57" s="110">
        <v>0.12</v>
      </c>
      <c r="O57" s="110">
        <v>0.08</v>
      </c>
      <c r="P57" s="110">
        <v>0.05</v>
      </c>
      <c r="Q57" s="110">
        <v>0</v>
      </c>
      <c r="R57" s="110">
        <v>0</v>
      </c>
      <c r="S57" s="110">
        <v>0</v>
      </c>
      <c r="X57" s="109">
        <f>SUM(I57:T57)</f>
        <v>1.4700000000000004</v>
      </c>
      <c r="Y57" s="109">
        <v>4</v>
      </c>
    </row>
    <row r="58" spans="2:25" hidden="1" x14ac:dyDescent="0.3">
      <c r="B58" s="110" t="s">
        <v>35</v>
      </c>
      <c r="C58" s="110" t="s">
        <v>4</v>
      </c>
      <c r="D58" s="110" t="s">
        <v>5</v>
      </c>
      <c r="E58" s="110" t="s">
        <v>6</v>
      </c>
      <c r="F58" s="110" t="s">
        <v>7</v>
      </c>
      <c r="H58" s="110" t="s">
        <v>30</v>
      </c>
      <c r="I58" s="110" t="s">
        <v>1</v>
      </c>
      <c r="J58" s="110" t="s">
        <v>1</v>
      </c>
      <c r="K58" s="110" t="s">
        <v>1</v>
      </c>
      <c r="L58" s="110" t="s">
        <v>1</v>
      </c>
      <c r="M58" s="110" t="s">
        <v>2</v>
      </c>
      <c r="N58" s="110" t="s">
        <v>2</v>
      </c>
      <c r="O58" s="110" t="s">
        <v>2</v>
      </c>
      <c r="P58" s="110" t="s">
        <v>2</v>
      </c>
      <c r="Q58" s="110" t="s">
        <v>2</v>
      </c>
      <c r="R58" s="110" t="s">
        <v>2</v>
      </c>
      <c r="S58" s="110" t="s">
        <v>2</v>
      </c>
    </row>
    <row r="59" spans="2:25" hidden="1" x14ac:dyDescent="0.3">
      <c r="B59" s="110" t="s">
        <v>31</v>
      </c>
      <c r="C59" s="110">
        <v>0</v>
      </c>
      <c r="D59" s="110">
        <v>0</v>
      </c>
      <c r="E59" s="110">
        <v>0</v>
      </c>
      <c r="F59" s="110">
        <v>0</v>
      </c>
      <c r="H59" s="110">
        <v>0</v>
      </c>
      <c r="I59" s="110">
        <v>2</v>
      </c>
      <c r="J59" s="110">
        <v>3</v>
      </c>
      <c r="K59" s="110">
        <v>4</v>
      </c>
      <c r="L59" s="110">
        <v>5</v>
      </c>
      <c r="M59" s="110">
        <v>2</v>
      </c>
      <c r="N59" s="110">
        <v>3</v>
      </c>
      <c r="O59" s="110">
        <v>4</v>
      </c>
      <c r="P59" s="110">
        <v>5</v>
      </c>
      <c r="Q59" s="110">
        <v>6</v>
      </c>
      <c r="R59" s="110">
        <v>7</v>
      </c>
      <c r="S59" s="110">
        <v>8</v>
      </c>
    </row>
    <row r="60" spans="2:25" hidden="1" x14ac:dyDescent="0.3">
      <c r="B60" s="180">
        <v>0.97000000000000031</v>
      </c>
      <c r="C60" s="180">
        <v>0.15</v>
      </c>
      <c r="D60" s="180">
        <v>0.25</v>
      </c>
      <c r="E60" s="180">
        <v>0.2</v>
      </c>
      <c r="F60" s="180">
        <v>0.03</v>
      </c>
      <c r="G60" s="180"/>
      <c r="H60" s="180">
        <v>0.02</v>
      </c>
      <c r="I60" s="180">
        <v>0.1</v>
      </c>
      <c r="J60" s="180">
        <v>0.05</v>
      </c>
      <c r="K60" s="180">
        <v>0.04</v>
      </c>
      <c r="L60" s="180">
        <v>0.01</v>
      </c>
      <c r="M60" s="180">
        <v>0.05</v>
      </c>
      <c r="N60" s="180">
        <v>0.04</v>
      </c>
      <c r="O60" s="180">
        <v>0.02</v>
      </c>
      <c r="P60" s="180">
        <v>0.01</v>
      </c>
      <c r="Q60" s="180">
        <v>0</v>
      </c>
      <c r="R60" s="180">
        <v>0</v>
      </c>
      <c r="S60" s="180">
        <v>0</v>
      </c>
      <c r="T60" s="180"/>
      <c r="U60" s="111"/>
      <c r="V60" s="111"/>
      <c r="W60" s="111"/>
    </row>
    <row r="61" spans="2:25" hidden="1" x14ac:dyDescent="0.3">
      <c r="B61" s="110">
        <v>9700</v>
      </c>
      <c r="C61" s="110">
        <v>1500</v>
      </c>
      <c r="D61" s="110">
        <v>2500</v>
      </c>
      <c r="E61" s="110">
        <v>2000</v>
      </c>
      <c r="F61" s="110">
        <v>300</v>
      </c>
      <c r="H61" s="110">
        <v>200</v>
      </c>
      <c r="I61" s="110">
        <v>1000</v>
      </c>
      <c r="J61" s="110">
        <v>500</v>
      </c>
      <c r="K61" s="110">
        <v>400</v>
      </c>
      <c r="L61" s="110">
        <v>100</v>
      </c>
      <c r="M61" s="110">
        <v>500</v>
      </c>
      <c r="N61" s="110">
        <v>400</v>
      </c>
      <c r="O61" s="110">
        <v>200</v>
      </c>
      <c r="P61" s="110">
        <v>100</v>
      </c>
      <c r="Q61" s="110">
        <v>0</v>
      </c>
      <c r="R61" s="110">
        <v>0</v>
      </c>
      <c r="S61" s="110">
        <v>0</v>
      </c>
    </row>
    <row r="62" spans="2:25" hidden="1" x14ac:dyDescent="0.3">
      <c r="B62" s="110" t="s">
        <v>33</v>
      </c>
      <c r="C62" s="110">
        <v>0</v>
      </c>
      <c r="D62" s="110">
        <v>0</v>
      </c>
      <c r="E62" s="110">
        <v>0</v>
      </c>
      <c r="F62" s="110">
        <v>0</v>
      </c>
      <c r="H62" s="110">
        <v>0</v>
      </c>
      <c r="I62" s="183">
        <v>2</v>
      </c>
      <c r="J62" s="183">
        <v>2</v>
      </c>
      <c r="K62" s="183">
        <v>2</v>
      </c>
      <c r="L62" s="183">
        <v>2</v>
      </c>
      <c r="M62" s="110">
        <v>1</v>
      </c>
      <c r="N62" s="110">
        <v>1</v>
      </c>
      <c r="O62" s="110">
        <v>1</v>
      </c>
      <c r="P62" s="110">
        <v>1</v>
      </c>
      <c r="Q62" s="110">
        <v>1</v>
      </c>
      <c r="R62" s="110">
        <v>1</v>
      </c>
      <c r="S62" s="110">
        <v>1</v>
      </c>
    </row>
    <row r="63" spans="2:25" hidden="1" x14ac:dyDescent="0.3"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</row>
    <row r="64" spans="2:25" hidden="1" x14ac:dyDescent="0.3"/>
    <row r="65" spans="2:25" hidden="1" x14ac:dyDescent="0.3"/>
    <row r="66" spans="2:25" hidden="1" x14ac:dyDescent="0.3">
      <c r="B66" s="180"/>
    </row>
    <row r="67" spans="2:25" hidden="1" x14ac:dyDescent="0.3">
      <c r="B67" s="180" t="s">
        <v>32</v>
      </c>
      <c r="C67" s="110">
        <v>0</v>
      </c>
      <c r="D67" s="110">
        <v>0</v>
      </c>
      <c r="E67" s="110">
        <v>0</v>
      </c>
      <c r="F67" s="110">
        <v>0</v>
      </c>
      <c r="H67" s="110">
        <v>0</v>
      </c>
      <c r="I67" s="110">
        <v>0.4</v>
      </c>
      <c r="J67" s="110">
        <v>0.21000000000000002</v>
      </c>
      <c r="K67" s="110">
        <v>0.08</v>
      </c>
      <c r="L67" s="110">
        <v>0.05</v>
      </c>
      <c r="M67" s="110">
        <v>0.06</v>
      </c>
      <c r="N67" s="110">
        <v>0</v>
      </c>
      <c r="O67" s="110">
        <v>0</v>
      </c>
      <c r="P67" s="110">
        <v>0</v>
      </c>
      <c r="Q67" s="110">
        <v>0.1</v>
      </c>
      <c r="R67" s="110">
        <v>0.04</v>
      </c>
      <c r="S67" s="110">
        <v>0.08</v>
      </c>
      <c r="X67" s="109">
        <f>SUM(I67:T67)</f>
        <v>1.02</v>
      </c>
      <c r="Y67" s="109">
        <v>2</v>
      </c>
    </row>
    <row r="68" spans="2:25" hidden="1" x14ac:dyDescent="0.3">
      <c r="B68" s="110" t="s">
        <v>35</v>
      </c>
      <c r="C68" s="110" t="s">
        <v>4</v>
      </c>
      <c r="D68" s="110" t="s">
        <v>5</v>
      </c>
      <c r="E68" s="110" t="s">
        <v>6</v>
      </c>
      <c r="F68" s="110" t="s">
        <v>7</v>
      </c>
      <c r="H68" s="110" t="s">
        <v>30</v>
      </c>
      <c r="I68" s="110" t="s">
        <v>2</v>
      </c>
      <c r="J68" s="110" t="s">
        <v>2</v>
      </c>
      <c r="K68" s="110" t="s">
        <v>2</v>
      </c>
      <c r="L68" s="110" t="s">
        <v>2</v>
      </c>
      <c r="M68" s="110" t="s">
        <v>2</v>
      </c>
      <c r="N68" s="110" t="s">
        <v>2</v>
      </c>
      <c r="O68" s="110" t="s">
        <v>2</v>
      </c>
      <c r="P68" s="110" t="s">
        <v>2</v>
      </c>
      <c r="Q68" s="110" t="s">
        <v>2</v>
      </c>
      <c r="R68" s="110" t="s">
        <v>8</v>
      </c>
      <c r="S68" s="110" t="s">
        <v>8</v>
      </c>
    </row>
    <row r="69" spans="2:25" hidden="1" x14ac:dyDescent="0.3">
      <c r="B69" s="110" t="s">
        <v>31</v>
      </c>
      <c r="C69" s="110">
        <v>0</v>
      </c>
      <c r="D69" s="110">
        <v>0</v>
      </c>
      <c r="E69" s="110">
        <v>0</v>
      </c>
      <c r="F69" s="110">
        <v>0</v>
      </c>
      <c r="H69" s="110">
        <v>0</v>
      </c>
      <c r="I69" s="110">
        <v>2</v>
      </c>
      <c r="J69" s="110">
        <v>3</v>
      </c>
      <c r="K69" s="110">
        <v>4</v>
      </c>
      <c r="L69" s="110">
        <v>5</v>
      </c>
      <c r="M69" s="110">
        <v>6</v>
      </c>
      <c r="N69" s="110">
        <v>7</v>
      </c>
      <c r="O69" s="110">
        <v>8</v>
      </c>
      <c r="P69" s="110">
        <v>9</v>
      </c>
      <c r="Q69" s="110">
        <v>10</v>
      </c>
      <c r="R69" s="110">
        <v>1</v>
      </c>
      <c r="S69" s="110">
        <v>2</v>
      </c>
    </row>
    <row r="70" spans="2:25" hidden="1" x14ac:dyDescent="0.3">
      <c r="B70" s="180">
        <v>0.99000000000000021</v>
      </c>
      <c r="C70" s="180">
        <v>0.05</v>
      </c>
      <c r="D70" s="180">
        <v>0.12</v>
      </c>
      <c r="E70" s="180">
        <v>0.22</v>
      </c>
      <c r="F70" s="180">
        <v>0.16</v>
      </c>
      <c r="G70" s="180"/>
      <c r="H70" s="180">
        <v>0.1</v>
      </c>
      <c r="I70" s="180">
        <v>0.2</v>
      </c>
      <c r="J70" s="180">
        <v>7.0000000000000007E-2</v>
      </c>
      <c r="K70" s="180">
        <v>0.02</v>
      </c>
      <c r="L70" s="180">
        <v>0.01</v>
      </c>
      <c r="M70" s="180">
        <v>0.01</v>
      </c>
      <c r="N70" s="180">
        <v>0</v>
      </c>
      <c r="O70" s="180">
        <v>0</v>
      </c>
      <c r="P70" s="180">
        <v>0</v>
      </c>
      <c r="Q70" s="180">
        <v>0.01</v>
      </c>
      <c r="R70" s="180">
        <v>0.01</v>
      </c>
      <c r="S70" s="180">
        <v>0.01</v>
      </c>
    </row>
    <row r="71" spans="2:25" hidden="1" x14ac:dyDescent="0.3">
      <c r="B71" s="110">
        <v>9900</v>
      </c>
      <c r="C71" s="110">
        <v>500</v>
      </c>
      <c r="D71" s="110">
        <v>1200</v>
      </c>
      <c r="E71" s="110">
        <v>2200</v>
      </c>
      <c r="F71" s="110">
        <v>1600</v>
      </c>
      <c r="H71" s="110">
        <v>1000</v>
      </c>
      <c r="I71" s="110">
        <v>2000</v>
      </c>
      <c r="J71" s="110">
        <v>700.00000000000011</v>
      </c>
      <c r="K71" s="110">
        <v>200</v>
      </c>
      <c r="L71" s="110">
        <v>100</v>
      </c>
      <c r="M71" s="110">
        <v>100</v>
      </c>
      <c r="N71" s="110">
        <v>0</v>
      </c>
      <c r="O71" s="110">
        <v>0</v>
      </c>
      <c r="P71" s="110">
        <v>0</v>
      </c>
      <c r="Q71" s="110">
        <v>100</v>
      </c>
      <c r="R71" s="110">
        <v>100</v>
      </c>
      <c r="S71" s="110">
        <v>100</v>
      </c>
    </row>
    <row r="72" spans="2:25" hidden="1" x14ac:dyDescent="0.3">
      <c r="B72" s="110" t="s">
        <v>33</v>
      </c>
      <c r="C72" s="110">
        <v>0</v>
      </c>
      <c r="D72" s="110">
        <v>0</v>
      </c>
      <c r="E72" s="110">
        <v>0</v>
      </c>
      <c r="F72" s="110">
        <v>0</v>
      </c>
      <c r="H72" s="110">
        <v>0</v>
      </c>
      <c r="I72" s="110">
        <v>1</v>
      </c>
      <c r="J72" s="110">
        <v>1</v>
      </c>
      <c r="K72" s="110">
        <v>1</v>
      </c>
      <c r="L72" s="110">
        <v>1</v>
      </c>
      <c r="M72" s="110">
        <v>1</v>
      </c>
      <c r="N72" s="110">
        <v>1</v>
      </c>
      <c r="O72" s="110">
        <v>1</v>
      </c>
      <c r="P72" s="110">
        <v>1</v>
      </c>
      <c r="Q72" s="110">
        <v>1</v>
      </c>
      <c r="R72" s="183">
        <v>4</v>
      </c>
      <c r="S72" s="183">
        <v>4</v>
      </c>
    </row>
    <row r="73" spans="2:25" hidden="1" x14ac:dyDescent="0.3"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</row>
    <row r="74" spans="2:25" hidden="1" x14ac:dyDescent="0.3"/>
    <row r="75" spans="2:25" hidden="1" x14ac:dyDescent="0.3"/>
    <row r="76" spans="2:25" hidden="1" x14ac:dyDescent="0.3">
      <c r="B76" s="180"/>
    </row>
    <row r="77" spans="2:25" hidden="1" x14ac:dyDescent="0.3">
      <c r="B77" s="180" t="s">
        <v>32</v>
      </c>
      <c r="C77" s="110">
        <v>0</v>
      </c>
      <c r="D77" s="110">
        <v>0</v>
      </c>
      <c r="E77" s="110">
        <v>0</v>
      </c>
      <c r="F77" s="110">
        <v>0</v>
      </c>
      <c r="H77" s="110">
        <v>0</v>
      </c>
      <c r="I77" s="110">
        <v>0.04</v>
      </c>
      <c r="J77" s="110">
        <v>0.06</v>
      </c>
      <c r="K77" s="110">
        <v>0.08</v>
      </c>
      <c r="L77" s="110">
        <v>0.05</v>
      </c>
      <c r="M77" s="110">
        <v>0.1</v>
      </c>
      <c r="N77" s="110">
        <v>0.01</v>
      </c>
      <c r="O77" s="110">
        <v>0.02</v>
      </c>
      <c r="P77" s="110">
        <v>0.02</v>
      </c>
      <c r="Q77" s="110">
        <v>0.04</v>
      </c>
      <c r="R77" s="110">
        <v>0.04</v>
      </c>
      <c r="S77" s="110">
        <v>0.08</v>
      </c>
      <c r="X77" s="109">
        <f>SUM(I77:T77)</f>
        <v>0.53999999999999992</v>
      </c>
      <c r="Y77" s="109">
        <v>1</v>
      </c>
    </row>
    <row r="78" spans="2:25" hidden="1" x14ac:dyDescent="0.3">
      <c r="B78" s="110" t="s">
        <v>35</v>
      </c>
      <c r="C78" s="110" t="s">
        <v>4</v>
      </c>
      <c r="D78" s="110" t="s">
        <v>5</v>
      </c>
      <c r="E78" s="110" t="s">
        <v>6</v>
      </c>
      <c r="F78" s="110" t="s">
        <v>7</v>
      </c>
      <c r="H78" s="110" t="s">
        <v>30</v>
      </c>
      <c r="I78" s="110" t="s">
        <v>2</v>
      </c>
      <c r="J78" s="110" t="s">
        <v>2</v>
      </c>
      <c r="K78" s="110" t="s">
        <v>2</v>
      </c>
      <c r="L78" s="110" t="s">
        <v>2</v>
      </c>
      <c r="M78" s="110" t="s">
        <v>2</v>
      </c>
      <c r="N78" s="110" t="s">
        <v>1</v>
      </c>
      <c r="O78" s="110" t="s">
        <v>1</v>
      </c>
      <c r="P78" s="110" t="s">
        <v>8</v>
      </c>
      <c r="Q78" s="110" t="s">
        <v>8</v>
      </c>
      <c r="R78" s="110" t="s">
        <v>23</v>
      </c>
      <c r="S78" s="110" t="s">
        <v>23</v>
      </c>
    </row>
    <row r="79" spans="2:25" hidden="1" x14ac:dyDescent="0.3">
      <c r="B79" s="110" t="s">
        <v>31</v>
      </c>
      <c r="C79" s="110">
        <v>0</v>
      </c>
      <c r="D79" s="110">
        <v>0</v>
      </c>
      <c r="E79" s="110">
        <v>0</v>
      </c>
      <c r="F79" s="110">
        <v>0</v>
      </c>
      <c r="H79" s="110">
        <v>0</v>
      </c>
      <c r="I79" s="110">
        <v>2</v>
      </c>
      <c r="J79" s="110">
        <v>3</v>
      </c>
      <c r="K79" s="110">
        <v>4</v>
      </c>
      <c r="L79" s="110">
        <v>5</v>
      </c>
      <c r="M79" s="110">
        <v>10</v>
      </c>
      <c r="N79" s="110">
        <v>1</v>
      </c>
      <c r="O79" s="110">
        <v>2</v>
      </c>
      <c r="P79" s="110">
        <v>1</v>
      </c>
      <c r="Q79" s="110">
        <v>2</v>
      </c>
      <c r="R79" s="110">
        <v>1</v>
      </c>
      <c r="S79" s="110">
        <v>2</v>
      </c>
    </row>
    <row r="80" spans="2:25" hidden="1" x14ac:dyDescent="0.3">
      <c r="B80" s="180">
        <v>1</v>
      </c>
      <c r="C80" s="180">
        <v>0.01</v>
      </c>
      <c r="D80" s="180">
        <v>0.03</v>
      </c>
      <c r="E80" s="180">
        <v>0.4</v>
      </c>
      <c r="F80" s="180">
        <v>0.3</v>
      </c>
      <c r="G80" s="180"/>
      <c r="H80" s="180">
        <v>0.15</v>
      </c>
      <c r="I80" s="180">
        <v>0.02</v>
      </c>
      <c r="J80" s="180">
        <v>0.02</v>
      </c>
      <c r="K80" s="180">
        <v>0.02</v>
      </c>
      <c r="L80" s="180">
        <v>0.01</v>
      </c>
      <c r="M80" s="180">
        <v>0.01</v>
      </c>
      <c r="N80" s="180">
        <v>5.0000000000000001E-3</v>
      </c>
      <c r="O80" s="180">
        <v>5.0000000000000001E-3</v>
      </c>
      <c r="P80" s="180">
        <v>5.0000000000000001E-3</v>
      </c>
      <c r="Q80" s="180">
        <v>5.0000000000000001E-3</v>
      </c>
      <c r="R80" s="180">
        <v>5.0000000000000001E-3</v>
      </c>
      <c r="S80" s="180">
        <v>5.0000000000000001E-3</v>
      </c>
    </row>
    <row r="81" spans="2:19" hidden="1" x14ac:dyDescent="0.3">
      <c r="B81" s="110">
        <v>10000</v>
      </c>
      <c r="C81" s="110">
        <v>100</v>
      </c>
      <c r="D81" s="110">
        <v>300</v>
      </c>
      <c r="E81" s="110">
        <v>4000</v>
      </c>
      <c r="F81" s="110">
        <v>3000</v>
      </c>
      <c r="H81" s="110">
        <v>1500</v>
      </c>
      <c r="I81" s="110">
        <v>200</v>
      </c>
      <c r="J81" s="110">
        <v>200</v>
      </c>
      <c r="K81" s="110">
        <v>200</v>
      </c>
      <c r="L81" s="110">
        <v>100</v>
      </c>
      <c r="M81" s="110">
        <v>100</v>
      </c>
      <c r="N81" s="110">
        <v>50</v>
      </c>
      <c r="O81" s="110">
        <v>50</v>
      </c>
      <c r="P81" s="110">
        <v>50</v>
      </c>
      <c r="Q81" s="110">
        <v>50</v>
      </c>
      <c r="R81" s="110">
        <v>50</v>
      </c>
      <c r="S81" s="110">
        <v>50</v>
      </c>
    </row>
    <row r="82" spans="2:19" hidden="1" x14ac:dyDescent="0.3">
      <c r="B82" s="110" t="s">
        <v>33</v>
      </c>
      <c r="C82" s="110">
        <v>0</v>
      </c>
      <c r="D82" s="110">
        <v>0</v>
      </c>
      <c r="E82" s="110">
        <v>0</v>
      </c>
      <c r="F82" s="110">
        <v>0</v>
      </c>
      <c r="H82" s="110">
        <v>0</v>
      </c>
      <c r="I82" s="183">
        <v>1</v>
      </c>
      <c r="J82" s="183">
        <v>1</v>
      </c>
      <c r="K82" s="183">
        <v>1</v>
      </c>
      <c r="L82" s="183">
        <v>1</v>
      </c>
      <c r="M82" s="183">
        <v>1</v>
      </c>
      <c r="N82" s="183">
        <v>2</v>
      </c>
      <c r="O82" s="183">
        <v>2</v>
      </c>
      <c r="P82" s="183">
        <v>4</v>
      </c>
      <c r="Q82" s="183">
        <v>4</v>
      </c>
      <c r="R82" s="183">
        <v>8</v>
      </c>
      <c r="S82" s="183">
        <v>8</v>
      </c>
    </row>
    <row r="83" spans="2:19" x14ac:dyDescent="0.3"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</row>
    <row r="84" spans="2:19" x14ac:dyDescent="0.3">
      <c r="B84" s="10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5"/>
  <sheetViews>
    <sheetView zoomScaleNormal="100" workbookViewId="0">
      <selection activeCell="B1" sqref="B1"/>
    </sheetView>
  </sheetViews>
  <sheetFormatPr defaultRowHeight="12" x14ac:dyDescent="0.3"/>
  <cols>
    <col min="1" max="1" width="1.625" style="109" customWidth="1"/>
    <col min="2" max="2" width="27.25" style="109" bestFit="1" customWidth="1"/>
    <col min="3" max="3" width="8" style="110" bestFit="1" customWidth="1"/>
    <col min="4" max="4" width="10.5" style="110" bestFit="1" customWidth="1"/>
    <col min="5" max="5" width="10.5" style="110" customWidth="1"/>
    <col min="6" max="6" width="10.5" style="110" bestFit="1" customWidth="1"/>
    <col min="7" max="7" width="7.875" style="110" bestFit="1" customWidth="1"/>
    <col min="8" max="9" width="6" style="110" bestFit="1" customWidth="1"/>
    <col min="10" max="10" width="12.875" style="110" bestFit="1" customWidth="1"/>
    <col min="11" max="11" width="7.5" style="110" bestFit="1" customWidth="1"/>
    <col min="12" max="14" width="6" style="110" bestFit="1" customWidth="1"/>
    <col min="15" max="18" width="5.375" style="109" bestFit="1" customWidth="1"/>
    <col min="19" max="19" width="9" style="109"/>
    <col min="20" max="20" width="21.625" style="109" bestFit="1" customWidth="1"/>
    <col min="21" max="21" width="17.875" style="109" bestFit="1" customWidth="1"/>
    <col min="22" max="22" width="11.125" style="109" bestFit="1" customWidth="1"/>
    <col min="23" max="16384" width="9" style="109"/>
  </cols>
  <sheetData>
    <row r="1" spans="2:22" ht="12.75" thickBot="1" x14ac:dyDescent="0.35"/>
    <row r="2" spans="2:22" ht="12.75" thickBot="1" x14ac:dyDescent="0.35">
      <c r="B2" s="138" t="s">
        <v>140</v>
      </c>
      <c r="C2" s="118" t="s">
        <v>146</v>
      </c>
      <c r="D2" s="119" t="s">
        <v>154</v>
      </c>
      <c r="E2" s="120" t="s">
        <v>155</v>
      </c>
      <c r="F2" s="120" t="s">
        <v>157</v>
      </c>
      <c r="G2" s="121" t="s">
        <v>149</v>
      </c>
      <c r="H2" s="122" t="s">
        <v>150</v>
      </c>
      <c r="I2" s="122" t="s">
        <v>151</v>
      </c>
      <c r="J2" s="122" t="s">
        <v>361</v>
      </c>
      <c r="K2" s="122" t="s">
        <v>148</v>
      </c>
      <c r="L2" s="122" t="s">
        <v>147</v>
      </c>
      <c r="M2" s="122" t="s">
        <v>78</v>
      </c>
      <c r="N2" s="123" t="s">
        <v>79</v>
      </c>
      <c r="O2" s="118" t="s">
        <v>141</v>
      </c>
      <c r="P2" s="119" t="s">
        <v>142</v>
      </c>
      <c r="Q2" s="119" t="s">
        <v>143</v>
      </c>
      <c r="R2" s="120" t="s">
        <v>144</v>
      </c>
      <c r="S2" s="129" t="s">
        <v>145</v>
      </c>
      <c r="T2" s="135" t="s">
        <v>153</v>
      </c>
      <c r="U2" s="136" t="s">
        <v>155</v>
      </c>
      <c r="V2" s="137" t="s">
        <v>156</v>
      </c>
    </row>
    <row r="3" spans="2:22" x14ac:dyDescent="0.3">
      <c r="B3" s="124" t="s">
        <v>81</v>
      </c>
      <c r="C3" s="143">
        <v>0</v>
      </c>
      <c r="D3" s="144">
        <v>0</v>
      </c>
      <c r="E3" s="145">
        <v>0</v>
      </c>
      <c r="F3" s="146">
        <v>0</v>
      </c>
      <c r="G3" s="147">
        <v>0</v>
      </c>
      <c r="H3" s="144">
        <v>0</v>
      </c>
      <c r="I3" s="144">
        <v>0</v>
      </c>
      <c r="J3" s="144">
        <v>0</v>
      </c>
      <c r="K3" s="144">
        <v>0</v>
      </c>
      <c r="L3" s="144">
        <v>0</v>
      </c>
      <c r="M3" s="144">
        <v>0.3</v>
      </c>
      <c r="N3" s="148">
        <v>0.4</v>
      </c>
      <c r="O3" s="149">
        <v>0.09</v>
      </c>
      <c r="P3" s="150">
        <v>0.09</v>
      </c>
      <c r="Q3" s="150">
        <v>0.04</v>
      </c>
      <c r="R3" s="151">
        <v>0.02</v>
      </c>
      <c r="S3" s="148">
        <f t="shared" ref="S3:S12" si="0">1-SUM(C3:R3)</f>
        <v>6.0000000000000053E-2</v>
      </c>
      <c r="T3" s="184"/>
      <c r="U3" s="185"/>
      <c r="V3" s="186"/>
    </row>
    <row r="4" spans="2:22" x14ac:dyDescent="0.3">
      <c r="B4" s="125" t="s">
        <v>82</v>
      </c>
      <c r="C4" s="152">
        <v>0</v>
      </c>
      <c r="D4" s="153">
        <v>0</v>
      </c>
      <c r="E4" s="154">
        <v>0</v>
      </c>
      <c r="F4" s="155">
        <v>0</v>
      </c>
      <c r="G4" s="156">
        <v>0</v>
      </c>
      <c r="H4" s="153">
        <v>0</v>
      </c>
      <c r="I4" s="153">
        <v>0</v>
      </c>
      <c r="J4" s="153">
        <v>0</v>
      </c>
      <c r="K4" s="153">
        <v>0</v>
      </c>
      <c r="L4" s="153">
        <v>0</v>
      </c>
      <c r="M4" s="153">
        <v>0.3</v>
      </c>
      <c r="N4" s="157">
        <v>0.4</v>
      </c>
      <c r="O4" s="158">
        <v>0.09</v>
      </c>
      <c r="P4" s="159">
        <v>0.09</v>
      </c>
      <c r="Q4" s="159">
        <v>0.04</v>
      </c>
      <c r="R4" s="160">
        <v>0.02</v>
      </c>
      <c r="S4" s="157">
        <f t="shared" si="0"/>
        <v>6.0000000000000053E-2</v>
      </c>
      <c r="T4" s="187"/>
      <c r="U4" s="188"/>
      <c r="V4" s="189"/>
    </row>
    <row r="5" spans="2:22" x14ac:dyDescent="0.3">
      <c r="B5" s="125" t="s">
        <v>83</v>
      </c>
      <c r="C5" s="152">
        <v>0</v>
      </c>
      <c r="D5" s="153">
        <v>0</v>
      </c>
      <c r="E5" s="154">
        <v>0</v>
      </c>
      <c r="F5" s="155">
        <v>0</v>
      </c>
      <c r="G5" s="156">
        <v>0</v>
      </c>
      <c r="H5" s="153">
        <v>0</v>
      </c>
      <c r="I5" s="153">
        <v>0</v>
      </c>
      <c r="J5" s="153">
        <v>0</v>
      </c>
      <c r="K5" s="153">
        <v>0</v>
      </c>
      <c r="L5" s="153">
        <v>0</v>
      </c>
      <c r="M5" s="153">
        <v>0.3</v>
      </c>
      <c r="N5" s="157">
        <v>0.4</v>
      </c>
      <c r="O5" s="158">
        <v>0.09</v>
      </c>
      <c r="P5" s="159">
        <v>0.09</v>
      </c>
      <c r="Q5" s="159">
        <v>0.04</v>
      </c>
      <c r="R5" s="160">
        <v>0.02</v>
      </c>
      <c r="S5" s="157">
        <f t="shared" si="0"/>
        <v>6.0000000000000053E-2</v>
      </c>
      <c r="T5" s="187"/>
      <c r="U5" s="188"/>
      <c r="V5" s="189"/>
    </row>
    <row r="6" spans="2:22" x14ac:dyDescent="0.3">
      <c r="B6" s="126" t="s">
        <v>362</v>
      </c>
      <c r="C6" s="158">
        <v>0</v>
      </c>
      <c r="D6" s="159">
        <v>0</v>
      </c>
      <c r="E6" s="161">
        <v>0</v>
      </c>
      <c r="F6" s="160">
        <v>0</v>
      </c>
      <c r="G6" s="162">
        <v>0</v>
      </c>
      <c r="H6" s="159">
        <v>0</v>
      </c>
      <c r="I6" s="159">
        <v>0</v>
      </c>
      <c r="J6" s="159">
        <v>0</v>
      </c>
      <c r="K6" s="159">
        <v>0</v>
      </c>
      <c r="L6" s="153">
        <v>0.3</v>
      </c>
      <c r="M6" s="159">
        <v>0.1</v>
      </c>
      <c r="N6" s="157">
        <v>0.3</v>
      </c>
      <c r="O6" s="158">
        <v>0.09</v>
      </c>
      <c r="P6" s="159">
        <v>0.09</v>
      </c>
      <c r="Q6" s="159">
        <v>0.04</v>
      </c>
      <c r="R6" s="160">
        <v>0.02</v>
      </c>
      <c r="S6" s="163">
        <f t="shared" si="0"/>
        <v>6.0000000000000053E-2</v>
      </c>
      <c r="T6" s="187"/>
      <c r="U6" s="188"/>
      <c r="V6" s="189"/>
    </row>
    <row r="7" spans="2:22" ht="12.75" thickBot="1" x14ac:dyDescent="0.35">
      <c r="B7" s="125" t="s">
        <v>84</v>
      </c>
      <c r="C7" s="152">
        <v>0</v>
      </c>
      <c r="D7" s="153">
        <v>0</v>
      </c>
      <c r="E7" s="154">
        <v>0</v>
      </c>
      <c r="F7" s="155">
        <v>0</v>
      </c>
      <c r="G7" s="156">
        <v>0</v>
      </c>
      <c r="H7" s="153">
        <v>0</v>
      </c>
      <c r="I7" s="153">
        <v>0</v>
      </c>
      <c r="J7" s="153">
        <v>0</v>
      </c>
      <c r="K7" s="153">
        <v>0.3</v>
      </c>
      <c r="L7" s="153">
        <v>0.1</v>
      </c>
      <c r="M7" s="153">
        <v>0.1</v>
      </c>
      <c r="N7" s="157">
        <v>0.2</v>
      </c>
      <c r="O7" s="158">
        <v>0.09</v>
      </c>
      <c r="P7" s="159">
        <v>0.09</v>
      </c>
      <c r="Q7" s="159">
        <v>0.04</v>
      </c>
      <c r="R7" s="160">
        <v>0.02</v>
      </c>
      <c r="S7" s="157">
        <f t="shared" si="0"/>
        <v>6.0000000000000053E-2</v>
      </c>
      <c r="T7" s="187"/>
      <c r="U7" s="188"/>
      <c r="V7" s="189"/>
    </row>
    <row r="8" spans="2:22" ht="12.75" thickBot="1" x14ac:dyDescent="0.35">
      <c r="B8" s="217" t="s">
        <v>85</v>
      </c>
      <c r="C8" s="152">
        <v>0</v>
      </c>
      <c r="D8" s="153">
        <v>0</v>
      </c>
      <c r="E8" s="154">
        <v>0</v>
      </c>
      <c r="F8" s="155">
        <v>0</v>
      </c>
      <c r="G8" s="156">
        <v>0</v>
      </c>
      <c r="H8" s="153">
        <v>0</v>
      </c>
      <c r="I8" s="153">
        <v>0</v>
      </c>
      <c r="J8" s="153">
        <v>0.3</v>
      </c>
      <c r="K8" s="153">
        <v>0.1</v>
      </c>
      <c r="L8" s="154">
        <v>0.1</v>
      </c>
      <c r="M8" s="214">
        <v>0.1</v>
      </c>
      <c r="N8" s="215">
        <v>0.1</v>
      </c>
      <c r="O8" s="158">
        <v>0.09</v>
      </c>
      <c r="P8" s="159">
        <v>0.09</v>
      </c>
      <c r="Q8" s="159">
        <v>0.09</v>
      </c>
      <c r="R8" s="160">
        <v>0.02</v>
      </c>
      <c r="S8" s="157">
        <f t="shared" si="0"/>
        <v>1.000000000000012E-2</v>
      </c>
      <c r="T8" s="187"/>
      <c r="U8" s="188"/>
      <c r="V8" s="189"/>
    </row>
    <row r="9" spans="2:22" ht="12.75" thickBot="1" x14ac:dyDescent="0.35">
      <c r="B9" s="217" t="s">
        <v>86</v>
      </c>
      <c r="C9" s="152">
        <v>0</v>
      </c>
      <c r="D9" s="153">
        <v>0</v>
      </c>
      <c r="E9" s="154">
        <v>0</v>
      </c>
      <c r="F9" s="155">
        <v>0</v>
      </c>
      <c r="G9" s="156">
        <v>0</v>
      </c>
      <c r="H9" s="153">
        <v>0</v>
      </c>
      <c r="I9" s="153">
        <v>0</v>
      </c>
      <c r="J9" s="153">
        <v>0.3</v>
      </c>
      <c r="K9" s="153">
        <v>0.1</v>
      </c>
      <c r="L9" s="154">
        <v>0.1</v>
      </c>
      <c r="M9" s="214">
        <v>0.1</v>
      </c>
      <c r="N9" s="215">
        <v>0.1</v>
      </c>
      <c r="O9" s="158">
        <v>0.09</v>
      </c>
      <c r="P9" s="159">
        <v>0.09</v>
      </c>
      <c r="Q9" s="159">
        <v>0.09</v>
      </c>
      <c r="R9" s="160">
        <v>0.02</v>
      </c>
      <c r="S9" s="157">
        <f t="shared" si="0"/>
        <v>1.000000000000012E-2</v>
      </c>
      <c r="T9" s="187"/>
      <c r="U9" s="188"/>
      <c r="V9" s="189"/>
    </row>
    <row r="10" spans="2:22" ht="12.75" thickBot="1" x14ac:dyDescent="0.35">
      <c r="B10" s="125" t="s">
        <v>151</v>
      </c>
      <c r="C10" s="152">
        <v>0</v>
      </c>
      <c r="D10" s="153">
        <v>0</v>
      </c>
      <c r="E10" s="154">
        <v>0</v>
      </c>
      <c r="F10" s="155">
        <v>0</v>
      </c>
      <c r="G10" s="156">
        <v>0</v>
      </c>
      <c r="H10" s="153">
        <v>0</v>
      </c>
      <c r="I10" s="153">
        <v>0.3</v>
      </c>
      <c r="J10" s="153">
        <v>0</v>
      </c>
      <c r="K10" s="153">
        <v>0</v>
      </c>
      <c r="L10" s="153">
        <v>0</v>
      </c>
      <c r="M10" s="212">
        <v>0.2</v>
      </c>
      <c r="N10" s="213">
        <v>0.2</v>
      </c>
      <c r="O10" s="158">
        <v>0.09</v>
      </c>
      <c r="P10" s="159">
        <v>0.09</v>
      </c>
      <c r="Q10" s="159">
        <v>0.04</v>
      </c>
      <c r="R10" s="160">
        <v>0.02</v>
      </c>
      <c r="S10" s="157">
        <f t="shared" si="0"/>
        <v>6.0000000000000053E-2</v>
      </c>
      <c r="T10" s="187"/>
      <c r="U10" s="188"/>
      <c r="V10" s="189"/>
    </row>
    <row r="11" spans="2:22" ht="12.75" thickBot="1" x14ac:dyDescent="0.35">
      <c r="B11" s="217" t="s">
        <v>150</v>
      </c>
      <c r="C11" s="152">
        <v>0</v>
      </c>
      <c r="D11" s="153">
        <v>0</v>
      </c>
      <c r="E11" s="154">
        <v>0</v>
      </c>
      <c r="F11" s="155">
        <v>0</v>
      </c>
      <c r="G11" s="156">
        <v>0</v>
      </c>
      <c r="H11" s="173">
        <v>0.3</v>
      </c>
      <c r="I11" s="173">
        <v>0.1</v>
      </c>
      <c r="J11" s="153">
        <v>0</v>
      </c>
      <c r="K11" s="153">
        <v>0.08</v>
      </c>
      <c r="L11" s="154">
        <v>0.08</v>
      </c>
      <c r="M11" s="214">
        <v>7.0000000000000007E-2</v>
      </c>
      <c r="N11" s="215">
        <v>7.0000000000000007E-2</v>
      </c>
      <c r="O11" s="158">
        <v>0.09</v>
      </c>
      <c r="P11" s="159">
        <v>0.09</v>
      </c>
      <c r="Q11" s="159">
        <v>0.09</v>
      </c>
      <c r="R11" s="160">
        <v>0.02</v>
      </c>
      <c r="S11" s="157">
        <f t="shared" si="0"/>
        <v>9.9999999999998979E-3</v>
      </c>
      <c r="T11" s="187"/>
      <c r="U11" s="188"/>
      <c r="V11" s="189"/>
    </row>
    <row r="12" spans="2:22" ht="12.75" thickBot="1" x14ac:dyDescent="0.35">
      <c r="B12" s="218" t="s">
        <v>152</v>
      </c>
      <c r="C12" s="164">
        <v>0</v>
      </c>
      <c r="D12" s="165">
        <v>0</v>
      </c>
      <c r="E12" s="166">
        <v>0</v>
      </c>
      <c r="F12" s="167">
        <v>0</v>
      </c>
      <c r="G12" s="169">
        <v>0.3</v>
      </c>
      <c r="H12" s="214">
        <v>0.1</v>
      </c>
      <c r="I12" s="216">
        <v>0.1</v>
      </c>
      <c r="J12" s="165">
        <v>0</v>
      </c>
      <c r="K12" s="165">
        <v>7.0000000000000007E-2</v>
      </c>
      <c r="L12" s="166">
        <v>0.05</v>
      </c>
      <c r="M12" s="214">
        <v>0.04</v>
      </c>
      <c r="N12" s="215">
        <v>0.04</v>
      </c>
      <c r="O12" s="211">
        <v>0.09</v>
      </c>
      <c r="P12" s="170">
        <v>0.09</v>
      </c>
      <c r="Q12" s="170">
        <v>0.09</v>
      </c>
      <c r="R12" s="171">
        <v>0.02</v>
      </c>
      <c r="S12" s="169">
        <f t="shared" si="0"/>
        <v>9.9999999999998979E-3</v>
      </c>
      <c r="T12" s="190"/>
      <c r="U12" s="191"/>
      <c r="V12" s="192"/>
    </row>
    <row r="13" spans="2:22" ht="36" x14ac:dyDescent="0.3">
      <c r="B13" s="124" t="s">
        <v>103</v>
      </c>
      <c r="C13" s="143">
        <v>0.4</v>
      </c>
      <c r="D13" s="144">
        <v>0.1</v>
      </c>
      <c r="E13" s="145">
        <v>0.5</v>
      </c>
      <c r="F13" s="146">
        <v>0</v>
      </c>
      <c r="G13" s="147">
        <v>0</v>
      </c>
      <c r="H13" s="144">
        <v>0</v>
      </c>
      <c r="I13" s="144">
        <v>0</v>
      </c>
      <c r="J13" s="144">
        <v>0</v>
      </c>
      <c r="K13" s="144">
        <v>0</v>
      </c>
      <c r="L13" s="145">
        <v>0</v>
      </c>
      <c r="M13" s="144">
        <v>0</v>
      </c>
      <c r="N13" s="145">
        <v>0</v>
      </c>
      <c r="O13" s="143">
        <v>0</v>
      </c>
      <c r="P13" s="144">
        <v>0</v>
      </c>
      <c r="Q13" s="144">
        <v>0</v>
      </c>
      <c r="R13" s="146">
        <v>0</v>
      </c>
      <c r="S13" s="148">
        <f t="shared" ref="S13:S44" si="1">1-SUM(C13:R13)</f>
        <v>0</v>
      </c>
      <c r="T13" s="113" t="s">
        <v>160</v>
      </c>
      <c r="U13" s="140" t="s">
        <v>293</v>
      </c>
      <c r="V13" s="193"/>
    </row>
    <row r="14" spans="2:22" ht="36" x14ac:dyDescent="0.3">
      <c r="B14" s="125" t="s">
        <v>104</v>
      </c>
      <c r="C14" s="152">
        <v>0.4</v>
      </c>
      <c r="D14" s="153">
        <v>0.1</v>
      </c>
      <c r="E14" s="154">
        <v>0.5</v>
      </c>
      <c r="F14" s="155">
        <v>0</v>
      </c>
      <c r="G14" s="156">
        <v>0</v>
      </c>
      <c r="H14" s="153">
        <v>0</v>
      </c>
      <c r="I14" s="153">
        <v>0</v>
      </c>
      <c r="J14" s="153">
        <v>0</v>
      </c>
      <c r="K14" s="153">
        <v>0</v>
      </c>
      <c r="L14" s="154">
        <v>0</v>
      </c>
      <c r="M14" s="153">
        <v>0</v>
      </c>
      <c r="N14" s="154">
        <v>0</v>
      </c>
      <c r="O14" s="152">
        <v>0</v>
      </c>
      <c r="P14" s="153">
        <v>0</v>
      </c>
      <c r="Q14" s="153">
        <v>0</v>
      </c>
      <c r="R14" s="155">
        <v>0</v>
      </c>
      <c r="S14" s="157">
        <f t="shared" si="1"/>
        <v>0</v>
      </c>
      <c r="T14" s="130" t="s">
        <v>161</v>
      </c>
      <c r="U14" s="141" t="s">
        <v>294</v>
      </c>
      <c r="V14" s="189"/>
    </row>
    <row r="15" spans="2:22" ht="36" x14ac:dyDescent="0.3">
      <c r="B15" s="125" t="s">
        <v>105</v>
      </c>
      <c r="C15" s="152">
        <v>0.4</v>
      </c>
      <c r="D15" s="153">
        <v>0.1</v>
      </c>
      <c r="E15" s="154">
        <v>0.5</v>
      </c>
      <c r="F15" s="155">
        <v>0</v>
      </c>
      <c r="G15" s="156">
        <v>0</v>
      </c>
      <c r="H15" s="153">
        <v>0</v>
      </c>
      <c r="I15" s="153">
        <v>0</v>
      </c>
      <c r="J15" s="153">
        <v>0</v>
      </c>
      <c r="K15" s="153">
        <v>0</v>
      </c>
      <c r="L15" s="154">
        <v>0</v>
      </c>
      <c r="M15" s="153">
        <v>0</v>
      </c>
      <c r="N15" s="154">
        <v>0</v>
      </c>
      <c r="O15" s="152">
        <v>0</v>
      </c>
      <c r="P15" s="153">
        <v>0</v>
      </c>
      <c r="Q15" s="153">
        <v>0</v>
      </c>
      <c r="R15" s="155">
        <v>0</v>
      </c>
      <c r="S15" s="157">
        <f t="shared" si="1"/>
        <v>0</v>
      </c>
      <c r="T15" s="130" t="s">
        <v>162</v>
      </c>
      <c r="U15" s="141" t="s">
        <v>295</v>
      </c>
      <c r="V15" s="189"/>
    </row>
    <row r="16" spans="2:22" ht="36" x14ac:dyDescent="0.3">
      <c r="B16" s="125" t="s">
        <v>106</v>
      </c>
      <c r="C16" s="152">
        <v>0.4</v>
      </c>
      <c r="D16" s="153">
        <v>0.1</v>
      </c>
      <c r="E16" s="154">
        <v>0.5</v>
      </c>
      <c r="F16" s="155">
        <v>0</v>
      </c>
      <c r="G16" s="156">
        <v>0</v>
      </c>
      <c r="H16" s="153">
        <v>0</v>
      </c>
      <c r="I16" s="153">
        <v>0</v>
      </c>
      <c r="J16" s="153">
        <v>0</v>
      </c>
      <c r="K16" s="153">
        <v>0</v>
      </c>
      <c r="L16" s="154">
        <v>0</v>
      </c>
      <c r="M16" s="153">
        <v>0</v>
      </c>
      <c r="N16" s="154">
        <v>0</v>
      </c>
      <c r="O16" s="152">
        <v>0</v>
      </c>
      <c r="P16" s="153">
        <v>0</v>
      </c>
      <c r="Q16" s="153">
        <v>0</v>
      </c>
      <c r="R16" s="155">
        <v>0</v>
      </c>
      <c r="S16" s="157">
        <f t="shared" si="1"/>
        <v>0</v>
      </c>
      <c r="T16" s="130" t="s">
        <v>163</v>
      </c>
      <c r="U16" s="141" t="s">
        <v>296</v>
      </c>
      <c r="V16" s="189"/>
    </row>
    <row r="17" spans="2:22" ht="36" x14ac:dyDescent="0.3">
      <c r="B17" s="125" t="s">
        <v>107</v>
      </c>
      <c r="C17" s="152">
        <v>0.4</v>
      </c>
      <c r="D17" s="153">
        <v>0.1</v>
      </c>
      <c r="E17" s="154">
        <v>0.5</v>
      </c>
      <c r="F17" s="155">
        <v>0</v>
      </c>
      <c r="G17" s="156">
        <v>0</v>
      </c>
      <c r="H17" s="153">
        <v>0</v>
      </c>
      <c r="I17" s="153">
        <v>0</v>
      </c>
      <c r="J17" s="153">
        <v>0</v>
      </c>
      <c r="K17" s="153">
        <v>0</v>
      </c>
      <c r="L17" s="154">
        <v>0</v>
      </c>
      <c r="M17" s="153">
        <v>0</v>
      </c>
      <c r="N17" s="154">
        <v>0</v>
      </c>
      <c r="O17" s="152">
        <v>0</v>
      </c>
      <c r="P17" s="153">
        <v>0</v>
      </c>
      <c r="Q17" s="153">
        <v>0</v>
      </c>
      <c r="R17" s="155">
        <v>0</v>
      </c>
      <c r="S17" s="157">
        <f t="shared" si="1"/>
        <v>0</v>
      </c>
      <c r="T17" s="130" t="s">
        <v>164</v>
      </c>
      <c r="U17" s="141" t="s">
        <v>297</v>
      </c>
      <c r="V17" s="189"/>
    </row>
    <row r="18" spans="2:22" ht="36" x14ac:dyDescent="0.3">
      <c r="B18" s="125" t="s">
        <v>108</v>
      </c>
      <c r="C18" s="152">
        <v>0.4</v>
      </c>
      <c r="D18" s="153">
        <v>0.1</v>
      </c>
      <c r="E18" s="154">
        <v>0.5</v>
      </c>
      <c r="F18" s="155">
        <v>0</v>
      </c>
      <c r="G18" s="156">
        <v>0</v>
      </c>
      <c r="H18" s="153">
        <v>0</v>
      </c>
      <c r="I18" s="153">
        <v>0</v>
      </c>
      <c r="J18" s="153">
        <v>0</v>
      </c>
      <c r="K18" s="153">
        <v>0</v>
      </c>
      <c r="L18" s="154">
        <v>0</v>
      </c>
      <c r="M18" s="153">
        <v>0</v>
      </c>
      <c r="N18" s="154">
        <v>0</v>
      </c>
      <c r="O18" s="152">
        <v>0</v>
      </c>
      <c r="P18" s="153">
        <v>0</v>
      </c>
      <c r="Q18" s="153">
        <v>0</v>
      </c>
      <c r="R18" s="155">
        <v>0</v>
      </c>
      <c r="S18" s="157">
        <f t="shared" si="1"/>
        <v>0</v>
      </c>
      <c r="T18" s="130" t="s">
        <v>165</v>
      </c>
      <c r="U18" s="141" t="s">
        <v>298</v>
      </c>
      <c r="V18" s="189"/>
    </row>
    <row r="19" spans="2:22" ht="36" x14ac:dyDescent="0.3">
      <c r="B19" s="125" t="s">
        <v>109</v>
      </c>
      <c r="C19" s="152">
        <v>0.4</v>
      </c>
      <c r="D19" s="153">
        <v>0.1</v>
      </c>
      <c r="E19" s="154">
        <v>0.5</v>
      </c>
      <c r="F19" s="155">
        <v>0</v>
      </c>
      <c r="G19" s="156">
        <v>0</v>
      </c>
      <c r="H19" s="153">
        <v>0</v>
      </c>
      <c r="I19" s="153">
        <v>0</v>
      </c>
      <c r="J19" s="153">
        <v>0</v>
      </c>
      <c r="K19" s="153">
        <v>0</v>
      </c>
      <c r="L19" s="154">
        <v>0</v>
      </c>
      <c r="M19" s="153">
        <v>0</v>
      </c>
      <c r="N19" s="154">
        <v>0</v>
      </c>
      <c r="O19" s="152">
        <v>0</v>
      </c>
      <c r="P19" s="153">
        <v>0</v>
      </c>
      <c r="Q19" s="153">
        <v>0</v>
      </c>
      <c r="R19" s="155">
        <v>0</v>
      </c>
      <c r="S19" s="157">
        <f t="shared" si="1"/>
        <v>0</v>
      </c>
      <c r="T19" s="130" t="s">
        <v>166</v>
      </c>
      <c r="U19" s="141" t="s">
        <v>299</v>
      </c>
      <c r="V19" s="189"/>
    </row>
    <row r="20" spans="2:22" ht="36" x14ac:dyDescent="0.3">
      <c r="B20" s="125" t="s">
        <v>110</v>
      </c>
      <c r="C20" s="152">
        <v>0.4</v>
      </c>
      <c r="D20" s="153">
        <v>0.1</v>
      </c>
      <c r="E20" s="154">
        <v>0.5</v>
      </c>
      <c r="F20" s="155">
        <v>0</v>
      </c>
      <c r="G20" s="156">
        <v>0</v>
      </c>
      <c r="H20" s="153">
        <v>0</v>
      </c>
      <c r="I20" s="153">
        <v>0</v>
      </c>
      <c r="J20" s="153">
        <v>0</v>
      </c>
      <c r="K20" s="153">
        <v>0</v>
      </c>
      <c r="L20" s="154">
        <v>0</v>
      </c>
      <c r="M20" s="153">
        <v>0</v>
      </c>
      <c r="N20" s="154">
        <v>0</v>
      </c>
      <c r="O20" s="152">
        <v>0</v>
      </c>
      <c r="P20" s="153">
        <v>0</v>
      </c>
      <c r="Q20" s="153">
        <v>0</v>
      </c>
      <c r="R20" s="155">
        <v>0</v>
      </c>
      <c r="S20" s="157">
        <f t="shared" si="1"/>
        <v>0</v>
      </c>
      <c r="T20" s="130" t="s">
        <v>167</v>
      </c>
      <c r="U20" s="141" t="s">
        <v>300</v>
      </c>
      <c r="V20" s="189"/>
    </row>
    <row r="21" spans="2:22" ht="36" x14ac:dyDescent="0.3">
      <c r="B21" s="125" t="s">
        <v>111</v>
      </c>
      <c r="C21" s="152">
        <v>0.4</v>
      </c>
      <c r="D21" s="153">
        <v>0.1</v>
      </c>
      <c r="E21" s="154">
        <v>0.5</v>
      </c>
      <c r="F21" s="155">
        <v>0</v>
      </c>
      <c r="G21" s="156">
        <v>0</v>
      </c>
      <c r="H21" s="153">
        <v>0</v>
      </c>
      <c r="I21" s="153">
        <v>0</v>
      </c>
      <c r="J21" s="153">
        <v>0</v>
      </c>
      <c r="K21" s="153">
        <v>0</v>
      </c>
      <c r="L21" s="154">
        <v>0</v>
      </c>
      <c r="M21" s="153">
        <v>0</v>
      </c>
      <c r="N21" s="154">
        <v>0</v>
      </c>
      <c r="O21" s="152">
        <v>0</v>
      </c>
      <c r="P21" s="153">
        <v>0</v>
      </c>
      <c r="Q21" s="153">
        <v>0</v>
      </c>
      <c r="R21" s="155">
        <v>0</v>
      </c>
      <c r="S21" s="157">
        <f t="shared" si="1"/>
        <v>0</v>
      </c>
      <c r="T21" s="130" t="s">
        <v>168</v>
      </c>
      <c r="U21" s="141" t="s">
        <v>301</v>
      </c>
      <c r="V21" s="189"/>
    </row>
    <row r="22" spans="2:22" ht="36" x14ac:dyDescent="0.3">
      <c r="B22" s="125" t="s">
        <v>112</v>
      </c>
      <c r="C22" s="152">
        <v>0.4</v>
      </c>
      <c r="D22" s="153">
        <v>0.1</v>
      </c>
      <c r="E22" s="154">
        <v>0.5</v>
      </c>
      <c r="F22" s="155">
        <v>0</v>
      </c>
      <c r="G22" s="156">
        <v>0</v>
      </c>
      <c r="H22" s="153">
        <v>0</v>
      </c>
      <c r="I22" s="153">
        <v>0</v>
      </c>
      <c r="J22" s="153">
        <v>0</v>
      </c>
      <c r="K22" s="153">
        <v>0</v>
      </c>
      <c r="L22" s="154">
        <v>0</v>
      </c>
      <c r="M22" s="153">
        <v>0</v>
      </c>
      <c r="N22" s="154">
        <v>0</v>
      </c>
      <c r="O22" s="152">
        <v>0</v>
      </c>
      <c r="P22" s="153">
        <v>0</v>
      </c>
      <c r="Q22" s="153">
        <v>0</v>
      </c>
      <c r="R22" s="155">
        <v>0</v>
      </c>
      <c r="S22" s="157">
        <f t="shared" si="1"/>
        <v>0</v>
      </c>
      <c r="T22" s="130" t="s">
        <v>169</v>
      </c>
      <c r="U22" s="141" t="s">
        <v>302</v>
      </c>
      <c r="V22" s="189"/>
    </row>
    <row r="23" spans="2:22" ht="36" x14ac:dyDescent="0.3">
      <c r="B23" s="125" t="s">
        <v>113</v>
      </c>
      <c r="C23" s="152">
        <v>0.4</v>
      </c>
      <c r="D23" s="153">
        <v>0.1</v>
      </c>
      <c r="E23" s="154">
        <v>0.5</v>
      </c>
      <c r="F23" s="155">
        <v>0</v>
      </c>
      <c r="G23" s="156">
        <v>0</v>
      </c>
      <c r="H23" s="153">
        <v>0</v>
      </c>
      <c r="I23" s="153">
        <v>0</v>
      </c>
      <c r="J23" s="153">
        <v>0</v>
      </c>
      <c r="K23" s="153">
        <v>0</v>
      </c>
      <c r="L23" s="154">
        <v>0</v>
      </c>
      <c r="M23" s="153">
        <v>0</v>
      </c>
      <c r="N23" s="154">
        <v>0</v>
      </c>
      <c r="O23" s="152">
        <v>0</v>
      </c>
      <c r="P23" s="153">
        <v>0</v>
      </c>
      <c r="Q23" s="153">
        <v>0</v>
      </c>
      <c r="R23" s="155">
        <v>0</v>
      </c>
      <c r="S23" s="157">
        <f t="shared" si="1"/>
        <v>0</v>
      </c>
      <c r="T23" s="130" t="s">
        <v>170</v>
      </c>
      <c r="U23" s="141" t="s">
        <v>303</v>
      </c>
      <c r="V23" s="189"/>
    </row>
    <row r="24" spans="2:22" ht="36" x14ac:dyDescent="0.3">
      <c r="B24" s="125" t="s">
        <v>114</v>
      </c>
      <c r="C24" s="152">
        <v>0.4</v>
      </c>
      <c r="D24" s="153">
        <v>0.1</v>
      </c>
      <c r="E24" s="154">
        <v>0.5</v>
      </c>
      <c r="F24" s="155">
        <v>0</v>
      </c>
      <c r="G24" s="156">
        <v>0</v>
      </c>
      <c r="H24" s="153">
        <v>0</v>
      </c>
      <c r="I24" s="153">
        <v>0</v>
      </c>
      <c r="J24" s="153">
        <v>0</v>
      </c>
      <c r="K24" s="153">
        <v>0</v>
      </c>
      <c r="L24" s="154">
        <v>0</v>
      </c>
      <c r="M24" s="153">
        <v>0</v>
      </c>
      <c r="N24" s="154">
        <v>0</v>
      </c>
      <c r="O24" s="152">
        <v>0</v>
      </c>
      <c r="P24" s="153">
        <v>0</v>
      </c>
      <c r="Q24" s="153">
        <v>0</v>
      </c>
      <c r="R24" s="155">
        <v>0</v>
      </c>
      <c r="S24" s="157">
        <f t="shared" si="1"/>
        <v>0</v>
      </c>
      <c r="T24" s="130" t="s">
        <v>171</v>
      </c>
      <c r="U24" s="141" t="s">
        <v>304</v>
      </c>
      <c r="V24" s="189"/>
    </row>
    <row r="25" spans="2:22" ht="36" x14ac:dyDescent="0.3">
      <c r="B25" s="125" t="s">
        <v>115</v>
      </c>
      <c r="C25" s="152">
        <v>0.4</v>
      </c>
      <c r="D25" s="153">
        <v>0.1</v>
      </c>
      <c r="E25" s="154">
        <v>0.5</v>
      </c>
      <c r="F25" s="155">
        <v>0</v>
      </c>
      <c r="G25" s="156">
        <v>0</v>
      </c>
      <c r="H25" s="153">
        <v>0</v>
      </c>
      <c r="I25" s="153">
        <v>0</v>
      </c>
      <c r="J25" s="153">
        <v>0</v>
      </c>
      <c r="K25" s="153">
        <v>0</v>
      </c>
      <c r="L25" s="154">
        <v>0</v>
      </c>
      <c r="M25" s="153">
        <v>0</v>
      </c>
      <c r="N25" s="154">
        <v>0</v>
      </c>
      <c r="O25" s="152">
        <v>0</v>
      </c>
      <c r="P25" s="153">
        <v>0</v>
      </c>
      <c r="Q25" s="153">
        <v>0</v>
      </c>
      <c r="R25" s="155">
        <v>0</v>
      </c>
      <c r="S25" s="157">
        <f t="shared" si="1"/>
        <v>0</v>
      </c>
      <c r="T25" s="130" t="s">
        <v>172</v>
      </c>
      <c r="U25" s="141" t="s">
        <v>305</v>
      </c>
      <c r="V25" s="189"/>
    </row>
    <row r="26" spans="2:22" ht="36" x14ac:dyDescent="0.3">
      <c r="B26" s="125" t="s">
        <v>116</v>
      </c>
      <c r="C26" s="152">
        <v>0.4</v>
      </c>
      <c r="D26" s="153">
        <v>0.1</v>
      </c>
      <c r="E26" s="154">
        <v>0.5</v>
      </c>
      <c r="F26" s="155">
        <v>0</v>
      </c>
      <c r="G26" s="156">
        <v>0</v>
      </c>
      <c r="H26" s="153">
        <v>0</v>
      </c>
      <c r="I26" s="153">
        <v>0</v>
      </c>
      <c r="J26" s="153">
        <v>0</v>
      </c>
      <c r="K26" s="153">
        <v>0</v>
      </c>
      <c r="L26" s="154">
        <v>0</v>
      </c>
      <c r="M26" s="153">
        <v>0</v>
      </c>
      <c r="N26" s="154">
        <v>0</v>
      </c>
      <c r="O26" s="152">
        <v>0</v>
      </c>
      <c r="P26" s="153">
        <v>0</v>
      </c>
      <c r="Q26" s="153">
        <v>0</v>
      </c>
      <c r="R26" s="155">
        <v>0</v>
      </c>
      <c r="S26" s="157">
        <f t="shared" si="1"/>
        <v>0</v>
      </c>
      <c r="T26" s="130" t="s">
        <v>173</v>
      </c>
      <c r="U26" s="141" t="s">
        <v>306</v>
      </c>
      <c r="V26" s="189"/>
    </row>
    <row r="27" spans="2:22" ht="36" x14ac:dyDescent="0.3">
      <c r="B27" s="125" t="s">
        <v>117</v>
      </c>
      <c r="C27" s="152">
        <v>0.4</v>
      </c>
      <c r="D27" s="153">
        <v>0.1</v>
      </c>
      <c r="E27" s="154">
        <v>0.5</v>
      </c>
      <c r="F27" s="155">
        <v>0</v>
      </c>
      <c r="G27" s="156">
        <v>0</v>
      </c>
      <c r="H27" s="153">
        <v>0</v>
      </c>
      <c r="I27" s="153">
        <v>0</v>
      </c>
      <c r="J27" s="153">
        <v>0</v>
      </c>
      <c r="K27" s="153">
        <v>0</v>
      </c>
      <c r="L27" s="154">
        <v>0</v>
      </c>
      <c r="M27" s="153">
        <v>0</v>
      </c>
      <c r="N27" s="154">
        <v>0</v>
      </c>
      <c r="O27" s="152">
        <v>0</v>
      </c>
      <c r="P27" s="153">
        <v>0</v>
      </c>
      <c r="Q27" s="153">
        <v>0</v>
      </c>
      <c r="R27" s="155">
        <v>0</v>
      </c>
      <c r="S27" s="157">
        <f t="shared" si="1"/>
        <v>0</v>
      </c>
      <c r="T27" s="130" t="s">
        <v>174</v>
      </c>
      <c r="U27" s="141" t="s">
        <v>307</v>
      </c>
      <c r="V27" s="189"/>
    </row>
    <row r="28" spans="2:22" ht="36" x14ac:dyDescent="0.3">
      <c r="B28" s="125" t="s">
        <v>118</v>
      </c>
      <c r="C28" s="152">
        <v>0.4</v>
      </c>
      <c r="D28" s="153">
        <v>0.1</v>
      </c>
      <c r="E28" s="154">
        <v>0.5</v>
      </c>
      <c r="F28" s="155">
        <v>0</v>
      </c>
      <c r="G28" s="156">
        <v>0</v>
      </c>
      <c r="H28" s="153">
        <v>0</v>
      </c>
      <c r="I28" s="153">
        <v>0</v>
      </c>
      <c r="J28" s="153">
        <v>0</v>
      </c>
      <c r="K28" s="153">
        <v>0</v>
      </c>
      <c r="L28" s="154">
        <v>0</v>
      </c>
      <c r="M28" s="153">
        <v>0</v>
      </c>
      <c r="N28" s="154">
        <v>0</v>
      </c>
      <c r="O28" s="152">
        <v>0</v>
      </c>
      <c r="P28" s="153">
        <v>0</v>
      </c>
      <c r="Q28" s="153">
        <v>0</v>
      </c>
      <c r="R28" s="155">
        <v>0</v>
      </c>
      <c r="S28" s="157">
        <f t="shared" si="1"/>
        <v>0</v>
      </c>
      <c r="T28" s="130" t="s">
        <v>175</v>
      </c>
      <c r="U28" s="141" t="s">
        <v>308</v>
      </c>
      <c r="V28" s="189"/>
    </row>
    <row r="29" spans="2:22" ht="36" x14ac:dyDescent="0.3">
      <c r="B29" s="125" t="s">
        <v>119</v>
      </c>
      <c r="C29" s="152">
        <v>0.4</v>
      </c>
      <c r="D29" s="153">
        <v>0.1</v>
      </c>
      <c r="E29" s="154">
        <v>0.5</v>
      </c>
      <c r="F29" s="155">
        <v>0</v>
      </c>
      <c r="G29" s="156">
        <v>0</v>
      </c>
      <c r="H29" s="153">
        <v>0</v>
      </c>
      <c r="I29" s="153">
        <v>0</v>
      </c>
      <c r="J29" s="153">
        <v>0</v>
      </c>
      <c r="K29" s="153">
        <v>0</v>
      </c>
      <c r="L29" s="154">
        <v>0</v>
      </c>
      <c r="M29" s="153">
        <v>0</v>
      </c>
      <c r="N29" s="154">
        <v>0</v>
      </c>
      <c r="O29" s="152">
        <v>0</v>
      </c>
      <c r="P29" s="153">
        <v>0</v>
      </c>
      <c r="Q29" s="153">
        <v>0</v>
      </c>
      <c r="R29" s="155">
        <v>0</v>
      </c>
      <c r="S29" s="157">
        <f t="shared" si="1"/>
        <v>0</v>
      </c>
      <c r="T29" s="130" t="s">
        <v>176</v>
      </c>
      <c r="U29" s="141" t="s">
        <v>309</v>
      </c>
      <c r="V29" s="189"/>
    </row>
    <row r="30" spans="2:22" ht="36" x14ac:dyDescent="0.3">
      <c r="B30" s="125" t="s">
        <v>120</v>
      </c>
      <c r="C30" s="152">
        <v>0.4</v>
      </c>
      <c r="D30" s="153">
        <v>0.1</v>
      </c>
      <c r="E30" s="154">
        <v>0.5</v>
      </c>
      <c r="F30" s="155">
        <v>0</v>
      </c>
      <c r="G30" s="156">
        <v>0</v>
      </c>
      <c r="H30" s="153">
        <v>0</v>
      </c>
      <c r="I30" s="153">
        <v>0</v>
      </c>
      <c r="J30" s="153">
        <v>0</v>
      </c>
      <c r="K30" s="153">
        <v>0</v>
      </c>
      <c r="L30" s="154">
        <v>0</v>
      </c>
      <c r="M30" s="153">
        <v>0</v>
      </c>
      <c r="N30" s="154">
        <v>0</v>
      </c>
      <c r="O30" s="152">
        <v>0</v>
      </c>
      <c r="P30" s="153">
        <v>0</v>
      </c>
      <c r="Q30" s="153">
        <v>0</v>
      </c>
      <c r="R30" s="155">
        <v>0</v>
      </c>
      <c r="S30" s="157">
        <f t="shared" si="1"/>
        <v>0</v>
      </c>
      <c r="T30" s="130" t="s">
        <v>177</v>
      </c>
      <c r="U30" s="141" t="s">
        <v>310</v>
      </c>
      <c r="V30" s="189"/>
    </row>
    <row r="31" spans="2:22" ht="36" x14ac:dyDescent="0.3">
      <c r="B31" s="125" t="s">
        <v>121</v>
      </c>
      <c r="C31" s="152">
        <v>0.4</v>
      </c>
      <c r="D31" s="153">
        <v>0.1</v>
      </c>
      <c r="E31" s="154">
        <v>0.5</v>
      </c>
      <c r="F31" s="155">
        <v>0</v>
      </c>
      <c r="G31" s="156">
        <v>0</v>
      </c>
      <c r="H31" s="153">
        <v>0</v>
      </c>
      <c r="I31" s="153">
        <v>0</v>
      </c>
      <c r="J31" s="153">
        <v>0</v>
      </c>
      <c r="K31" s="153">
        <v>0</v>
      </c>
      <c r="L31" s="154">
        <v>0</v>
      </c>
      <c r="M31" s="153">
        <v>0</v>
      </c>
      <c r="N31" s="154">
        <v>0</v>
      </c>
      <c r="O31" s="152">
        <v>0</v>
      </c>
      <c r="P31" s="153">
        <v>0</v>
      </c>
      <c r="Q31" s="153">
        <v>0</v>
      </c>
      <c r="R31" s="155">
        <v>0</v>
      </c>
      <c r="S31" s="157">
        <f t="shared" si="1"/>
        <v>0</v>
      </c>
      <c r="T31" s="130" t="s">
        <v>178</v>
      </c>
      <c r="U31" s="141" t="s">
        <v>311</v>
      </c>
      <c r="V31" s="189"/>
    </row>
    <row r="32" spans="2:22" ht="36" x14ac:dyDescent="0.3">
      <c r="B32" s="125" t="s">
        <v>122</v>
      </c>
      <c r="C32" s="152">
        <v>0.4</v>
      </c>
      <c r="D32" s="153">
        <v>0.1</v>
      </c>
      <c r="E32" s="154">
        <v>0.5</v>
      </c>
      <c r="F32" s="155">
        <v>0</v>
      </c>
      <c r="G32" s="156">
        <v>0</v>
      </c>
      <c r="H32" s="153">
        <v>0</v>
      </c>
      <c r="I32" s="153">
        <v>0</v>
      </c>
      <c r="J32" s="153">
        <v>0</v>
      </c>
      <c r="K32" s="153">
        <v>0</v>
      </c>
      <c r="L32" s="154">
        <v>0</v>
      </c>
      <c r="M32" s="153">
        <v>0</v>
      </c>
      <c r="N32" s="154">
        <v>0</v>
      </c>
      <c r="O32" s="152">
        <v>0</v>
      </c>
      <c r="P32" s="153">
        <v>0</v>
      </c>
      <c r="Q32" s="153">
        <v>0</v>
      </c>
      <c r="R32" s="155">
        <v>0</v>
      </c>
      <c r="S32" s="157">
        <f t="shared" si="1"/>
        <v>0</v>
      </c>
      <c r="T32" s="130" t="s">
        <v>179</v>
      </c>
      <c r="U32" s="141" t="s">
        <v>312</v>
      </c>
      <c r="V32" s="189"/>
    </row>
    <row r="33" spans="2:22" ht="36" x14ac:dyDescent="0.3">
      <c r="B33" s="125" t="s">
        <v>123</v>
      </c>
      <c r="C33" s="152">
        <v>0.4</v>
      </c>
      <c r="D33" s="153">
        <v>0.1</v>
      </c>
      <c r="E33" s="154">
        <v>0.5</v>
      </c>
      <c r="F33" s="155">
        <v>0</v>
      </c>
      <c r="G33" s="156">
        <v>0</v>
      </c>
      <c r="H33" s="153">
        <v>0</v>
      </c>
      <c r="I33" s="153">
        <v>0</v>
      </c>
      <c r="J33" s="153">
        <v>0</v>
      </c>
      <c r="K33" s="153">
        <v>0</v>
      </c>
      <c r="L33" s="154">
        <v>0</v>
      </c>
      <c r="M33" s="153">
        <v>0</v>
      </c>
      <c r="N33" s="154">
        <v>0</v>
      </c>
      <c r="O33" s="152">
        <v>0</v>
      </c>
      <c r="P33" s="153">
        <v>0</v>
      </c>
      <c r="Q33" s="153">
        <v>0</v>
      </c>
      <c r="R33" s="155">
        <v>0</v>
      </c>
      <c r="S33" s="157">
        <f t="shared" si="1"/>
        <v>0</v>
      </c>
      <c r="T33" s="130" t="s">
        <v>180</v>
      </c>
      <c r="U33" s="141" t="s">
        <v>313</v>
      </c>
      <c r="V33" s="189"/>
    </row>
    <row r="34" spans="2:22" ht="36" x14ac:dyDescent="0.3">
      <c r="B34" s="125" t="s">
        <v>124</v>
      </c>
      <c r="C34" s="152">
        <v>0.4</v>
      </c>
      <c r="D34" s="153">
        <v>0.1</v>
      </c>
      <c r="E34" s="154">
        <v>0.5</v>
      </c>
      <c r="F34" s="155">
        <v>0</v>
      </c>
      <c r="G34" s="156">
        <v>0</v>
      </c>
      <c r="H34" s="153">
        <v>0</v>
      </c>
      <c r="I34" s="153">
        <v>0</v>
      </c>
      <c r="J34" s="153">
        <v>0</v>
      </c>
      <c r="K34" s="153">
        <v>0</v>
      </c>
      <c r="L34" s="154">
        <v>0</v>
      </c>
      <c r="M34" s="153">
        <v>0</v>
      </c>
      <c r="N34" s="154">
        <v>0</v>
      </c>
      <c r="O34" s="152">
        <v>0</v>
      </c>
      <c r="P34" s="153">
        <v>0</v>
      </c>
      <c r="Q34" s="153">
        <v>0</v>
      </c>
      <c r="R34" s="155">
        <v>0</v>
      </c>
      <c r="S34" s="157">
        <f t="shared" si="1"/>
        <v>0</v>
      </c>
      <c r="T34" s="130" t="s">
        <v>181</v>
      </c>
      <c r="U34" s="141" t="s">
        <v>314</v>
      </c>
      <c r="V34" s="189"/>
    </row>
    <row r="35" spans="2:22" ht="36" x14ac:dyDescent="0.3">
      <c r="B35" s="125" t="s">
        <v>125</v>
      </c>
      <c r="C35" s="152">
        <v>0.4</v>
      </c>
      <c r="D35" s="153">
        <v>0.1</v>
      </c>
      <c r="E35" s="154">
        <v>0.5</v>
      </c>
      <c r="F35" s="155">
        <v>0</v>
      </c>
      <c r="G35" s="156">
        <v>0</v>
      </c>
      <c r="H35" s="153">
        <v>0</v>
      </c>
      <c r="I35" s="153">
        <v>0</v>
      </c>
      <c r="J35" s="153">
        <v>0</v>
      </c>
      <c r="K35" s="153">
        <v>0</v>
      </c>
      <c r="L35" s="154">
        <v>0</v>
      </c>
      <c r="M35" s="153">
        <v>0</v>
      </c>
      <c r="N35" s="154">
        <v>0</v>
      </c>
      <c r="O35" s="152">
        <v>0</v>
      </c>
      <c r="P35" s="153">
        <v>0</v>
      </c>
      <c r="Q35" s="153">
        <v>0</v>
      </c>
      <c r="R35" s="155">
        <v>0</v>
      </c>
      <c r="S35" s="157">
        <f t="shared" si="1"/>
        <v>0</v>
      </c>
      <c r="T35" s="130" t="s">
        <v>182</v>
      </c>
      <c r="U35" s="141" t="s">
        <v>315</v>
      </c>
      <c r="V35" s="189"/>
    </row>
    <row r="36" spans="2:22" ht="36.75" thickBot="1" x14ac:dyDescent="0.35">
      <c r="B36" s="128" t="s">
        <v>126</v>
      </c>
      <c r="C36" s="172">
        <v>0.4</v>
      </c>
      <c r="D36" s="173">
        <v>0.1</v>
      </c>
      <c r="E36" s="174">
        <v>0.5</v>
      </c>
      <c r="F36" s="175">
        <v>0</v>
      </c>
      <c r="G36" s="176">
        <v>0</v>
      </c>
      <c r="H36" s="173">
        <v>0</v>
      </c>
      <c r="I36" s="173">
        <v>0</v>
      </c>
      <c r="J36" s="173">
        <v>0</v>
      </c>
      <c r="K36" s="173">
        <v>0</v>
      </c>
      <c r="L36" s="174">
        <v>0</v>
      </c>
      <c r="M36" s="173">
        <v>0</v>
      </c>
      <c r="N36" s="174">
        <v>0</v>
      </c>
      <c r="O36" s="172">
        <v>0</v>
      </c>
      <c r="P36" s="173">
        <v>0</v>
      </c>
      <c r="Q36" s="173">
        <v>0</v>
      </c>
      <c r="R36" s="175">
        <v>0</v>
      </c>
      <c r="S36" s="177">
        <f t="shared" si="1"/>
        <v>0</v>
      </c>
      <c r="T36" s="132" t="s">
        <v>183</v>
      </c>
      <c r="U36" s="142" t="s">
        <v>316</v>
      </c>
      <c r="V36" s="194"/>
    </row>
    <row r="37" spans="2:22" x14ac:dyDescent="0.3">
      <c r="B37" s="124" t="s">
        <v>127</v>
      </c>
      <c r="C37" s="143">
        <v>0.4</v>
      </c>
      <c r="D37" s="144">
        <v>0.3</v>
      </c>
      <c r="E37" s="145">
        <v>0.25</v>
      </c>
      <c r="F37" s="146">
        <v>0.05</v>
      </c>
      <c r="G37" s="147">
        <v>0</v>
      </c>
      <c r="H37" s="144">
        <v>0</v>
      </c>
      <c r="I37" s="144">
        <v>0</v>
      </c>
      <c r="J37" s="144">
        <v>0</v>
      </c>
      <c r="K37" s="144">
        <v>0</v>
      </c>
      <c r="L37" s="145">
        <v>0</v>
      </c>
      <c r="M37" s="144">
        <v>0</v>
      </c>
      <c r="N37" s="145">
        <v>0</v>
      </c>
      <c r="O37" s="143">
        <v>0</v>
      </c>
      <c r="P37" s="144">
        <v>0</v>
      </c>
      <c r="Q37" s="144">
        <v>0</v>
      </c>
      <c r="R37" s="146">
        <v>0</v>
      </c>
      <c r="S37" s="148">
        <f t="shared" si="1"/>
        <v>0</v>
      </c>
      <c r="T37" s="113" t="s">
        <v>158</v>
      </c>
      <c r="U37" s="114" t="s">
        <v>159</v>
      </c>
      <c r="V37" s="115" t="s">
        <v>184</v>
      </c>
    </row>
    <row r="38" spans="2:22" x14ac:dyDescent="0.3">
      <c r="B38" s="125" t="s">
        <v>128</v>
      </c>
      <c r="C38" s="152">
        <v>0.4</v>
      </c>
      <c r="D38" s="153">
        <v>0.3</v>
      </c>
      <c r="E38" s="154">
        <v>0.25</v>
      </c>
      <c r="F38" s="155">
        <v>0.05</v>
      </c>
      <c r="G38" s="156">
        <v>0</v>
      </c>
      <c r="H38" s="153">
        <v>0</v>
      </c>
      <c r="I38" s="153">
        <v>0</v>
      </c>
      <c r="J38" s="153">
        <v>0</v>
      </c>
      <c r="K38" s="153">
        <v>0</v>
      </c>
      <c r="L38" s="154">
        <v>0</v>
      </c>
      <c r="M38" s="153">
        <v>0</v>
      </c>
      <c r="N38" s="154">
        <v>0</v>
      </c>
      <c r="O38" s="152">
        <v>0</v>
      </c>
      <c r="P38" s="153">
        <v>0</v>
      </c>
      <c r="Q38" s="153">
        <v>0</v>
      </c>
      <c r="R38" s="155">
        <v>0</v>
      </c>
      <c r="S38" s="157">
        <f t="shared" si="1"/>
        <v>0</v>
      </c>
      <c r="T38" s="130" t="s">
        <v>185</v>
      </c>
      <c r="U38" s="95" t="s">
        <v>186</v>
      </c>
      <c r="V38" s="131" t="s">
        <v>187</v>
      </c>
    </row>
    <row r="39" spans="2:22" x14ac:dyDescent="0.3">
      <c r="B39" s="125" t="s">
        <v>129</v>
      </c>
      <c r="C39" s="152">
        <v>0.4</v>
      </c>
      <c r="D39" s="153">
        <v>0.3</v>
      </c>
      <c r="E39" s="154">
        <v>0.25</v>
      </c>
      <c r="F39" s="155">
        <v>0.05</v>
      </c>
      <c r="G39" s="156">
        <v>0</v>
      </c>
      <c r="H39" s="153">
        <v>0</v>
      </c>
      <c r="I39" s="153">
        <v>0</v>
      </c>
      <c r="J39" s="153">
        <v>0</v>
      </c>
      <c r="K39" s="153">
        <v>0</v>
      </c>
      <c r="L39" s="154">
        <v>0</v>
      </c>
      <c r="M39" s="153">
        <v>0</v>
      </c>
      <c r="N39" s="154">
        <v>0</v>
      </c>
      <c r="O39" s="152">
        <v>0</v>
      </c>
      <c r="P39" s="153">
        <v>0</v>
      </c>
      <c r="Q39" s="153">
        <v>0</v>
      </c>
      <c r="R39" s="155">
        <v>0</v>
      </c>
      <c r="S39" s="157">
        <f t="shared" si="1"/>
        <v>0</v>
      </c>
      <c r="T39" s="130" t="s">
        <v>188</v>
      </c>
      <c r="U39" s="95" t="s">
        <v>189</v>
      </c>
      <c r="V39" s="131" t="s">
        <v>190</v>
      </c>
    </row>
    <row r="40" spans="2:22" x14ac:dyDescent="0.3">
      <c r="B40" s="125" t="s">
        <v>130</v>
      </c>
      <c r="C40" s="152">
        <v>0.4</v>
      </c>
      <c r="D40" s="153">
        <v>0.3</v>
      </c>
      <c r="E40" s="154">
        <v>0.25</v>
      </c>
      <c r="F40" s="155">
        <v>0.05</v>
      </c>
      <c r="G40" s="156">
        <v>0</v>
      </c>
      <c r="H40" s="153">
        <v>0</v>
      </c>
      <c r="I40" s="153">
        <v>0</v>
      </c>
      <c r="J40" s="153">
        <v>0</v>
      </c>
      <c r="K40" s="153">
        <v>0</v>
      </c>
      <c r="L40" s="154">
        <v>0</v>
      </c>
      <c r="M40" s="153">
        <v>0</v>
      </c>
      <c r="N40" s="154">
        <v>0</v>
      </c>
      <c r="O40" s="152">
        <v>0</v>
      </c>
      <c r="P40" s="153">
        <v>0</v>
      </c>
      <c r="Q40" s="153">
        <v>0</v>
      </c>
      <c r="R40" s="155">
        <v>0</v>
      </c>
      <c r="S40" s="157">
        <f t="shared" si="1"/>
        <v>0</v>
      </c>
      <c r="T40" s="130" t="s">
        <v>191</v>
      </c>
      <c r="U40" s="95" t="s">
        <v>192</v>
      </c>
      <c r="V40" s="131" t="s">
        <v>193</v>
      </c>
    </row>
    <row r="41" spans="2:22" x14ac:dyDescent="0.3">
      <c r="B41" s="125" t="s">
        <v>131</v>
      </c>
      <c r="C41" s="152">
        <v>0.4</v>
      </c>
      <c r="D41" s="153">
        <v>0.3</v>
      </c>
      <c r="E41" s="154">
        <v>0.25</v>
      </c>
      <c r="F41" s="155">
        <v>0.05</v>
      </c>
      <c r="G41" s="156">
        <v>0</v>
      </c>
      <c r="H41" s="153">
        <v>0</v>
      </c>
      <c r="I41" s="153">
        <v>0</v>
      </c>
      <c r="J41" s="153">
        <v>0</v>
      </c>
      <c r="K41" s="153">
        <v>0</v>
      </c>
      <c r="L41" s="154">
        <v>0</v>
      </c>
      <c r="M41" s="153">
        <v>0</v>
      </c>
      <c r="N41" s="154">
        <v>0</v>
      </c>
      <c r="O41" s="152">
        <v>0</v>
      </c>
      <c r="P41" s="153">
        <v>0</v>
      </c>
      <c r="Q41" s="153">
        <v>0</v>
      </c>
      <c r="R41" s="155">
        <v>0</v>
      </c>
      <c r="S41" s="157">
        <f t="shared" si="1"/>
        <v>0</v>
      </c>
      <c r="T41" s="130" t="s">
        <v>194</v>
      </c>
      <c r="U41" s="95" t="s">
        <v>195</v>
      </c>
      <c r="V41" s="131" t="s">
        <v>196</v>
      </c>
    </row>
    <row r="42" spans="2:22" x14ac:dyDescent="0.3">
      <c r="B42" s="125" t="s">
        <v>132</v>
      </c>
      <c r="C42" s="152">
        <v>0.4</v>
      </c>
      <c r="D42" s="153">
        <v>0.3</v>
      </c>
      <c r="E42" s="154">
        <v>0.25</v>
      </c>
      <c r="F42" s="155">
        <v>0.05</v>
      </c>
      <c r="G42" s="156">
        <v>0</v>
      </c>
      <c r="H42" s="153">
        <v>0</v>
      </c>
      <c r="I42" s="153">
        <v>0</v>
      </c>
      <c r="J42" s="153">
        <v>0</v>
      </c>
      <c r="K42" s="153">
        <v>0</v>
      </c>
      <c r="L42" s="154">
        <v>0</v>
      </c>
      <c r="M42" s="153">
        <v>0</v>
      </c>
      <c r="N42" s="154">
        <v>0</v>
      </c>
      <c r="O42" s="152">
        <v>0</v>
      </c>
      <c r="P42" s="153">
        <v>0</v>
      </c>
      <c r="Q42" s="153">
        <v>0</v>
      </c>
      <c r="R42" s="155">
        <v>0</v>
      </c>
      <c r="S42" s="157">
        <f t="shared" si="1"/>
        <v>0</v>
      </c>
      <c r="T42" s="130" t="s">
        <v>197</v>
      </c>
      <c r="U42" s="95" t="s">
        <v>198</v>
      </c>
      <c r="V42" s="131" t="s">
        <v>199</v>
      </c>
    </row>
    <row r="43" spans="2:22" x14ac:dyDescent="0.3">
      <c r="B43" s="125" t="s">
        <v>133</v>
      </c>
      <c r="C43" s="152">
        <v>0.4</v>
      </c>
      <c r="D43" s="153">
        <v>0.3</v>
      </c>
      <c r="E43" s="154">
        <v>0.25</v>
      </c>
      <c r="F43" s="155">
        <v>0.05</v>
      </c>
      <c r="G43" s="156">
        <v>0</v>
      </c>
      <c r="H43" s="153">
        <v>0</v>
      </c>
      <c r="I43" s="153">
        <v>0</v>
      </c>
      <c r="J43" s="153">
        <v>0</v>
      </c>
      <c r="K43" s="153">
        <v>0</v>
      </c>
      <c r="L43" s="154">
        <v>0</v>
      </c>
      <c r="M43" s="153">
        <v>0</v>
      </c>
      <c r="N43" s="154">
        <v>0</v>
      </c>
      <c r="O43" s="152">
        <v>0</v>
      </c>
      <c r="P43" s="153">
        <v>0</v>
      </c>
      <c r="Q43" s="153">
        <v>0</v>
      </c>
      <c r="R43" s="155">
        <v>0</v>
      </c>
      <c r="S43" s="157">
        <f t="shared" si="1"/>
        <v>0</v>
      </c>
      <c r="T43" s="130" t="s">
        <v>200</v>
      </c>
      <c r="U43" s="95" t="s">
        <v>201</v>
      </c>
      <c r="V43" s="131" t="s">
        <v>202</v>
      </c>
    </row>
    <row r="44" spans="2:22" x14ac:dyDescent="0.3">
      <c r="B44" s="125" t="s">
        <v>134</v>
      </c>
      <c r="C44" s="152">
        <v>0.4</v>
      </c>
      <c r="D44" s="153">
        <v>0.3</v>
      </c>
      <c r="E44" s="154">
        <v>0.25</v>
      </c>
      <c r="F44" s="155">
        <v>0.05</v>
      </c>
      <c r="G44" s="156">
        <v>0</v>
      </c>
      <c r="H44" s="153">
        <v>0</v>
      </c>
      <c r="I44" s="153">
        <v>0</v>
      </c>
      <c r="J44" s="153">
        <v>0</v>
      </c>
      <c r="K44" s="153">
        <v>0</v>
      </c>
      <c r="L44" s="154">
        <v>0</v>
      </c>
      <c r="M44" s="153">
        <v>0</v>
      </c>
      <c r="N44" s="154">
        <v>0</v>
      </c>
      <c r="O44" s="152">
        <v>0</v>
      </c>
      <c r="P44" s="153">
        <v>0</v>
      </c>
      <c r="Q44" s="153">
        <v>0</v>
      </c>
      <c r="R44" s="155">
        <v>0</v>
      </c>
      <c r="S44" s="157">
        <f t="shared" si="1"/>
        <v>0</v>
      </c>
      <c r="T44" s="130" t="s">
        <v>203</v>
      </c>
      <c r="U44" s="95" t="s">
        <v>204</v>
      </c>
      <c r="V44" s="131" t="s">
        <v>205</v>
      </c>
    </row>
    <row r="45" spans="2:22" x14ac:dyDescent="0.3">
      <c r="B45" s="125" t="s">
        <v>135</v>
      </c>
      <c r="C45" s="152">
        <v>0.4</v>
      </c>
      <c r="D45" s="153">
        <v>0.3</v>
      </c>
      <c r="E45" s="154">
        <v>0.25</v>
      </c>
      <c r="F45" s="155">
        <v>0.05</v>
      </c>
      <c r="G45" s="156">
        <v>0</v>
      </c>
      <c r="H45" s="153">
        <v>0</v>
      </c>
      <c r="I45" s="153">
        <v>0</v>
      </c>
      <c r="J45" s="153">
        <v>0</v>
      </c>
      <c r="K45" s="153">
        <v>0</v>
      </c>
      <c r="L45" s="154">
        <v>0</v>
      </c>
      <c r="M45" s="153">
        <v>0</v>
      </c>
      <c r="N45" s="154">
        <v>0</v>
      </c>
      <c r="O45" s="152">
        <v>0</v>
      </c>
      <c r="P45" s="153">
        <v>0</v>
      </c>
      <c r="Q45" s="153">
        <v>0</v>
      </c>
      <c r="R45" s="155">
        <v>0</v>
      </c>
      <c r="S45" s="157">
        <f t="shared" ref="S45:S65" si="2">1-SUM(C45:R45)</f>
        <v>0</v>
      </c>
      <c r="T45" s="130" t="s">
        <v>206</v>
      </c>
      <c r="U45" s="95" t="s">
        <v>207</v>
      </c>
      <c r="V45" s="131" t="s">
        <v>208</v>
      </c>
    </row>
    <row r="46" spans="2:22" x14ac:dyDescent="0.3">
      <c r="B46" s="125" t="s">
        <v>136</v>
      </c>
      <c r="C46" s="152">
        <v>0.4</v>
      </c>
      <c r="D46" s="153">
        <v>0.3</v>
      </c>
      <c r="E46" s="154">
        <v>0.25</v>
      </c>
      <c r="F46" s="155">
        <v>0.05</v>
      </c>
      <c r="G46" s="156">
        <v>0</v>
      </c>
      <c r="H46" s="153">
        <v>0</v>
      </c>
      <c r="I46" s="153">
        <v>0</v>
      </c>
      <c r="J46" s="153">
        <v>0</v>
      </c>
      <c r="K46" s="153">
        <v>0</v>
      </c>
      <c r="L46" s="154">
        <v>0</v>
      </c>
      <c r="M46" s="153">
        <v>0</v>
      </c>
      <c r="N46" s="154">
        <v>0</v>
      </c>
      <c r="O46" s="152">
        <v>0</v>
      </c>
      <c r="P46" s="153">
        <v>0</v>
      </c>
      <c r="Q46" s="153">
        <v>0</v>
      </c>
      <c r="R46" s="155">
        <v>0</v>
      </c>
      <c r="S46" s="157">
        <f t="shared" si="2"/>
        <v>0</v>
      </c>
      <c r="T46" s="130" t="s">
        <v>209</v>
      </c>
      <c r="U46" s="95" t="s">
        <v>210</v>
      </c>
      <c r="V46" s="131" t="s">
        <v>211</v>
      </c>
    </row>
    <row r="47" spans="2:22" x14ac:dyDescent="0.3">
      <c r="B47" s="125" t="s">
        <v>137</v>
      </c>
      <c r="C47" s="152">
        <v>0.4</v>
      </c>
      <c r="D47" s="153">
        <v>0.3</v>
      </c>
      <c r="E47" s="154">
        <v>0.25</v>
      </c>
      <c r="F47" s="155">
        <v>0.05</v>
      </c>
      <c r="G47" s="156">
        <v>0</v>
      </c>
      <c r="H47" s="153">
        <v>0</v>
      </c>
      <c r="I47" s="153">
        <v>0</v>
      </c>
      <c r="J47" s="153">
        <v>0</v>
      </c>
      <c r="K47" s="153">
        <v>0</v>
      </c>
      <c r="L47" s="154">
        <v>0</v>
      </c>
      <c r="M47" s="153">
        <v>0</v>
      </c>
      <c r="N47" s="154">
        <v>0</v>
      </c>
      <c r="O47" s="152">
        <v>0</v>
      </c>
      <c r="P47" s="153">
        <v>0</v>
      </c>
      <c r="Q47" s="153">
        <v>0</v>
      </c>
      <c r="R47" s="155">
        <v>0</v>
      </c>
      <c r="S47" s="157">
        <f t="shared" si="2"/>
        <v>0</v>
      </c>
      <c r="T47" s="130" t="s">
        <v>212</v>
      </c>
      <c r="U47" s="95" t="s">
        <v>213</v>
      </c>
      <c r="V47" s="131" t="s">
        <v>214</v>
      </c>
    </row>
    <row r="48" spans="2:22" ht="12.75" thickBot="1" x14ac:dyDescent="0.35">
      <c r="B48" s="127" t="s">
        <v>138</v>
      </c>
      <c r="C48" s="164">
        <v>0.4</v>
      </c>
      <c r="D48" s="165">
        <v>0.3</v>
      </c>
      <c r="E48" s="166">
        <v>0.25</v>
      </c>
      <c r="F48" s="167">
        <v>0.05</v>
      </c>
      <c r="G48" s="168">
        <v>0</v>
      </c>
      <c r="H48" s="165">
        <v>0</v>
      </c>
      <c r="I48" s="165">
        <v>0</v>
      </c>
      <c r="J48" s="165">
        <v>0</v>
      </c>
      <c r="K48" s="165">
        <v>0</v>
      </c>
      <c r="L48" s="166">
        <v>0</v>
      </c>
      <c r="M48" s="165">
        <v>0</v>
      </c>
      <c r="N48" s="166">
        <v>0</v>
      </c>
      <c r="O48" s="164">
        <v>0</v>
      </c>
      <c r="P48" s="165">
        <v>0</v>
      </c>
      <c r="Q48" s="165">
        <v>0</v>
      </c>
      <c r="R48" s="167">
        <v>0</v>
      </c>
      <c r="S48" s="169">
        <f t="shared" si="2"/>
        <v>0</v>
      </c>
      <c r="T48" s="132" t="s">
        <v>215</v>
      </c>
      <c r="U48" s="133" t="s">
        <v>216</v>
      </c>
      <c r="V48" s="134" t="s">
        <v>217</v>
      </c>
    </row>
    <row r="49" spans="2:22" x14ac:dyDescent="0.3">
      <c r="B49" s="124" t="s">
        <v>139</v>
      </c>
      <c r="C49" s="143">
        <v>1</v>
      </c>
      <c r="D49" s="144">
        <v>0</v>
      </c>
      <c r="E49" s="145">
        <v>0</v>
      </c>
      <c r="F49" s="146">
        <v>0</v>
      </c>
      <c r="G49" s="147">
        <v>0</v>
      </c>
      <c r="H49" s="144">
        <v>0</v>
      </c>
      <c r="I49" s="144">
        <v>0</v>
      </c>
      <c r="J49" s="144">
        <v>0</v>
      </c>
      <c r="K49" s="144">
        <v>0</v>
      </c>
      <c r="L49" s="145">
        <v>0</v>
      </c>
      <c r="M49" s="144">
        <v>0</v>
      </c>
      <c r="N49" s="145">
        <v>0</v>
      </c>
      <c r="O49" s="143">
        <v>0</v>
      </c>
      <c r="P49" s="144">
        <v>0</v>
      </c>
      <c r="Q49" s="144">
        <v>0</v>
      </c>
      <c r="R49" s="146">
        <v>0</v>
      </c>
      <c r="S49" s="148">
        <f t="shared" si="2"/>
        <v>0</v>
      </c>
      <c r="T49" s="184"/>
      <c r="U49" s="185"/>
      <c r="V49" s="186"/>
    </row>
    <row r="50" spans="2:22" x14ac:dyDescent="0.3">
      <c r="B50" s="125" t="s">
        <v>87</v>
      </c>
      <c r="C50" s="152">
        <v>1</v>
      </c>
      <c r="D50" s="153">
        <v>0</v>
      </c>
      <c r="E50" s="154">
        <v>0</v>
      </c>
      <c r="F50" s="155">
        <v>0</v>
      </c>
      <c r="G50" s="156">
        <v>0</v>
      </c>
      <c r="H50" s="153">
        <v>0</v>
      </c>
      <c r="I50" s="153">
        <v>0</v>
      </c>
      <c r="J50" s="153">
        <v>0</v>
      </c>
      <c r="K50" s="153">
        <v>0</v>
      </c>
      <c r="L50" s="154">
        <v>0</v>
      </c>
      <c r="M50" s="153">
        <v>0</v>
      </c>
      <c r="N50" s="154">
        <v>0</v>
      </c>
      <c r="O50" s="152">
        <v>0</v>
      </c>
      <c r="P50" s="153">
        <v>0</v>
      </c>
      <c r="Q50" s="153">
        <v>0</v>
      </c>
      <c r="R50" s="155">
        <v>0</v>
      </c>
      <c r="S50" s="157">
        <f t="shared" si="2"/>
        <v>0</v>
      </c>
      <c r="T50" s="187"/>
      <c r="U50" s="188"/>
      <c r="V50" s="189"/>
    </row>
    <row r="51" spans="2:22" x14ac:dyDescent="0.3">
      <c r="B51" s="125" t="s">
        <v>88</v>
      </c>
      <c r="C51" s="152">
        <v>1</v>
      </c>
      <c r="D51" s="153">
        <v>0</v>
      </c>
      <c r="E51" s="154">
        <v>0</v>
      </c>
      <c r="F51" s="155">
        <v>0</v>
      </c>
      <c r="G51" s="156">
        <v>0</v>
      </c>
      <c r="H51" s="153">
        <v>0</v>
      </c>
      <c r="I51" s="153">
        <v>0</v>
      </c>
      <c r="J51" s="153">
        <v>0</v>
      </c>
      <c r="K51" s="153">
        <v>0</v>
      </c>
      <c r="L51" s="154">
        <v>0</v>
      </c>
      <c r="M51" s="153">
        <v>0</v>
      </c>
      <c r="N51" s="154">
        <v>0</v>
      </c>
      <c r="O51" s="152">
        <v>0</v>
      </c>
      <c r="P51" s="153">
        <v>0</v>
      </c>
      <c r="Q51" s="153">
        <v>0</v>
      </c>
      <c r="R51" s="155">
        <v>0</v>
      </c>
      <c r="S51" s="157">
        <f t="shared" si="2"/>
        <v>0</v>
      </c>
      <c r="T51" s="187"/>
      <c r="U51" s="188"/>
      <c r="V51" s="189"/>
    </row>
    <row r="52" spans="2:22" x14ac:dyDescent="0.3">
      <c r="B52" s="125" t="s">
        <v>89</v>
      </c>
      <c r="C52" s="152">
        <v>1</v>
      </c>
      <c r="D52" s="153">
        <v>0</v>
      </c>
      <c r="E52" s="154">
        <v>0</v>
      </c>
      <c r="F52" s="155">
        <v>0</v>
      </c>
      <c r="G52" s="156">
        <v>0</v>
      </c>
      <c r="H52" s="153">
        <v>0</v>
      </c>
      <c r="I52" s="153">
        <v>0</v>
      </c>
      <c r="J52" s="153">
        <v>0</v>
      </c>
      <c r="K52" s="153">
        <v>0</v>
      </c>
      <c r="L52" s="154">
        <v>0</v>
      </c>
      <c r="M52" s="153">
        <v>0</v>
      </c>
      <c r="N52" s="154">
        <v>0</v>
      </c>
      <c r="O52" s="152">
        <v>0</v>
      </c>
      <c r="P52" s="153">
        <v>0</v>
      </c>
      <c r="Q52" s="153">
        <v>0</v>
      </c>
      <c r="R52" s="155">
        <v>0</v>
      </c>
      <c r="S52" s="157">
        <f t="shared" si="2"/>
        <v>0</v>
      </c>
      <c r="T52" s="187"/>
      <c r="U52" s="188"/>
      <c r="V52" s="189"/>
    </row>
    <row r="53" spans="2:22" x14ac:dyDescent="0.3">
      <c r="B53" s="125" t="s">
        <v>90</v>
      </c>
      <c r="C53" s="152">
        <v>1</v>
      </c>
      <c r="D53" s="153">
        <v>0</v>
      </c>
      <c r="E53" s="154">
        <v>0</v>
      </c>
      <c r="F53" s="155">
        <v>0</v>
      </c>
      <c r="G53" s="156">
        <v>0</v>
      </c>
      <c r="H53" s="153">
        <v>0</v>
      </c>
      <c r="I53" s="153">
        <v>0</v>
      </c>
      <c r="J53" s="153">
        <v>0</v>
      </c>
      <c r="K53" s="153">
        <v>0</v>
      </c>
      <c r="L53" s="154">
        <v>0</v>
      </c>
      <c r="M53" s="153">
        <v>0</v>
      </c>
      <c r="N53" s="154">
        <v>0</v>
      </c>
      <c r="O53" s="152">
        <v>0</v>
      </c>
      <c r="P53" s="153">
        <v>0</v>
      </c>
      <c r="Q53" s="153">
        <v>0</v>
      </c>
      <c r="R53" s="155">
        <v>0</v>
      </c>
      <c r="S53" s="157">
        <f t="shared" si="2"/>
        <v>0</v>
      </c>
      <c r="T53" s="187"/>
      <c r="U53" s="188"/>
      <c r="V53" s="189"/>
    </row>
    <row r="54" spans="2:22" x14ac:dyDescent="0.3">
      <c r="B54" s="125" t="s">
        <v>91</v>
      </c>
      <c r="C54" s="152">
        <v>1</v>
      </c>
      <c r="D54" s="153">
        <v>0</v>
      </c>
      <c r="E54" s="154">
        <v>0</v>
      </c>
      <c r="F54" s="155">
        <v>0</v>
      </c>
      <c r="G54" s="156">
        <v>0</v>
      </c>
      <c r="H54" s="153">
        <v>0</v>
      </c>
      <c r="I54" s="153">
        <v>0</v>
      </c>
      <c r="J54" s="153">
        <v>0</v>
      </c>
      <c r="K54" s="153">
        <v>0</v>
      </c>
      <c r="L54" s="154">
        <v>0</v>
      </c>
      <c r="M54" s="153">
        <v>0</v>
      </c>
      <c r="N54" s="154">
        <v>0</v>
      </c>
      <c r="O54" s="152">
        <v>0</v>
      </c>
      <c r="P54" s="153">
        <v>0</v>
      </c>
      <c r="Q54" s="153">
        <v>0</v>
      </c>
      <c r="R54" s="155">
        <v>0</v>
      </c>
      <c r="S54" s="157">
        <f t="shared" si="2"/>
        <v>0</v>
      </c>
      <c r="T54" s="187"/>
      <c r="U54" s="188"/>
      <c r="V54" s="189"/>
    </row>
    <row r="55" spans="2:22" x14ac:dyDescent="0.3">
      <c r="B55" s="125" t="s">
        <v>92</v>
      </c>
      <c r="C55" s="152">
        <v>1</v>
      </c>
      <c r="D55" s="153">
        <v>0</v>
      </c>
      <c r="E55" s="154">
        <v>0</v>
      </c>
      <c r="F55" s="155">
        <v>0</v>
      </c>
      <c r="G55" s="156">
        <v>0</v>
      </c>
      <c r="H55" s="153">
        <v>0</v>
      </c>
      <c r="I55" s="153">
        <v>0</v>
      </c>
      <c r="J55" s="153">
        <v>0</v>
      </c>
      <c r="K55" s="153">
        <v>0</v>
      </c>
      <c r="L55" s="154">
        <v>0</v>
      </c>
      <c r="M55" s="153">
        <v>0</v>
      </c>
      <c r="N55" s="154">
        <v>0</v>
      </c>
      <c r="O55" s="152">
        <v>0</v>
      </c>
      <c r="P55" s="153">
        <v>0</v>
      </c>
      <c r="Q55" s="153">
        <v>0</v>
      </c>
      <c r="R55" s="155">
        <v>0</v>
      </c>
      <c r="S55" s="157">
        <f t="shared" si="2"/>
        <v>0</v>
      </c>
      <c r="T55" s="187"/>
      <c r="U55" s="188"/>
      <c r="V55" s="189"/>
    </row>
    <row r="56" spans="2:22" x14ac:dyDescent="0.3">
      <c r="B56" s="125" t="s">
        <v>93</v>
      </c>
      <c r="C56" s="152">
        <v>1</v>
      </c>
      <c r="D56" s="153">
        <v>0</v>
      </c>
      <c r="E56" s="154">
        <v>0</v>
      </c>
      <c r="F56" s="155">
        <v>0</v>
      </c>
      <c r="G56" s="156">
        <v>0</v>
      </c>
      <c r="H56" s="153">
        <v>0</v>
      </c>
      <c r="I56" s="153">
        <v>0</v>
      </c>
      <c r="J56" s="153">
        <v>0</v>
      </c>
      <c r="K56" s="153">
        <v>0</v>
      </c>
      <c r="L56" s="154">
        <v>0</v>
      </c>
      <c r="M56" s="153">
        <v>0</v>
      </c>
      <c r="N56" s="154">
        <v>0</v>
      </c>
      <c r="O56" s="152">
        <v>0</v>
      </c>
      <c r="P56" s="153">
        <v>0</v>
      </c>
      <c r="Q56" s="153">
        <v>0</v>
      </c>
      <c r="R56" s="155">
        <v>0</v>
      </c>
      <c r="S56" s="157">
        <f t="shared" si="2"/>
        <v>0</v>
      </c>
      <c r="T56" s="187"/>
      <c r="U56" s="188"/>
      <c r="V56" s="189"/>
    </row>
    <row r="57" spans="2:22" x14ac:dyDescent="0.3">
      <c r="B57" s="125" t="s">
        <v>94</v>
      </c>
      <c r="C57" s="152">
        <v>1</v>
      </c>
      <c r="D57" s="153">
        <v>0</v>
      </c>
      <c r="E57" s="154">
        <v>0</v>
      </c>
      <c r="F57" s="155">
        <v>0</v>
      </c>
      <c r="G57" s="156">
        <v>0</v>
      </c>
      <c r="H57" s="153">
        <v>0</v>
      </c>
      <c r="I57" s="153">
        <v>0</v>
      </c>
      <c r="J57" s="153">
        <v>0</v>
      </c>
      <c r="K57" s="153">
        <v>0</v>
      </c>
      <c r="L57" s="154">
        <v>0</v>
      </c>
      <c r="M57" s="153">
        <v>0</v>
      </c>
      <c r="N57" s="154">
        <v>0</v>
      </c>
      <c r="O57" s="152">
        <v>0</v>
      </c>
      <c r="P57" s="153">
        <v>0</v>
      </c>
      <c r="Q57" s="153">
        <v>0</v>
      </c>
      <c r="R57" s="155">
        <v>0</v>
      </c>
      <c r="S57" s="157">
        <f t="shared" si="2"/>
        <v>0</v>
      </c>
      <c r="T57" s="187"/>
      <c r="U57" s="188"/>
      <c r="V57" s="189"/>
    </row>
    <row r="58" spans="2:22" x14ac:dyDescent="0.3">
      <c r="B58" s="125" t="s">
        <v>95</v>
      </c>
      <c r="C58" s="152">
        <v>1</v>
      </c>
      <c r="D58" s="153">
        <v>0</v>
      </c>
      <c r="E58" s="154">
        <v>0</v>
      </c>
      <c r="F58" s="155">
        <v>0</v>
      </c>
      <c r="G58" s="156">
        <v>0</v>
      </c>
      <c r="H58" s="153">
        <v>0</v>
      </c>
      <c r="I58" s="153">
        <v>0</v>
      </c>
      <c r="J58" s="153">
        <v>0</v>
      </c>
      <c r="K58" s="153">
        <v>0</v>
      </c>
      <c r="L58" s="154">
        <v>0</v>
      </c>
      <c r="M58" s="153">
        <v>0</v>
      </c>
      <c r="N58" s="154">
        <v>0</v>
      </c>
      <c r="O58" s="152">
        <v>0</v>
      </c>
      <c r="P58" s="153">
        <v>0</v>
      </c>
      <c r="Q58" s="153">
        <v>0</v>
      </c>
      <c r="R58" s="155">
        <v>0</v>
      </c>
      <c r="S58" s="157">
        <f t="shared" si="2"/>
        <v>0</v>
      </c>
      <c r="T58" s="187"/>
      <c r="U58" s="188"/>
      <c r="V58" s="189"/>
    </row>
    <row r="59" spans="2:22" x14ac:dyDescent="0.3">
      <c r="B59" s="125" t="s">
        <v>96</v>
      </c>
      <c r="C59" s="152">
        <v>1</v>
      </c>
      <c r="D59" s="153">
        <v>0</v>
      </c>
      <c r="E59" s="154">
        <v>0</v>
      </c>
      <c r="F59" s="155">
        <v>0</v>
      </c>
      <c r="G59" s="156">
        <v>0</v>
      </c>
      <c r="H59" s="153">
        <v>0</v>
      </c>
      <c r="I59" s="153">
        <v>0</v>
      </c>
      <c r="J59" s="153">
        <v>0</v>
      </c>
      <c r="K59" s="153">
        <v>0</v>
      </c>
      <c r="L59" s="154">
        <v>0</v>
      </c>
      <c r="M59" s="153">
        <v>0</v>
      </c>
      <c r="N59" s="154">
        <v>0</v>
      </c>
      <c r="O59" s="152">
        <v>0</v>
      </c>
      <c r="P59" s="153">
        <v>0</v>
      </c>
      <c r="Q59" s="153">
        <v>0</v>
      </c>
      <c r="R59" s="155">
        <v>0</v>
      </c>
      <c r="S59" s="157">
        <f t="shared" si="2"/>
        <v>0</v>
      </c>
      <c r="T59" s="187"/>
      <c r="U59" s="188"/>
      <c r="V59" s="189"/>
    </row>
    <row r="60" spans="2:22" x14ac:dyDescent="0.3">
      <c r="B60" s="125" t="s">
        <v>97</v>
      </c>
      <c r="C60" s="152">
        <v>1</v>
      </c>
      <c r="D60" s="153">
        <v>0</v>
      </c>
      <c r="E60" s="154">
        <v>0</v>
      </c>
      <c r="F60" s="155">
        <v>0</v>
      </c>
      <c r="G60" s="156">
        <v>0</v>
      </c>
      <c r="H60" s="153">
        <v>0</v>
      </c>
      <c r="I60" s="153">
        <v>0</v>
      </c>
      <c r="J60" s="153">
        <v>0</v>
      </c>
      <c r="K60" s="153">
        <v>0</v>
      </c>
      <c r="L60" s="154">
        <v>0</v>
      </c>
      <c r="M60" s="153">
        <v>0</v>
      </c>
      <c r="N60" s="154">
        <v>0</v>
      </c>
      <c r="O60" s="152">
        <v>0</v>
      </c>
      <c r="P60" s="153">
        <v>0</v>
      </c>
      <c r="Q60" s="153">
        <v>0</v>
      </c>
      <c r="R60" s="155">
        <v>0</v>
      </c>
      <c r="S60" s="157">
        <f t="shared" si="2"/>
        <v>0</v>
      </c>
      <c r="T60" s="187"/>
      <c r="U60" s="188"/>
      <c r="V60" s="189"/>
    </row>
    <row r="61" spans="2:22" x14ac:dyDescent="0.3">
      <c r="B61" s="125" t="s">
        <v>98</v>
      </c>
      <c r="C61" s="152">
        <v>1</v>
      </c>
      <c r="D61" s="153">
        <v>0</v>
      </c>
      <c r="E61" s="154">
        <v>0</v>
      </c>
      <c r="F61" s="155">
        <v>0</v>
      </c>
      <c r="G61" s="156">
        <v>0</v>
      </c>
      <c r="H61" s="153">
        <v>0</v>
      </c>
      <c r="I61" s="153">
        <v>0</v>
      </c>
      <c r="J61" s="153">
        <v>0</v>
      </c>
      <c r="K61" s="153">
        <v>0</v>
      </c>
      <c r="L61" s="154">
        <v>0</v>
      </c>
      <c r="M61" s="153">
        <v>0</v>
      </c>
      <c r="N61" s="154">
        <v>0</v>
      </c>
      <c r="O61" s="152">
        <v>0</v>
      </c>
      <c r="P61" s="153">
        <v>0</v>
      </c>
      <c r="Q61" s="153">
        <v>0</v>
      </c>
      <c r="R61" s="155">
        <v>0</v>
      </c>
      <c r="S61" s="157">
        <f t="shared" si="2"/>
        <v>0</v>
      </c>
      <c r="T61" s="187"/>
      <c r="U61" s="188"/>
      <c r="V61" s="189"/>
    </row>
    <row r="62" spans="2:22" x14ac:dyDescent="0.3">
      <c r="B62" s="125" t="s">
        <v>99</v>
      </c>
      <c r="C62" s="152">
        <v>1</v>
      </c>
      <c r="D62" s="153">
        <v>0</v>
      </c>
      <c r="E62" s="154">
        <v>0</v>
      </c>
      <c r="F62" s="155">
        <v>0</v>
      </c>
      <c r="G62" s="156">
        <v>0</v>
      </c>
      <c r="H62" s="153">
        <v>0</v>
      </c>
      <c r="I62" s="153">
        <v>0</v>
      </c>
      <c r="J62" s="153">
        <v>0</v>
      </c>
      <c r="K62" s="153">
        <v>0</v>
      </c>
      <c r="L62" s="154">
        <v>0</v>
      </c>
      <c r="M62" s="153">
        <v>0</v>
      </c>
      <c r="N62" s="154">
        <v>0</v>
      </c>
      <c r="O62" s="152">
        <v>0</v>
      </c>
      <c r="P62" s="153">
        <v>0</v>
      </c>
      <c r="Q62" s="153">
        <v>0</v>
      </c>
      <c r="R62" s="155">
        <v>0</v>
      </c>
      <c r="S62" s="157">
        <f t="shared" si="2"/>
        <v>0</v>
      </c>
      <c r="T62" s="187"/>
      <c r="U62" s="188"/>
      <c r="V62" s="189"/>
    </row>
    <row r="63" spans="2:22" x14ac:dyDescent="0.3">
      <c r="B63" s="125" t="s">
        <v>100</v>
      </c>
      <c r="C63" s="152">
        <v>1</v>
      </c>
      <c r="D63" s="153">
        <v>0</v>
      </c>
      <c r="E63" s="154">
        <v>0</v>
      </c>
      <c r="F63" s="155">
        <v>0</v>
      </c>
      <c r="G63" s="156">
        <v>0</v>
      </c>
      <c r="H63" s="153">
        <v>0</v>
      </c>
      <c r="I63" s="153">
        <v>0</v>
      </c>
      <c r="J63" s="153">
        <v>0</v>
      </c>
      <c r="K63" s="153">
        <v>0</v>
      </c>
      <c r="L63" s="154">
        <v>0</v>
      </c>
      <c r="M63" s="153">
        <v>0</v>
      </c>
      <c r="N63" s="154">
        <v>0</v>
      </c>
      <c r="O63" s="152">
        <v>0</v>
      </c>
      <c r="P63" s="153">
        <v>0</v>
      </c>
      <c r="Q63" s="153">
        <v>0</v>
      </c>
      <c r="R63" s="155">
        <v>0</v>
      </c>
      <c r="S63" s="157">
        <f t="shared" si="2"/>
        <v>0</v>
      </c>
      <c r="T63" s="187"/>
      <c r="U63" s="188"/>
      <c r="V63" s="189"/>
    </row>
    <row r="64" spans="2:22" x14ac:dyDescent="0.3">
      <c r="B64" s="125" t="s">
        <v>101</v>
      </c>
      <c r="C64" s="152">
        <v>1</v>
      </c>
      <c r="D64" s="153">
        <v>0</v>
      </c>
      <c r="E64" s="154">
        <v>0</v>
      </c>
      <c r="F64" s="155">
        <v>0</v>
      </c>
      <c r="G64" s="156">
        <v>0</v>
      </c>
      <c r="H64" s="153">
        <v>0</v>
      </c>
      <c r="I64" s="153">
        <v>0</v>
      </c>
      <c r="J64" s="153">
        <v>0</v>
      </c>
      <c r="K64" s="153">
        <v>0</v>
      </c>
      <c r="L64" s="154">
        <v>0</v>
      </c>
      <c r="M64" s="153">
        <v>0</v>
      </c>
      <c r="N64" s="154">
        <v>0</v>
      </c>
      <c r="O64" s="152">
        <v>0</v>
      </c>
      <c r="P64" s="153">
        <v>0</v>
      </c>
      <c r="Q64" s="153">
        <v>0</v>
      </c>
      <c r="R64" s="155">
        <v>0</v>
      </c>
      <c r="S64" s="157">
        <f t="shared" si="2"/>
        <v>0</v>
      </c>
      <c r="T64" s="187"/>
      <c r="U64" s="188"/>
      <c r="V64" s="189"/>
    </row>
    <row r="65" spans="2:22" ht="12.75" thickBot="1" x14ac:dyDescent="0.35">
      <c r="B65" s="127" t="s">
        <v>102</v>
      </c>
      <c r="C65" s="164">
        <v>1</v>
      </c>
      <c r="D65" s="165">
        <v>0</v>
      </c>
      <c r="E65" s="166">
        <v>0</v>
      </c>
      <c r="F65" s="167">
        <v>0</v>
      </c>
      <c r="G65" s="168">
        <v>0</v>
      </c>
      <c r="H65" s="165">
        <v>0</v>
      </c>
      <c r="I65" s="165">
        <v>0</v>
      </c>
      <c r="J65" s="165">
        <v>0</v>
      </c>
      <c r="K65" s="165">
        <v>0</v>
      </c>
      <c r="L65" s="166">
        <v>0</v>
      </c>
      <c r="M65" s="165">
        <v>0</v>
      </c>
      <c r="N65" s="166">
        <v>0</v>
      </c>
      <c r="O65" s="164">
        <v>0</v>
      </c>
      <c r="P65" s="165">
        <v>0</v>
      </c>
      <c r="Q65" s="165">
        <v>0</v>
      </c>
      <c r="R65" s="167">
        <v>0</v>
      </c>
      <c r="S65" s="169">
        <f t="shared" si="2"/>
        <v>0</v>
      </c>
      <c r="T65" s="195"/>
      <c r="U65" s="196"/>
      <c r="V65" s="194"/>
    </row>
  </sheetData>
  <phoneticPr fontId="2" type="noConversion"/>
  <conditionalFormatting sqref="C3:S12">
    <cfRule type="cellIs" dxfId="4" priority="10" operator="greaterThan">
      <formula>0</formula>
    </cfRule>
  </conditionalFormatting>
  <conditionalFormatting sqref="C37:S48 G13:S36">
    <cfRule type="cellIs" dxfId="2" priority="8" operator="greaterThan">
      <formula>0</formula>
    </cfRule>
  </conditionalFormatting>
  <conditionalFormatting sqref="C13:F36">
    <cfRule type="cellIs" dxfId="1" priority="7" operator="greaterThan">
      <formula>0</formula>
    </cfRule>
  </conditionalFormatting>
  <conditionalFormatting sqref="C49:S65">
    <cfRule type="cellIs" dxfId="0" priority="6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6"/>
  <sheetViews>
    <sheetView tabSelected="1" workbookViewId="0">
      <selection activeCell="I35" sqref="I35"/>
    </sheetView>
  </sheetViews>
  <sheetFormatPr defaultRowHeight="12" x14ac:dyDescent="0.3"/>
  <cols>
    <col min="1" max="1" width="1.625" style="109" customWidth="1"/>
    <col min="2" max="2" width="27.25" style="110" bestFit="1" customWidth="1"/>
    <col min="3" max="7" width="12.875" style="110" hidden="1" customWidth="1"/>
    <col min="8" max="8" width="20" style="110" bestFit="1" customWidth="1"/>
    <col min="9" max="9" width="16.625" style="110" bestFit="1" customWidth="1"/>
    <col min="10" max="10" width="17.75" style="110" bestFit="1" customWidth="1"/>
    <col min="11" max="11" width="21.625" style="110" bestFit="1" customWidth="1"/>
    <col min="12" max="12" width="27.25" style="110" bestFit="1" customWidth="1"/>
    <col min="13" max="17" width="9.375" style="109" bestFit="1" customWidth="1"/>
    <col min="18" max="16384" width="9" style="109"/>
  </cols>
  <sheetData>
    <row r="2" spans="2:17" ht="12.75" thickBot="1" x14ac:dyDescent="0.35">
      <c r="B2" s="122" t="s">
        <v>360</v>
      </c>
      <c r="C2" s="122" t="s">
        <v>345</v>
      </c>
      <c r="D2" s="122" t="s">
        <v>346</v>
      </c>
      <c r="E2" s="122" t="s">
        <v>347</v>
      </c>
      <c r="F2" s="122" t="s">
        <v>348</v>
      </c>
      <c r="G2" s="122" t="s">
        <v>349</v>
      </c>
      <c r="H2" s="122" t="s">
        <v>350</v>
      </c>
      <c r="I2" s="122" t="s">
        <v>351</v>
      </c>
      <c r="J2" s="122" t="s">
        <v>352</v>
      </c>
      <c r="K2" s="122" t="s">
        <v>353</v>
      </c>
      <c r="L2" s="122" t="s">
        <v>354</v>
      </c>
      <c r="M2" s="122" t="s">
        <v>355</v>
      </c>
      <c r="N2" s="122" t="s">
        <v>356</v>
      </c>
      <c r="O2" s="122" t="s">
        <v>357</v>
      </c>
      <c r="P2" s="122" t="s">
        <v>358</v>
      </c>
      <c r="Q2" s="122" t="s">
        <v>359</v>
      </c>
    </row>
    <row r="3" spans="2:17" x14ac:dyDescent="0.3">
      <c r="B3" s="113" t="s">
        <v>218</v>
      </c>
      <c r="C3" s="114">
        <v>920063</v>
      </c>
      <c r="D3" s="114">
        <v>920064</v>
      </c>
      <c r="E3" s="114">
        <v>920065</v>
      </c>
      <c r="F3" s="114">
        <v>0</v>
      </c>
      <c r="G3" s="114">
        <v>0</v>
      </c>
      <c r="H3" s="114" t="s">
        <v>254</v>
      </c>
      <c r="I3" s="114" t="s">
        <v>255</v>
      </c>
      <c r="J3" s="114" t="s">
        <v>256</v>
      </c>
      <c r="K3" s="114">
        <v>0</v>
      </c>
      <c r="L3" s="114">
        <v>0</v>
      </c>
      <c r="M3" s="198">
        <v>0.5</v>
      </c>
      <c r="N3" s="198">
        <v>0.25</v>
      </c>
      <c r="O3" s="198">
        <v>0.25</v>
      </c>
      <c r="P3" s="198">
        <v>0</v>
      </c>
      <c r="Q3" s="199">
        <v>0</v>
      </c>
    </row>
    <row r="4" spans="2:17" x14ac:dyDescent="0.3">
      <c r="B4" s="130" t="s">
        <v>219</v>
      </c>
      <c r="C4" s="95">
        <v>920063</v>
      </c>
      <c r="D4" s="95">
        <v>920064</v>
      </c>
      <c r="E4" s="95">
        <v>920065</v>
      </c>
      <c r="F4" s="95">
        <v>0</v>
      </c>
      <c r="G4" s="95">
        <v>0</v>
      </c>
      <c r="H4" s="95" t="s">
        <v>254</v>
      </c>
      <c r="I4" s="95" t="s">
        <v>255</v>
      </c>
      <c r="J4" s="95" t="s">
        <v>256</v>
      </c>
      <c r="K4" s="95">
        <v>0</v>
      </c>
      <c r="L4" s="95">
        <v>0</v>
      </c>
      <c r="M4" s="197">
        <v>0.25</v>
      </c>
      <c r="N4" s="197">
        <v>0.5</v>
      </c>
      <c r="O4" s="197">
        <v>0.25</v>
      </c>
      <c r="P4" s="197">
        <v>0</v>
      </c>
      <c r="Q4" s="200">
        <v>0</v>
      </c>
    </row>
    <row r="5" spans="2:17" x14ac:dyDescent="0.3">
      <c r="B5" s="130" t="s">
        <v>220</v>
      </c>
      <c r="C5" s="95">
        <v>920063</v>
      </c>
      <c r="D5" s="95">
        <v>920064</v>
      </c>
      <c r="E5" s="95">
        <v>920065</v>
      </c>
      <c r="F5" s="95">
        <v>0</v>
      </c>
      <c r="G5" s="95">
        <v>0</v>
      </c>
      <c r="H5" s="95" t="s">
        <v>254</v>
      </c>
      <c r="I5" s="95" t="s">
        <v>255</v>
      </c>
      <c r="J5" s="95" t="s">
        <v>256</v>
      </c>
      <c r="K5" s="95">
        <v>0</v>
      </c>
      <c r="L5" s="95">
        <v>0</v>
      </c>
      <c r="M5" s="197">
        <v>0.25</v>
      </c>
      <c r="N5" s="197">
        <v>0.25</v>
      </c>
      <c r="O5" s="197">
        <v>0.5</v>
      </c>
      <c r="P5" s="197">
        <v>0</v>
      </c>
      <c r="Q5" s="200">
        <v>0</v>
      </c>
    </row>
    <row r="6" spans="2:17" x14ac:dyDescent="0.3">
      <c r="B6" s="130" t="s">
        <v>160</v>
      </c>
      <c r="C6" s="95">
        <v>920063</v>
      </c>
      <c r="D6" s="95">
        <v>920064</v>
      </c>
      <c r="E6" s="95">
        <v>920065</v>
      </c>
      <c r="F6" s="95">
        <v>920066</v>
      </c>
      <c r="G6" s="95">
        <v>0</v>
      </c>
      <c r="H6" s="95" t="s">
        <v>254</v>
      </c>
      <c r="I6" s="95" t="s">
        <v>255</v>
      </c>
      <c r="J6" s="95" t="s">
        <v>256</v>
      </c>
      <c r="K6" s="95" t="s">
        <v>172</v>
      </c>
      <c r="L6" s="95">
        <v>0</v>
      </c>
      <c r="M6" s="197">
        <v>0.1</v>
      </c>
      <c r="N6" s="197">
        <v>0.1</v>
      </c>
      <c r="O6" s="197">
        <v>0.1</v>
      </c>
      <c r="P6" s="197">
        <v>0.7</v>
      </c>
      <c r="Q6" s="200">
        <v>0</v>
      </c>
    </row>
    <row r="7" spans="2:17" ht="12.75" thickBot="1" x14ac:dyDescent="0.35">
      <c r="B7" s="132" t="s">
        <v>103</v>
      </c>
      <c r="C7" s="133">
        <v>920063</v>
      </c>
      <c r="D7" s="133">
        <v>920064</v>
      </c>
      <c r="E7" s="133">
        <v>920065</v>
      </c>
      <c r="F7" s="133">
        <v>920066</v>
      </c>
      <c r="G7" s="133">
        <v>920067</v>
      </c>
      <c r="H7" s="133" t="s">
        <v>254</v>
      </c>
      <c r="I7" s="133" t="s">
        <v>255</v>
      </c>
      <c r="J7" s="133" t="s">
        <v>256</v>
      </c>
      <c r="K7" s="133" t="s">
        <v>172</v>
      </c>
      <c r="L7" s="133" t="s">
        <v>115</v>
      </c>
      <c r="M7" s="201">
        <v>0</v>
      </c>
      <c r="N7" s="201">
        <v>0</v>
      </c>
      <c r="O7" s="201">
        <v>0</v>
      </c>
      <c r="P7" s="201">
        <v>0.5</v>
      </c>
      <c r="Q7" s="202">
        <v>0.5</v>
      </c>
    </row>
    <row r="8" spans="2:17" x14ac:dyDescent="0.3">
      <c r="B8" s="113" t="s">
        <v>221</v>
      </c>
      <c r="C8" s="114">
        <v>920068</v>
      </c>
      <c r="D8" s="114">
        <v>920069</v>
      </c>
      <c r="E8" s="114">
        <v>920070</v>
      </c>
      <c r="F8" s="114">
        <v>0</v>
      </c>
      <c r="G8" s="114">
        <v>0</v>
      </c>
      <c r="H8" s="114" t="s">
        <v>272</v>
      </c>
      <c r="I8" s="114" t="s">
        <v>257</v>
      </c>
      <c r="J8" s="114" t="s">
        <v>258</v>
      </c>
      <c r="K8" s="114">
        <v>0</v>
      </c>
      <c r="L8" s="114">
        <v>0</v>
      </c>
      <c r="M8" s="198">
        <v>0.5</v>
      </c>
      <c r="N8" s="198">
        <v>0.25</v>
      </c>
      <c r="O8" s="198">
        <v>0.25</v>
      </c>
      <c r="P8" s="198">
        <v>0</v>
      </c>
      <c r="Q8" s="199">
        <v>0</v>
      </c>
    </row>
    <row r="9" spans="2:17" x14ac:dyDescent="0.3">
      <c r="B9" s="130" t="s">
        <v>222</v>
      </c>
      <c r="C9" s="95">
        <v>920068</v>
      </c>
      <c r="D9" s="95">
        <v>920069</v>
      </c>
      <c r="E9" s="95">
        <v>920070</v>
      </c>
      <c r="F9" s="95">
        <v>0</v>
      </c>
      <c r="G9" s="95">
        <v>0</v>
      </c>
      <c r="H9" s="95" t="s">
        <v>272</v>
      </c>
      <c r="I9" s="95" t="s">
        <v>257</v>
      </c>
      <c r="J9" s="95" t="s">
        <v>258</v>
      </c>
      <c r="K9" s="95">
        <v>0</v>
      </c>
      <c r="L9" s="95">
        <v>0</v>
      </c>
      <c r="M9" s="197">
        <v>0.25</v>
      </c>
      <c r="N9" s="197">
        <v>0.5</v>
      </c>
      <c r="O9" s="197">
        <v>0.25</v>
      </c>
      <c r="P9" s="197">
        <v>0</v>
      </c>
      <c r="Q9" s="200">
        <v>0</v>
      </c>
    </row>
    <row r="10" spans="2:17" x14ac:dyDescent="0.3">
      <c r="B10" s="130" t="s">
        <v>223</v>
      </c>
      <c r="C10" s="95">
        <v>920068</v>
      </c>
      <c r="D10" s="95">
        <v>920069</v>
      </c>
      <c r="E10" s="95">
        <v>920070</v>
      </c>
      <c r="F10" s="95">
        <v>0</v>
      </c>
      <c r="G10" s="95">
        <v>0</v>
      </c>
      <c r="H10" s="95" t="s">
        <v>272</v>
      </c>
      <c r="I10" s="95" t="s">
        <v>257</v>
      </c>
      <c r="J10" s="95" t="s">
        <v>258</v>
      </c>
      <c r="K10" s="95">
        <v>0</v>
      </c>
      <c r="L10" s="95">
        <v>0</v>
      </c>
      <c r="M10" s="197">
        <v>0.25</v>
      </c>
      <c r="N10" s="197">
        <v>0.25</v>
      </c>
      <c r="O10" s="197">
        <v>0.5</v>
      </c>
      <c r="P10" s="197">
        <v>0</v>
      </c>
      <c r="Q10" s="200">
        <v>0</v>
      </c>
    </row>
    <row r="11" spans="2:17" x14ac:dyDescent="0.3">
      <c r="B11" s="130" t="s">
        <v>161</v>
      </c>
      <c r="C11" s="95">
        <v>920068</v>
      </c>
      <c r="D11" s="95">
        <v>920069</v>
      </c>
      <c r="E11" s="95">
        <v>920070</v>
      </c>
      <c r="F11" s="95">
        <v>920071</v>
      </c>
      <c r="G11" s="95">
        <v>0</v>
      </c>
      <c r="H11" s="95" t="s">
        <v>272</v>
      </c>
      <c r="I11" s="95" t="s">
        <v>257</v>
      </c>
      <c r="J11" s="95" t="s">
        <v>258</v>
      </c>
      <c r="K11" s="95" t="s">
        <v>173</v>
      </c>
      <c r="L11" s="95">
        <v>0</v>
      </c>
      <c r="M11" s="197">
        <v>0.1</v>
      </c>
      <c r="N11" s="197">
        <v>0.1</v>
      </c>
      <c r="O11" s="197">
        <v>0.1</v>
      </c>
      <c r="P11" s="197">
        <v>0.7</v>
      </c>
      <c r="Q11" s="200">
        <v>0</v>
      </c>
    </row>
    <row r="12" spans="2:17" ht="12.75" thickBot="1" x14ac:dyDescent="0.35">
      <c r="B12" s="132" t="s">
        <v>104</v>
      </c>
      <c r="C12" s="133">
        <v>920068</v>
      </c>
      <c r="D12" s="133">
        <v>920069</v>
      </c>
      <c r="E12" s="133">
        <v>920070</v>
      </c>
      <c r="F12" s="133">
        <v>920071</v>
      </c>
      <c r="G12" s="133">
        <v>920072</v>
      </c>
      <c r="H12" s="133" t="s">
        <v>272</v>
      </c>
      <c r="I12" s="133" t="s">
        <v>257</v>
      </c>
      <c r="J12" s="133" t="s">
        <v>258</v>
      </c>
      <c r="K12" s="133" t="s">
        <v>173</v>
      </c>
      <c r="L12" s="133" t="s">
        <v>116</v>
      </c>
      <c r="M12" s="201">
        <v>0</v>
      </c>
      <c r="N12" s="201">
        <v>0</v>
      </c>
      <c r="O12" s="201">
        <v>0</v>
      </c>
      <c r="P12" s="201">
        <v>0.5</v>
      </c>
      <c r="Q12" s="202">
        <v>0.5</v>
      </c>
    </row>
    <row r="13" spans="2:17" x14ac:dyDescent="0.3">
      <c r="B13" s="113" t="s">
        <v>224</v>
      </c>
      <c r="C13" s="114">
        <v>920073</v>
      </c>
      <c r="D13" s="114">
        <v>920074</v>
      </c>
      <c r="E13" s="114">
        <v>920075</v>
      </c>
      <c r="F13" s="114">
        <v>0</v>
      </c>
      <c r="G13" s="114">
        <v>0</v>
      </c>
      <c r="H13" s="114" t="s">
        <v>259</v>
      </c>
      <c r="I13" s="114" t="s">
        <v>260</v>
      </c>
      <c r="J13" s="114" t="s">
        <v>261</v>
      </c>
      <c r="K13" s="114">
        <v>0</v>
      </c>
      <c r="L13" s="114">
        <v>0</v>
      </c>
      <c r="M13" s="198">
        <v>0.5</v>
      </c>
      <c r="N13" s="198">
        <v>0.25</v>
      </c>
      <c r="O13" s="198">
        <v>0.25</v>
      </c>
      <c r="P13" s="198">
        <v>0</v>
      </c>
      <c r="Q13" s="199">
        <v>0</v>
      </c>
    </row>
    <row r="14" spans="2:17" x14ac:dyDescent="0.3">
      <c r="B14" s="130" t="s">
        <v>225</v>
      </c>
      <c r="C14" s="95">
        <v>920073</v>
      </c>
      <c r="D14" s="95">
        <v>920074</v>
      </c>
      <c r="E14" s="95">
        <v>920075</v>
      </c>
      <c r="F14" s="95">
        <v>0</v>
      </c>
      <c r="G14" s="95">
        <v>0</v>
      </c>
      <c r="H14" s="95" t="s">
        <v>259</v>
      </c>
      <c r="I14" s="95" t="s">
        <v>260</v>
      </c>
      <c r="J14" s="95" t="s">
        <v>261</v>
      </c>
      <c r="K14" s="95">
        <v>0</v>
      </c>
      <c r="L14" s="95">
        <v>0</v>
      </c>
      <c r="M14" s="197">
        <v>0.25</v>
      </c>
      <c r="N14" s="197">
        <v>0.5</v>
      </c>
      <c r="O14" s="197">
        <v>0.25</v>
      </c>
      <c r="P14" s="197">
        <v>0</v>
      </c>
      <c r="Q14" s="200">
        <v>0</v>
      </c>
    </row>
    <row r="15" spans="2:17" x14ac:dyDescent="0.3">
      <c r="B15" s="130" t="s">
        <v>226</v>
      </c>
      <c r="C15" s="95">
        <v>920073</v>
      </c>
      <c r="D15" s="95">
        <v>920074</v>
      </c>
      <c r="E15" s="95">
        <v>920075</v>
      </c>
      <c r="F15" s="95">
        <v>0</v>
      </c>
      <c r="G15" s="95">
        <v>0</v>
      </c>
      <c r="H15" s="95" t="s">
        <v>259</v>
      </c>
      <c r="I15" s="95" t="s">
        <v>260</v>
      </c>
      <c r="J15" s="95" t="s">
        <v>261</v>
      </c>
      <c r="K15" s="95">
        <v>0</v>
      </c>
      <c r="L15" s="95">
        <v>0</v>
      </c>
      <c r="M15" s="197">
        <v>0.25</v>
      </c>
      <c r="N15" s="197">
        <v>0.25</v>
      </c>
      <c r="O15" s="197">
        <v>0.5</v>
      </c>
      <c r="P15" s="197">
        <v>0</v>
      </c>
      <c r="Q15" s="200">
        <v>0</v>
      </c>
    </row>
    <row r="16" spans="2:17" x14ac:dyDescent="0.3">
      <c r="B16" s="130" t="s">
        <v>162</v>
      </c>
      <c r="C16" s="95">
        <v>920073</v>
      </c>
      <c r="D16" s="95">
        <v>920074</v>
      </c>
      <c r="E16" s="95">
        <v>920075</v>
      </c>
      <c r="F16" s="95">
        <v>920076</v>
      </c>
      <c r="G16" s="95">
        <v>0</v>
      </c>
      <c r="H16" s="95" t="s">
        <v>259</v>
      </c>
      <c r="I16" s="95" t="s">
        <v>260</v>
      </c>
      <c r="J16" s="95" t="s">
        <v>261</v>
      </c>
      <c r="K16" s="95" t="s">
        <v>174</v>
      </c>
      <c r="L16" s="95">
        <v>0</v>
      </c>
      <c r="M16" s="197">
        <v>0.1</v>
      </c>
      <c r="N16" s="197">
        <v>0.1</v>
      </c>
      <c r="O16" s="197">
        <v>0.1</v>
      </c>
      <c r="P16" s="197">
        <v>0.7</v>
      </c>
      <c r="Q16" s="200">
        <v>0</v>
      </c>
    </row>
    <row r="17" spans="2:17" ht="12.75" thickBot="1" x14ac:dyDescent="0.35">
      <c r="B17" s="132" t="s">
        <v>105</v>
      </c>
      <c r="C17" s="133">
        <v>920073</v>
      </c>
      <c r="D17" s="133">
        <v>920074</v>
      </c>
      <c r="E17" s="133">
        <v>920075</v>
      </c>
      <c r="F17" s="133">
        <v>920076</v>
      </c>
      <c r="G17" s="133">
        <v>920077</v>
      </c>
      <c r="H17" s="133" t="s">
        <v>259</v>
      </c>
      <c r="I17" s="133" t="s">
        <v>260</v>
      </c>
      <c r="J17" s="133" t="s">
        <v>261</v>
      </c>
      <c r="K17" s="133" t="s">
        <v>174</v>
      </c>
      <c r="L17" s="133" t="s">
        <v>117</v>
      </c>
      <c r="M17" s="201">
        <v>0</v>
      </c>
      <c r="N17" s="201">
        <v>0</v>
      </c>
      <c r="O17" s="201">
        <v>0</v>
      </c>
      <c r="P17" s="201">
        <v>0.5</v>
      </c>
      <c r="Q17" s="202">
        <v>0.5</v>
      </c>
    </row>
    <row r="18" spans="2:17" x14ac:dyDescent="0.3">
      <c r="B18" s="113" t="s">
        <v>227</v>
      </c>
      <c r="C18" s="114">
        <v>920078</v>
      </c>
      <c r="D18" s="114">
        <v>920079</v>
      </c>
      <c r="E18" s="114">
        <v>920080</v>
      </c>
      <c r="F18" s="114">
        <v>0</v>
      </c>
      <c r="G18" s="114">
        <v>0</v>
      </c>
      <c r="H18" s="114" t="s">
        <v>273</v>
      </c>
      <c r="I18" s="114" t="s">
        <v>274</v>
      </c>
      <c r="J18" s="114" t="s">
        <v>275</v>
      </c>
      <c r="K18" s="114">
        <v>0</v>
      </c>
      <c r="L18" s="114">
        <v>0</v>
      </c>
      <c r="M18" s="198">
        <v>0.5</v>
      </c>
      <c r="N18" s="198">
        <v>0.25</v>
      </c>
      <c r="O18" s="198">
        <v>0.25</v>
      </c>
      <c r="P18" s="198">
        <v>0</v>
      </c>
      <c r="Q18" s="199">
        <v>0</v>
      </c>
    </row>
    <row r="19" spans="2:17" x14ac:dyDescent="0.3">
      <c r="B19" s="130" t="s">
        <v>228</v>
      </c>
      <c r="C19" s="95">
        <v>920078</v>
      </c>
      <c r="D19" s="95">
        <v>920079</v>
      </c>
      <c r="E19" s="95">
        <v>920080</v>
      </c>
      <c r="F19" s="95">
        <v>0</v>
      </c>
      <c r="G19" s="95">
        <v>0</v>
      </c>
      <c r="H19" s="95" t="s">
        <v>273</v>
      </c>
      <c r="I19" s="95" t="s">
        <v>274</v>
      </c>
      <c r="J19" s="95" t="s">
        <v>275</v>
      </c>
      <c r="K19" s="95">
        <v>0</v>
      </c>
      <c r="L19" s="95">
        <v>0</v>
      </c>
      <c r="M19" s="197">
        <v>0.25</v>
      </c>
      <c r="N19" s="197">
        <v>0.5</v>
      </c>
      <c r="O19" s="197">
        <v>0.25</v>
      </c>
      <c r="P19" s="197">
        <v>0</v>
      </c>
      <c r="Q19" s="200">
        <v>0</v>
      </c>
    </row>
    <row r="20" spans="2:17" x14ac:dyDescent="0.3">
      <c r="B20" s="130" t="s">
        <v>229</v>
      </c>
      <c r="C20" s="95">
        <v>920078</v>
      </c>
      <c r="D20" s="95">
        <v>920079</v>
      </c>
      <c r="E20" s="95">
        <v>920080</v>
      </c>
      <c r="F20" s="95">
        <v>0</v>
      </c>
      <c r="G20" s="95">
        <v>0</v>
      </c>
      <c r="H20" s="95" t="s">
        <v>273</v>
      </c>
      <c r="I20" s="95" t="s">
        <v>274</v>
      </c>
      <c r="J20" s="95" t="s">
        <v>275</v>
      </c>
      <c r="K20" s="95">
        <v>0</v>
      </c>
      <c r="L20" s="95">
        <v>0</v>
      </c>
      <c r="M20" s="197">
        <v>0.25</v>
      </c>
      <c r="N20" s="197">
        <v>0.25</v>
      </c>
      <c r="O20" s="197">
        <v>0.5</v>
      </c>
      <c r="P20" s="197">
        <v>0</v>
      </c>
      <c r="Q20" s="200">
        <v>0</v>
      </c>
    </row>
    <row r="21" spans="2:17" x14ac:dyDescent="0.3">
      <c r="B21" s="130" t="s">
        <v>163</v>
      </c>
      <c r="C21" s="95">
        <v>920078</v>
      </c>
      <c r="D21" s="95">
        <v>920079</v>
      </c>
      <c r="E21" s="95">
        <v>920080</v>
      </c>
      <c r="F21" s="95">
        <v>920081</v>
      </c>
      <c r="G21" s="95">
        <v>0</v>
      </c>
      <c r="H21" s="95" t="s">
        <v>273</v>
      </c>
      <c r="I21" s="95" t="s">
        <v>274</v>
      </c>
      <c r="J21" s="95" t="s">
        <v>275</v>
      </c>
      <c r="K21" s="95" t="s">
        <v>175</v>
      </c>
      <c r="L21" s="95">
        <v>0</v>
      </c>
      <c r="M21" s="197">
        <v>0.1</v>
      </c>
      <c r="N21" s="197">
        <v>0.1</v>
      </c>
      <c r="O21" s="197">
        <v>0.1</v>
      </c>
      <c r="P21" s="197">
        <v>0.7</v>
      </c>
      <c r="Q21" s="200">
        <v>0</v>
      </c>
    </row>
    <row r="22" spans="2:17" ht="12.75" thickBot="1" x14ac:dyDescent="0.35">
      <c r="B22" s="132" t="s">
        <v>106</v>
      </c>
      <c r="C22" s="133">
        <v>920078</v>
      </c>
      <c r="D22" s="133">
        <v>920079</v>
      </c>
      <c r="E22" s="133">
        <v>920080</v>
      </c>
      <c r="F22" s="133">
        <v>920081</v>
      </c>
      <c r="G22" s="133">
        <v>920082</v>
      </c>
      <c r="H22" s="133" t="s">
        <v>273</v>
      </c>
      <c r="I22" s="133" t="s">
        <v>274</v>
      </c>
      <c r="J22" s="133" t="s">
        <v>275</v>
      </c>
      <c r="K22" s="133" t="s">
        <v>175</v>
      </c>
      <c r="L22" s="133" t="s">
        <v>118</v>
      </c>
      <c r="M22" s="201">
        <v>0</v>
      </c>
      <c r="N22" s="201">
        <v>0</v>
      </c>
      <c r="O22" s="201">
        <v>0</v>
      </c>
      <c r="P22" s="201">
        <v>0.5</v>
      </c>
      <c r="Q22" s="202">
        <v>0.5</v>
      </c>
    </row>
    <row r="23" spans="2:17" x14ac:dyDescent="0.3">
      <c r="B23" s="113" t="s">
        <v>230</v>
      </c>
      <c r="C23" s="114">
        <v>920083</v>
      </c>
      <c r="D23" s="114">
        <v>920084</v>
      </c>
      <c r="E23" s="114">
        <v>920085</v>
      </c>
      <c r="F23" s="114">
        <v>0</v>
      </c>
      <c r="G23" s="114">
        <v>0</v>
      </c>
      <c r="H23" s="114" t="s">
        <v>276</v>
      </c>
      <c r="I23" s="114" t="s">
        <v>277</v>
      </c>
      <c r="J23" s="114" t="s">
        <v>278</v>
      </c>
      <c r="K23" s="114">
        <v>0</v>
      </c>
      <c r="L23" s="114">
        <v>0</v>
      </c>
      <c r="M23" s="198">
        <v>0.5</v>
      </c>
      <c r="N23" s="198">
        <v>0.25</v>
      </c>
      <c r="O23" s="198">
        <v>0.25</v>
      </c>
      <c r="P23" s="198">
        <v>0</v>
      </c>
      <c r="Q23" s="199">
        <v>0</v>
      </c>
    </row>
    <row r="24" spans="2:17" x14ac:dyDescent="0.3">
      <c r="B24" s="130" t="s">
        <v>231</v>
      </c>
      <c r="C24" s="95">
        <v>920083</v>
      </c>
      <c r="D24" s="95">
        <v>920084</v>
      </c>
      <c r="E24" s="95">
        <v>920085</v>
      </c>
      <c r="F24" s="95">
        <v>0</v>
      </c>
      <c r="G24" s="95">
        <v>0</v>
      </c>
      <c r="H24" s="95" t="s">
        <v>276</v>
      </c>
      <c r="I24" s="95" t="s">
        <v>277</v>
      </c>
      <c r="J24" s="95" t="s">
        <v>278</v>
      </c>
      <c r="K24" s="95">
        <v>0</v>
      </c>
      <c r="L24" s="95">
        <v>0</v>
      </c>
      <c r="M24" s="197">
        <v>0.25</v>
      </c>
      <c r="N24" s="197">
        <v>0.5</v>
      </c>
      <c r="O24" s="197">
        <v>0.25</v>
      </c>
      <c r="P24" s="197">
        <v>0</v>
      </c>
      <c r="Q24" s="200">
        <v>0</v>
      </c>
    </row>
    <row r="25" spans="2:17" x14ac:dyDescent="0.3">
      <c r="B25" s="130" t="s">
        <v>232</v>
      </c>
      <c r="C25" s="95">
        <v>920083</v>
      </c>
      <c r="D25" s="95">
        <v>920084</v>
      </c>
      <c r="E25" s="95">
        <v>920085</v>
      </c>
      <c r="F25" s="95">
        <v>0</v>
      </c>
      <c r="G25" s="95">
        <v>0</v>
      </c>
      <c r="H25" s="95" t="s">
        <v>276</v>
      </c>
      <c r="I25" s="95" t="s">
        <v>277</v>
      </c>
      <c r="J25" s="95" t="s">
        <v>278</v>
      </c>
      <c r="K25" s="95">
        <v>0</v>
      </c>
      <c r="L25" s="95">
        <v>0</v>
      </c>
      <c r="M25" s="197">
        <v>0.25</v>
      </c>
      <c r="N25" s="197">
        <v>0.25</v>
      </c>
      <c r="O25" s="197">
        <v>0.5</v>
      </c>
      <c r="P25" s="197">
        <v>0</v>
      </c>
      <c r="Q25" s="200">
        <v>0</v>
      </c>
    </row>
    <row r="26" spans="2:17" x14ac:dyDescent="0.3">
      <c r="B26" s="130" t="s">
        <v>164</v>
      </c>
      <c r="C26" s="95">
        <v>920083</v>
      </c>
      <c r="D26" s="95">
        <v>920084</v>
      </c>
      <c r="E26" s="95">
        <v>920085</v>
      </c>
      <c r="F26" s="95">
        <v>920086</v>
      </c>
      <c r="G26" s="95">
        <v>0</v>
      </c>
      <c r="H26" s="95" t="s">
        <v>276</v>
      </c>
      <c r="I26" s="95" t="s">
        <v>277</v>
      </c>
      <c r="J26" s="95" t="s">
        <v>278</v>
      </c>
      <c r="K26" s="95" t="s">
        <v>279</v>
      </c>
      <c r="L26" s="95">
        <v>0</v>
      </c>
      <c r="M26" s="197">
        <v>0.1</v>
      </c>
      <c r="N26" s="197">
        <v>0.1</v>
      </c>
      <c r="O26" s="197">
        <v>0.1</v>
      </c>
      <c r="P26" s="197">
        <v>0.7</v>
      </c>
      <c r="Q26" s="200">
        <v>0</v>
      </c>
    </row>
    <row r="27" spans="2:17" ht="12.75" thickBot="1" x14ac:dyDescent="0.35">
      <c r="B27" s="132" t="s">
        <v>107</v>
      </c>
      <c r="C27" s="133">
        <v>920083</v>
      </c>
      <c r="D27" s="133">
        <v>920084</v>
      </c>
      <c r="E27" s="133">
        <v>920085</v>
      </c>
      <c r="F27" s="133">
        <v>920086</v>
      </c>
      <c r="G27" s="133">
        <v>920087</v>
      </c>
      <c r="H27" s="133" t="s">
        <v>276</v>
      </c>
      <c r="I27" s="133" t="s">
        <v>277</v>
      </c>
      <c r="J27" s="133" t="s">
        <v>278</v>
      </c>
      <c r="K27" s="133" t="s">
        <v>279</v>
      </c>
      <c r="L27" s="133" t="s">
        <v>119</v>
      </c>
      <c r="M27" s="201">
        <v>0</v>
      </c>
      <c r="N27" s="201">
        <v>0</v>
      </c>
      <c r="O27" s="201">
        <v>0</v>
      </c>
      <c r="P27" s="201">
        <v>0.5</v>
      </c>
      <c r="Q27" s="202">
        <v>0.5</v>
      </c>
    </row>
    <row r="28" spans="2:17" x14ac:dyDescent="0.3">
      <c r="B28" s="113" t="s">
        <v>233</v>
      </c>
      <c r="C28" s="114">
        <v>920088</v>
      </c>
      <c r="D28" s="114">
        <v>920089</v>
      </c>
      <c r="E28" s="114">
        <v>920090</v>
      </c>
      <c r="F28" s="114">
        <v>0</v>
      </c>
      <c r="G28" s="114">
        <v>0</v>
      </c>
      <c r="H28" s="114" t="s">
        <v>262</v>
      </c>
      <c r="I28" s="114" t="s">
        <v>263</v>
      </c>
      <c r="J28" s="114" t="s">
        <v>264</v>
      </c>
      <c r="K28" s="114">
        <v>0</v>
      </c>
      <c r="L28" s="114">
        <v>0</v>
      </c>
      <c r="M28" s="198">
        <v>0.5</v>
      </c>
      <c r="N28" s="198">
        <v>0.25</v>
      </c>
      <c r="O28" s="198">
        <v>0.25</v>
      </c>
      <c r="P28" s="198">
        <v>0</v>
      </c>
      <c r="Q28" s="199">
        <v>0</v>
      </c>
    </row>
    <row r="29" spans="2:17" x14ac:dyDescent="0.3">
      <c r="B29" s="130" t="s">
        <v>234</v>
      </c>
      <c r="C29" s="95">
        <v>920088</v>
      </c>
      <c r="D29" s="95">
        <v>920089</v>
      </c>
      <c r="E29" s="95">
        <v>920090</v>
      </c>
      <c r="F29" s="95">
        <v>0</v>
      </c>
      <c r="G29" s="95">
        <v>0</v>
      </c>
      <c r="H29" s="95" t="s">
        <v>262</v>
      </c>
      <c r="I29" s="95" t="s">
        <v>263</v>
      </c>
      <c r="J29" s="95" t="s">
        <v>264</v>
      </c>
      <c r="K29" s="95">
        <v>0</v>
      </c>
      <c r="L29" s="95">
        <v>0</v>
      </c>
      <c r="M29" s="197">
        <v>0.25</v>
      </c>
      <c r="N29" s="197">
        <v>0.5</v>
      </c>
      <c r="O29" s="197">
        <v>0.25</v>
      </c>
      <c r="P29" s="197">
        <v>0</v>
      </c>
      <c r="Q29" s="200">
        <v>0</v>
      </c>
    </row>
    <row r="30" spans="2:17" x14ac:dyDescent="0.3">
      <c r="B30" s="130" t="s">
        <v>235</v>
      </c>
      <c r="C30" s="95">
        <v>920088</v>
      </c>
      <c r="D30" s="95">
        <v>920089</v>
      </c>
      <c r="E30" s="95">
        <v>920090</v>
      </c>
      <c r="F30" s="95">
        <v>0</v>
      </c>
      <c r="G30" s="95">
        <v>0</v>
      </c>
      <c r="H30" s="95" t="s">
        <v>262</v>
      </c>
      <c r="I30" s="95" t="s">
        <v>263</v>
      </c>
      <c r="J30" s="95" t="s">
        <v>264</v>
      </c>
      <c r="K30" s="95">
        <v>0</v>
      </c>
      <c r="L30" s="95">
        <v>0</v>
      </c>
      <c r="M30" s="197">
        <v>0.25</v>
      </c>
      <c r="N30" s="197">
        <v>0.25</v>
      </c>
      <c r="O30" s="197">
        <v>0.5</v>
      </c>
      <c r="P30" s="197">
        <v>0</v>
      </c>
      <c r="Q30" s="200">
        <v>0</v>
      </c>
    </row>
    <row r="31" spans="2:17" x14ac:dyDescent="0.3">
      <c r="B31" s="130" t="s">
        <v>165</v>
      </c>
      <c r="C31" s="95">
        <v>920088</v>
      </c>
      <c r="D31" s="95">
        <v>920089</v>
      </c>
      <c r="E31" s="95">
        <v>920090</v>
      </c>
      <c r="F31" s="95">
        <v>920091</v>
      </c>
      <c r="G31" s="95">
        <v>0</v>
      </c>
      <c r="H31" s="95" t="s">
        <v>262</v>
      </c>
      <c r="I31" s="95" t="s">
        <v>263</v>
      </c>
      <c r="J31" s="95" t="s">
        <v>264</v>
      </c>
      <c r="K31" s="95" t="s">
        <v>265</v>
      </c>
      <c r="L31" s="95">
        <v>0</v>
      </c>
      <c r="M31" s="197">
        <v>0.1</v>
      </c>
      <c r="N31" s="197">
        <v>0.1</v>
      </c>
      <c r="O31" s="197">
        <v>0.1</v>
      </c>
      <c r="P31" s="197">
        <v>0.7</v>
      </c>
      <c r="Q31" s="200">
        <v>0</v>
      </c>
    </row>
    <row r="32" spans="2:17" ht="12.75" thickBot="1" x14ac:dyDescent="0.35">
      <c r="B32" s="132" t="s">
        <v>108</v>
      </c>
      <c r="C32" s="133">
        <v>920088</v>
      </c>
      <c r="D32" s="133">
        <v>920089</v>
      </c>
      <c r="E32" s="133">
        <v>920090</v>
      </c>
      <c r="F32" s="133">
        <v>920091</v>
      </c>
      <c r="G32" s="133">
        <v>920092</v>
      </c>
      <c r="H32" s="133" t="s">
        <v>262</v>
      </c>
      <c r="I32" s="133" t="s">
        <v>263</v>
      </c>
      <c r="J32" s="133" t="s">
        <v>264</v>
      </c>
      <c r="K32" s="133" t="s">
        <v>265</v>
      </c>
      <c r="L32" s="133" t="s">
        <v>120</v>
      </c>
      <c r="M32" s="201">
        <v>0</v>
      </c>
      <c r="N32" s="201">
        <v>0</v>
      </c>
      <c r="O32" s="201">
        <v>0</v>
      </c>
      <c r="P32" s="201">
        <v>0.5</v>
      </c>
      <c r="Q32" s="202">
        <v>0.5</v>
      </c>
    </row>
    <row r="33" spans="2:17" x14ac:dyDescent="0.3">
      <c r="B33" s="113" t="s">
        <v>236</v>
      </c>
      <c r="C33" s="114">
        <v>920093</v>
      </c>
      <c r="D33" s="114">
        <v>920094</v>
      </c>
      <c r="E33" s="114">
        <v>920095</v>
      </c>
      <c r="F33" s="114">
        <v>0</v>
      </c>
      <c r="G33" s="114">
        <v>0</v>
      </c>
      <c r="H33" s="114" t="s">
        <v>266</v>
      </c>
      <c r="I33" s="114" t="s">
        <v>267</v>
      </c>
      <c r="J33" s="114" t="s">
        <v>268</v>
      </c>
      <c r="K33" s="114">
        <v>0</v>
      </c>
      <c r="L33" s="114">
        <v>0</v>
      </c>
      <c r="M33" s="198">
        <v>0.5</v>
      </c>
      <c r="N33" s="198">
        <v>0.25</v>
      </c>
      <c r="O33" s="198">
        <v>0.25</v>
      </c>
      <c r="P33" s="198">
        <v>0</v>
      </c>
      <c r="Q33" s="199">
        <v>0</v>
      </c>
    </row>
    <row r="34" spans="2:17" x14ac:dyDescent="0.3">
      <c r="B34" s="130" t="s">
        <v>237</v>
      </c>
      <c r="C34" s="95">
        <v>920093</v>
      </c>
      <c r="D34" s="95">
        <v>920094</v>
      </c>
      <c r="E34" s="95">
        <v>920095</v>
      </c>
      <c r="F34" s="95">
        <v>0</v>
      </c>
      <c r="G34" s="95">
        <v>0</v>
      </c>
      <c r="H34" s="95" t="s">
        <v>266</v>
      </c>
      <c r="I34" s="95" t="s">
        <v>267</v>
      </c>
      <c r="J34" s="95" t="s">
        <v>268</v>
      </c>
      <c r="K34" s="95">
        <v>0</v>
      </c>
      <c r="L34" s="95">
        <v>0</v>
      </c>
      <c r="M34" s="197">
        <v>0.25</v>
      </c>
      <c r="N34" s="197">
        <v>0.5</v>
      </c>
      <c r="O34" s="197">
        <v>0.25</v>
      </c>
      <c r="P34" s="197">
        <v>0</v>
      </c>
      <c r="Q34" s="200">
        <v>0</v>
      </c>
    </row>
    <row r="35" spans="2:17" x14ac:dyDescent="0.3">
      <c r="B35" s="130" t="s">
        <v>238</v>
      </c>
      <c r="C35" s="95">
        <v>920093</v>
      </c>
      <c r="D35" s="95">
        <v>920094</v>
      </c>
      <c r="E35" s="95">
        <v>920095</v>
      </c>
      <c r="F35" s="95">
        <v>0</v>
      </c>
      <c r="G35" s="95">
        <v>0</v>
      </c>
      <c r="H35" s="95" t="s">
        <v>266</v>
      </c>
      <c r="I35" s="95" t="s">
        <v>267</v>
      </c>
      <c r="J35" s="95" t="s">
        <v>268</v>
      </c>
      <c r="K35" s="95">
        <v>0</v>
      </c>
      <c r="L35" s="95">
        <v>0</v>
      </c>
      <c r="M35" s="197">
        <v>0.25</v>
      </c>
      <c r="N35" s="197">
        <v>0.25</v>
      </c>
      <c r="O35" s="197">
        <v>0.5</v>
      </c>
      <c r="P35" s="197">
        <v>0</v>
      </c>
      <c r="Q35" s="200">
        <v>0</v>
      </c>
    </row>
    <row r="36" spans="2:17" x14ac:dyDescent="0.3">
      <c r="B36" s="130" t="s">
        <v>166</v>
      </c>
      <c r="C36" s="95">
        <v>920093</v>
      </c>
      <c r="D36" s="95">
        <v>920094</v>
      </c>
      <c r="E36" s="95">
        <v>920095</v>
      </c>
      <c r="F36" s="95">
        <v>920096</v>
      </c>
      <c r="G36" s="95">
        <v>0</v>
      </c>
      <c r="H36" s="95" t="s">
        <v>266</v>
      </c>
      <c r="I36" s="95" t="s">
        <v>267</v>
      </c>
      <c r="J36" s="95" t="s">
        <v>268</v>
      </c>
      <c r="K36" s="95" t="s">
        <v>178</v>
      </c>
      <c r="L36" s="95">
        <v>0</v>
      </c>
      <c r="M36" s="197">
        <v>0.1</v>
      </c>
      <c r="N36" s="197">
        <v>0.1</v>
      </c>
      <c r="O36" s="197">
        <v>0.1</v>
      </c>
      <c r="P36" s="197">
        <v>0.7</v>
      </c>
      <c r="Q36" s="200">
        <v>0</v>
      </c>
    </row>
    <row r="37" spans="2:17" ht="12.75" thickBot="1" x14ac:dyDescent="0.35">
      <c r="B37" s="132" t="s">
        <v>109</v>
      </c>
      <c r="C37" s="133">
        <v>920093</v>
      </c>
      <c r="D37" s="133">
        <v>920094</v>
      </c>
      <c r="E37" s="133">
        <v>920095</v>
      </c>
      <c r="F37" s="133">
        <v>920096</v>
      </c>
      <c r="G37" s="133">
        <v>920097</v>
      </c>
      <c r="H37" s="133" t="s">
        <v>266</v>
      </c>
      <c r="I37" s="133" t="s">
        <v>267</v>
      </c>
      <c r="J37" s="133" t="s">
        <v>268</v>
      </c>
      <c r="K37" s="133" t="s">
        <v>178</v>
      </c>
      <c r="L37" s="133" t="s">
        <v>121</v>
      </c>
      <c r="M37" s="201">
        <v>0</v>
      </c>
      <c r="N37" s="201">
        <v>0</v>
      </c>
      <c r="O37" s="201">
        <v>0</v>
      </c>
      <c r="P37" s="201">
        <v>0.5</v>
      </c>
      <c r="Q37" s="202">
        <v>0.5</v>
      </c>
    </row>
    <row r="38" spans="2:17" x14ac:dyDescent="0.3">
      <c r="B38" s="113" t="s">
        <v>239</v>
      </c>
      <c r="C38" s="114">
        <v>920098</v>
      </c>
      <c r="D38" s="114">
        <v>920099</v>
      </c>
      <c r="E38" s="114">
        <v>920100</v>
      </c>
      <c r="F38" s="114">
        <v>0</v>
      </c>
      <c r="G38" s="114">
        <v>0</v>
      </c>
      <c r="H38" s="114" t="s">
        <v>280</v>
      </c>
      <c r="I38" s="114" t="s">
        <v>281</v>
      </c>
      <c r="J38" s="114" t="s">
        <v>282</v>
      </c>
      <c r="K38" s="114">
        <v>0</v>
      </c>
      <c r="L38" s="114">
        <v>0</v>
      </c>
      <c r="M38" s="198">
        <v>0.5</v>
      </c>
      <c r="N38" s="198">
        <v>0.25</v>
      </c>
      <c r="O38" s="198">
        <v>0.25</v>
      </c>
      <c r="P38" s="198">
        <v>0</v>
      </c>
      <c r="Q38" s="199">
        <v>0</v>
      </c>
    </row>
    <row r="39" spans="2:17" x14ac:dyDescent="0.3">
      <c r="B39" s="130" t="s">
        <v>240</v>
      </c>
      <c r="C39" s="95">
        <v>920098</v>
      </c>
      <c r="D39" s="95">
        <v>920099</v>
      </c>
      <c r="E39" s="95">
        <v>920100</v>
      </c>
      <c r="F39" s="95">
        <v>0</v>
      </c>
      <c r="G39" s="95">
        <v>0</v>
      </c>
      <c r="H39" s="95" t="s">
        <v>280</v>
      </c>
      <c r="I39" s="95" t="s">
        <v>281</v>
      </c>
      <c r="J39" s="95" t="s">
        <v>282</v>
      </c>
      <c r="K39" s="95">
        <v>0</v>
      </c>
      <c r="L39" s="95">
        <v>0</v>
      </c>
      <c r="M39" s="197">
        <v>0.25</v>
      </c>
      <c r="N39" s="197">
        <v>0.5</v>
      </c>
      <c r="O39" s="197">
        <v>0.25</v>
      </c>
      <c r="P39" s="197">
        <v>0</v>
      </c>
      <c r="Q39" s="200">
        <v>0</v>
      </c>
    </row>
    <row r="40" spans="2:17" x14ac:dyDescent="0.3">
      <c r="B40" s="130" t="s">
        <v>241</v>
      </c>
      <c r="C40" s="95">
        <v>920098</v>
      </c>
      <c r="D40" s="95">
        <v>920099</v>
      </c>
      <c r="E40" s="95">
        <v>920100</v>
      </c>
      <c r="F40" s="95">
        <v>0</v>
      </c>
      <c r="G40" s="95">
        <v>0</v>
      </c>
      <c r="H40" s="95" t="s">
        <v>280</v>
      </c>
      <c r="I40" s="95" t="s">
        <v>281</v>
      </c>
      <c r="J40" s="95" t="s">
        <v>282</v>
      </c>
      <c r="K40" s="95">
        <v>0</v>
      </c>
      <c r="L40" s="95">
        <v>0</v>
      </c>
      <c r="M40" s="197">
        <v>0.25</v>
      </c>
      <c r="N40" s="197">
        <v>0.25</v>
      </c>
      <c r="O40" s="197">
        <v>0.5</v>
      </c>
      <c r="P40" s="197">
        <v>0</v>
      </c>
      <c r="Q40" s="200">
        <v>0</v>
      </c>
    </row>
    <row r="41" spans="2:17" x14ac:dyDescent="0.3">
      <c r="B41" s="130" t="s">
        <v>167</v>
      </c>
      <c r="C41" s="95">
        <v>920098</v>
      </c>
      <c r="D41" s="95">
        <v>920099</v>
      </c>
      <c r="E41" s="95">
        <v>920100</v>
      </c>
      <c r="F41" s="95">
        <v>920101</v>
      </c>
      <c r="G41" s="95">
        <v>0</v>
      </c>
      <c r="H41" s="95" t="s">
        <v>280</v>
      </c>
      <c r="I41" s="95" t="s">
        <v>281</v>
      </c>
      <c r="J41" s="95" t="s">
        <v>282</v>
      </c>
      <c r="K41" s="95" t="s">
        <v>283</v>
      </c>
      <c r="L41" s="95">
        <v>0</v>
      </c>
      <c r="M41" s="197">
        <v>0.1</v>
      </c>
      <c r="N41" s="197">
        <v>0.1</v>
      </c>
      <c r="O41" s="197">
        <v>0.1</v>
      </c>
      <c r="P41" s="197">
        <v>0.7</v>
      </c>
      <c r="Q41" s="200">
        <v>0</v>
      </c>
    </row>
    <row r="42" spans="2:17" ht="12.75" thickBot="1" x14ac:dyDescent="0.35">
      <c r="B42" s="132" t="s">
        <v>110</v>
      </c>
      <c r="C42" s="133">
        <v>920098</v>
      </c>
      <c r="D42" s="133">
        <v>920099</v>
      </c>
      <c r="E42" s="133">
        <v>920100</v>
      </c>
      <c r="F42" s="133">
        <v>920101</v>
      </c>
      <c r="G42" s="133">
        <v>920102</v>
      </c>
      <c r="H42" s="133" t="s">
        <v>280</v>
      </c>
      <c r="I42" s="133" t="s">
        <v>281</v>
      </c>
      <c r="J42" s="133" t="s">
        <v>282</v>
      </c>
      <c r="K42" s="133" t="s">
        <v>283</v>
      </c>
      <c r="L42" s="133" t="s">
        <v>122</v>
      </c>
      <c r="M42" s="201">
        <v>0</v>
      </c>
      <c r="N42" s="201">
        <v>0</v>
      </c>
      <c r="O42" s="201">
        <v>0</v>
      </c>
      <c r="P42" s="201">
        <v>0.5</v>
      </c>
      <c r="Q42" s="202">
        <v>0.5</v>
      </c>
    </row>
    <row r="43" spans="2:17" x14ac:dyDescent="0.3">
      <c r="B43" s="113" t="s">
        <v>242</v>
      </c>
      <c r="C43" s="114">
        <v>920103</v>
      </c>
      <c r="D43" s="114">
        <v>920104</v>
      </c>
      <c r="E43" s="114">
        <v>920105</v>
      </c>
      <c r="F43" s="114">
        <v>0</v>
      </c>
      <c r="G43" s="114">
        <v>0</v>
      </c>
      <c r="H43" s="114" t="s">
        <v>284</v>
      </c>
      <c r="I43" s="114" t="s">
        <v>285</v>
      </c>
      <c r="J43" s="114" t="s">
        <v>286</v>
      </c>
      <c r="K43" s="114">
        <v>0</v>
      </c>
      <c r="L43" s="114">
        <v>0</v>
      </c>
      <c r="M43" s="198">
        <v>0.5</v>
      </c>
      <c r="N43" s="198">
        <v>0.25</v>
      </c>
      <c r="O43" s="198">
        <v>0.25</v>
      </c>
      <c r="P43" s="198">
        <v>0</v>
      </c>
      <c r="Q43" s="199">
        <v>0</v>
      </c>
    </row>
    <row r="44" spans="2:17" x14ac:dyDescent="0.3">
      <c r="B44" s="130" t="s">
        <v>243</v>
      </c>
      <c r="C44" s="95">
        <v>920103</v>
      </c>
      <c r="D44" s="95">
        <v>920104</v>
      </c>
      <c r="E44" s="95">
        <v>920105</v>
      </c>
      <c r="F44" s="95">
        <v>0</v>
      </c>
      <c r="G44" s="95">
        <v>0</v>
      </c>
      <c r="H44" s="95" t="s">
        <v>284</v>
      </c>
      <c r="I44" s="95" t="s">
        <v>285</v>
      </c>
      <c r="J44" s="95" t="s">
        <v>286</v>
      </c>
      <c r="K44" s="95">
        <v>0</v>
      </c>
      <c r="L44" s="95">
        <v>0</v>
      </c>
      <c r="M44" s="197">
        <v>0.25</v>
      </c>
      <c r="N44" s="197">
        <v>0.5</v>
      </c>
      <c r="O44" s="197">
        <v>0.25</v>
      </c>
      <c r="P44" s="197">
        <v>0</v>
      </c>
      <c r="Q44" s="200">
        <v>0</v>
      </c>
    </row>
    <row r="45" spans="2:17" x14ac:dyDescent="0.3">
      <c r="B45" s="130" t="s">
        <v>244</v>
      </c>
      <c r="C45" s="95">
        <v>920103</v>
      </c>
      <c r="D45" s="95">
        <v>920104</v>
      </c>
      <c r="E45" s="95">
        <v>920105</v>
      </c>
      <c r="F45" s="95">
        <v>0</v>
      </c>
      <c r="G45" s="95">
        <v>0</v>
      </c>
      <c r="H45" s="95" t="s">
        <v>284</v>
      </c>
      <c r="I45" s="95" t="s">
        <v>285</v>
      </c>
      <c r="J45" s="95" t="s">
        <v>286</v>
      </c>
      <c r="K45" s="95">
        <v>0</v>
      </c>
      <c r="L45" s="95">
        <v>0</v>
      </c>
      <c r="M45" s="197">
        <v>0.25</v>
      </c>
      <c r="N45" s="197">
        <v>0.25</v>
      </c>
      <c r="O45" s="197">
        <v>0.5</v>
      </c>
      <c r="P45" s="197">
        <v>0</v>
      </c>
      <c r="Q45" s="200">
        <v>0</v>
      </c>
    </row>
    <row r="46" spans="2:17" x14ac:dyDescent="0.3">
      <c r="B46" s="130" t="s">
        <v>168</v>
      </c>
      <c r="C46" s="95">
        <v>920103</v>
      </c>
      <c r="D46" s="95">
        <v>920104</v>
      </c>
      <c r="E46" s="95">
        <v>920105</v>
      </c>
      <c r="F46" s="95">
        <v>920106</v>
      </c>
      <c r="G46" s="95">
        <v>0</v>
      </c>
      <c r="H46" s="95" t="s">
        <v>284</v>
      </c>
      <c r="I46" s="95" t="s">
        <v>285</v>
      </c>
      <c r="J46" s="95" t="s">
        <v>286</v>
      </c>
      <c r="K46" s="95" t="s">
        <v>180</v>
      </c>
      <c r="L46" s="95">
        <v>0</v>
      </c>
      <c r="M46" s="197">
        <v>0.1</v>
      </c>
      <c r="N46" s="197">
        <v>0.1</v>
      </c>
      <c r="O46" s="197">
        <v>0.1</v>
      </c>
      <c r="P46" s="197">
        <v>0.7</v>
      </c>
      <c r="Q46" s="200">
        <v>0</v>
      </c>
    </row>
    <row r="47" spans="2:17" ht="12.75" thickBot="1" x14ac:dyDescent="0.35">
      <c r="B47" s="132" t="s">
        <v>111</v>
      </c>
      <c r="C47" s="133">
        <v>920103</v>
      </c>
      <c r="D47" s="133">
        <v>920104</v>
      </c>
      <c r="E47" s="133">
        <v>920105</v>
      </c>
      <c r="F47" s="133">
        <v>920106</v>
      </c>
      <c r="G47" s="133">
        <v>920107</v>
      </c>
      <c r="H47" s="133" t="s">
        <v>284</v>
      </c>
      <c r="I47" s="133" t="s">
        <v>285</v>
      </c>
      <c r="J47" s="133" t="s">
        <v>286</v>
      </c>
      <c r="K47" s="133" t="s">
        <v>180</v>
      </c>
      <c r="L47" s="133" t="s">
        <v>123</v>
      </c>
      <c r="M47" s="201">
        <v>0</v>
      </c>
      <c r="N47" s="201">
        <v>0</v>
      </c>
      <c r="O47" s="201">
        <v>0</v>
      </c>
      <c r="P47" s="201">
        <v>0.5</v>
      </c>
      <c r="Q47" s="202">
        <v>0.5</v>
      </c>
    </row>
    <row r="48" spans="2:17" x14ac:dyDescent="0.3">
      <c r="B48" s="113" t="s">
        <v>245</v>
      </c>
      <c r="C48" s="114">
        <v>920108</v>
      </c>
      <c r="D48" s="114">
        <v>920109</v>
      </c>
      <c r="E48" s="114">
        <v>920110</v>
      </c>
      <c r="F48" s="114">
        <v>0</v>
      </c>
      <c r="G48" s="114">
        <v>0</v>
      </c>
      <c r="H48" s="114" t="s">
        <v>287</v>
      </c>
      <c r="I48" s="114" t="s">
        <v>288</v>
      </c>
      <c r="J48" s="114" t="s">
        <v>289</v>
      </c>
      <c r="K48" s="114">
        <v>0</v>
      </c>
      <c r="L48" s="114">
        <v>0</v>
      </c>
      <c r="M48" s="198">
        <v>0.5</v>
      </c>
      <c r="N48" s="198">
        <v>0.25</v>
      </c>
      <c r="O48" s="198">
        <v>0.25</v>
      </c>
      <c r="P48" s="198">
        <v>0</v>
      </c>
      <c r="Q48" s="199">
        <v>0</v>
      </c>
    </row>
    <row r="49" spans="2:17" x14ac:dyDescent="0.3">
      <c r="B49" s="130" t="s">
        <v>246</v>
      </c>
      <c r="C49" s="95">
        <v>920108</v>
      </c>
      <c r="D49" s="95">
        <v>920109</v>
      </c>
      <c r="E49" s="95">
        <v>920110</v>
      </c>
      <c r="F49" s="95">
        <v>0</v>
      </c>
      <c r="G49" s="95">
        <v>0</v>
      </c>
      <c r="H49" s="95" t="s">
        <v>287</v>
      </c>
      <c r="I49" s="95" t="s">
        <v>288</v>
      </c>
      <c r="J49" s="95" t="s">
        <v>289</v>
      </c>
      <c r="K49" s="95">
        <v>0</v>
      </c>
      <c r="L49" s="95">
        <v>0</v>
      </c>
      <c r="M49" s="197">
        <v>0.25</v>
      </c>
      <c r="N49" s="197">
        <v>0.5</v>
      </c>
      <c r="O49" s="197">
        <v>0.25</v>
      </c>
      <c r="P49" s="197">
        <v>0</v>
      </c>
      <c r="Q49" s="200">
        <v>0</v>
      </c>
    </row>
    <row r="50" spans="2:17" x14ac:dyDescent="0.3">
      <c r="B50" s="130" t="s">
        <v>247</v>
      </c>
      <c r="C50" s="95">
        <v>920108</v>
      </c>
      <c r="D50" s="95">
        <v>920109</v>
      </c>
      <c r="E50" s="95">
        <v>920110</v>
      </c>
      <c r="F50" s="95">
        <v>0</v>
      </c>
      <c r="G50" s="95">
        <v>0</v>
      </c>
      <c r="H50" s="95" t="s">
        <v>287</v>
      </c>
      <c r="I50" s="95" t="s">
        <v>288</v>
      </c>
      <c r="J50" s="95" t="s">
        <v>289</v>
      </c>
      <c r="K50" s="95">
        <v>0</v>
      </c>
      <c r="L50" s="95">
        <v>0</v>
      </c>
      <c r="M50" s="197">
        <v>0.25</v>
      </c>
      <c r="N50" s="197">
        <v>0.25</v>
      </c>
      <c r="O50" s="197">
        <v>0.5</v>
      </c>
      <c r="P50" s="197">
        <v>0</v>
      </c>
      <c r="Q50" s="200">
        <v>0</v>
      </c>
    </row>
    <row r="51" spans="2:17" x14ac:dyDescent="0.3">
      <c r="B51" s="130" t="s">
        <v>169</v>
      </c>
      <c r="C51" s="95">
        <v>920108</v>
      </c>
      <c r="D51" s="95">
        <v>920109</v>
      </c>
      <c r="E51" s="95">
        <v>920110</v>
      </c>
      <c r="F51" s="95">
        <v>920111</v>
      </c>
      <c r="G51" s="95">
        <v>0</v>
      </c>
      <c r="H51" s="95" t="s">
        <v>287</v>
      </c>
      <c r="I51" s="95" t="s">
        <v>288</v>
      </c>
      <c r="J51" s="95" t="s">
        <v>289</v>
      </c>
      <c r="K51" s="95" t="s">
        <v>181</v>
      </c>
      <c r="L51" s="95">
        <v>0</v>
      </c>
      <c r="M51" s="197">
        <v>0.1</v>
      </c>
      <c r="N51" s="197">
        <v>0.1</v>
      </c>
      <c r="O51" s="197">
        <v>0.1</v>
      </c>
      <c r="P51" s="197">
        <v>0.7</v>
      </c>
      <c r="Q51" s="200">
        <v>0</v>
      </c>
    </row>
    <row r="52" spans="2:17" ht="12.75" thickBot="1" x14ac:dyDescent="0.35">
      <c r="B52" s="132" t="s">
        <v>112</v>
      </c>
      <c r="C52" s="133">
        <v>920108</v>
      </c>
      <c r="D52" s="133">
        <v>920109</v>
      </c>
      <c r="E52" s="133">
        <v>920110</v>
      </c>
      <c r="F52" s="133">
        <v>920111</v>
      </c>
      <c r="G52" s="133">
        <v>920112</v>
      </c>
      <c r="H52" s="133" t="s">
        <v>287</v>
      </c>
      <c r="I52" s="133" t="s">
        <v>288</v>
      </c>
      <c r="J52" s="133" t="s">
        <v>289</v>
      </c>
      <c r="K52" s="133" t="s">
        <v>181</v>
      </c>
      <c r="L52" s="133" t="s">
        <v>124</v>
      </c>
      <c r="M52" s="201">
        <v>0</v>
      </c>
      <c r="N52" s="201">
        <v>0</v>
      </c>
      <c r="O52" s="201">
        <v>0</v>
      </c>
      <c r="P52" s="201">
        <v>0.5</v>
      </c>
      <c r="Q52" s="202">
        <v>0.5</v>
      </c>
    </row>
    <row r="53" spans="2:17" x14ac:dyDescent="0.3">
      <c r="B53" s="113" t="s">
        <v>248</v>
      </c>
      <c r="C53" s="114">
        <v>920113</v>
      </c>
      <c r="D53" s="114">
        <v>920114</v>
      </c>
      <c r="E53" s="114">
        <v>920115</v>
      </c>
      <c r="F53" s="114">
        <v>0</v>
      </c>
      <c r="G53" s="114">
        <v>0</v>
      </c>
      <c r="H53" s="114" t="s">
        <v>290</v>
      </c>
      <c r="I53" s="114" t="s">
        <v>291</v>
      </c>
      <c r="J53" s="114" t="s">
        <v>292</v>
      </c>
      <c r="K53" s="114">
        <v>0</v>
      </c>
      <c r="L53" s="114">
        <v>0</v>
      </c>
      <c r="M53" s="198">
        <v>0.5</v>
      </c>
      <c r="N53" s="198">
        <v>0.25</v>
      </c>
      <c r="O53" s="198">
        <v>0.25</v>
      </c>
      <c r="P53" s="198">
        <v>0</v>
      </c>
      <c r="Q53" s="199">
        <v>0</v>
      </c>
    </row>
    <row r="54" spans="2:17" x14ac:dyDescent="0.3">
      <c r="B54" s="130" t="s">
        <v>249</v>
      </c>
      <c r="C54" s="95">
        <v>920113</v>
      </c>
      <c r="D54" s="95">
        <v>920114</v>
      </c>
      <c r="E54" s="95">
        <v>920115</v>
      </c>
      <c r="F54" s="95">
        <v>0</v>
      </c>
      <c r="G54" s="95">
        <v>0</v>
      </c>
      <c r="H54" s="95" t="s">
        <v>290</v>
      </c>
      <c r="I54" s="95" t="s">
        <v>291</v>
      </c>
      <c r="J54" s="95" t="s">
        <v>292</v>
      </c>
      <c r="K54" s="95">
        <v>0</v>
      </c>
      <c r="L54" s="95">
        <v>0</v>
      </c>
      <c r="M54" s="197">
        <v>0.25</v>
      </c>
      <c r="N54" s="197">
        <v>0.5</v>
      </c>
      <c r="O54" s="197">
        <v>0.25</v>
      </c>
      <c r="P54" s="197">
        <v>0</v>
      </c>
      <c r="Q54" s="200">
        <v>0</v>
      </c>
    </row>
    <row r="55" spans="2:17" x14ac:dyDescent="0.3">
      <c r="B55" s="130" t="s">
        <v>250</v>
      </c>
      <c r="C55" s="95">
        <v>920113</v>
      </c>
      <c r="D55" s="95">
        <v>920114</v>
      </c>
      <c r="E55" s="95">
        <v>920115</v>
      </c>
      <c r="F55" s="95">
        <v>0</v>
      </c>
      <c r="G55" s="95">
        <v>0</v>
      </c>
      <c r="H55" s="95" t="s">
        <v>290</v>
      </c>
      <c r="I55" s="95" t="s">
        <v>291</v>
      </c>
      <c r="J55" s="95" t="s">
        <v>292</v>
      </c>
      <c r="K55" s="95">
        <v>0</v>
      </c>
      <c r="L55" s="95">
        <v>0</v>
      </c>
      <c r="M55" s="197">
        <v>0.25</v>
      </c>
      <c r="N55" s="197">
        <v>0.25</v>
      </c>
      <c r="O55" s="197">
        <v>0.5</v>
      </c>
      <c r="P55" s="197">
        <v>0</v>
      </c>
      <c r="Q55" s="200">
        <v>0</v>
      </c>
    </row>
    <row r="56" spans="2:17" x14ac:dyDescent="0.3">
      <c r="B56" s="130" t="s">
        <v>170</v>
      </c>
      <c r="C56" s="95">
        <v>920113</v>
      </c>
      <c r="D56" s="95">
        <v>920114</v>
      </c>
      <c r="E56" s="95">
        <v>920115</v>
      </c>
      <c r="F56" s="95">
        <v>920116</v>
      </c>
      <c r="G56" s="95">
        <v>0</v>
      </c>
      <c r="H56" s="95" t="s">
        <v>290</v>
      </c>
      <c r="I56" s="95" t="s">
        <v>291</v>
      </c>
      <c r="J56" s="95" t="s">
        <v>292</v>
      </c>
      <c r="K56" s="95" t="s">
        <v>182</v>
      </c>
      <c r="L56" s="95">
        <v>0</v>
      </c>
      <c r="M56" s="197">
        <v>0.1</v>
      </c>
      <c r="N56" s="197">
        <v>0.1</v>
      </c>
      <c r="O56" s="197">
        <v>0.1</v>
      </c>
      <c r="P56" s="197">
        <v>0.7</v>
      </c>
      <c r="Q56" s="200">
        <v>0</v>
      </c>
    </row>
    <row r="57" spans="2:17" ht="12.75" thickBot="1" x14ac:dyDescent="0.35">
      <c r="B57" s="132" t="s">
        <v>113</v>
      </c>
      <c r="C57" s="133">
        <v>920113</v>
      </c>
      <c r="D57" s="133">
        <v>920114</v>
      </c>
      <c r="E57" s="133">
        <v>920115</v>
      </c>
      <c r="F57" s="133">
        <v>920116</v>
      </c>
      <c r="G57" s="133">
        <v>920117</v>
      </c>
      <c r="H57" s="133" t="s">
        <v>290</v>
      </c>
      <c r="I57" s="133" t="s">
        <v>291</v>
      </c>
      <c r="J57" s="133" t="s">
        <v>292</v>
      </c>
      <c r="K57" s="133" t="s">
        <v>182</v>
      </c>
      <c r="L57" s="133" t="s">
        <v>125</v>
      </c>
      <c r="M57" s="201">
        <v>0</v>
      </c>
      <c r="N57" s="201">
        <v>0</v>
      </c>
      <c r="O57" s="201">
        <v>0</v>
      </c>
      <c r="P57" s="201">
        <v>0.5</v>
      </c>
      <c r="Q57" s="202">
        <v>0.5</v>
      </c>
    </row>
    <row r="58" spans="2:17" x14ac:dyDescent="0.3">
      <c r="B58" s="113" t="s">
        <v>251</v>
      </c>
      <c r="C58" s="114">
        <v>920118</v>
      </c>
      <c r="D58" s="114">
        <v>920119</v>
      </c>
      <c r="E58" s="114">
        <v>920120</v>
      </c>
      <c r="F58" s="114">
        <v>0</v>
      </c>
      <c r="G58" s="114">
        <v>0</v>
      </c>
      <c r="H58" s="114" t="s">
        <v>269</v>
      </c>
      <c r="I58" s="114" t="s">
        <v>270</v>
      </c>
      <c r="J58" s="114" t="s">
        <v>271</v>
      </c>
      <c r="K58" s="114">
        <v>0</v>
      </c>
      <c r="L58" s="114">
        <v>0</v>
      </c>
      <c r="M58" s="198">
        <v>0.5</v>
      </c>
      <c r="N58" s="198">
        <v>0.25</v>
      </c>
      <c r="O58" s="198">
        <v>0.25</v>
      </c>
      <c r="P58" s="198">
        <v>0</v>
      </c>
      <c r="Q58" s="199">
        <v>0</v>
      </c>
    </row>
    <row r="59" spans="2:17" x14ac:dyDescent="0.3">
      <c r="B59" s="130" t="s">
        <v>252</v>
      </c>
      <c r="C59" s="95">
        <v>920118</v>
      </c>
      <c r="D59" s="95">
        <v>920119</v>
      </c>
      <c r="E59" s="95">
        <v>920120</v>
      </c>
      <c r="F59" s="95">
        <v>0</v>
      </c>
      <c r="G59" s="95">
        <v>0</v>
      </c>
      <c r="H59" s="95" t="s">
        <v>269</v>
      </c>
      <c r="I59" s="95" t="s">
        <v>270</v>
      </c>
      <c r="J59" s="95" t="s">
        <v>271</v>
      </c>
      <c r="K59" s="95">
        <v>0</v>
      </c>
      <c r="L59" s="95">
        <v>0</v>
      </c>
      <c r="M59" s="197">
        <v>0.25</v>
      </c>
      <c r="N59" s="197">
        <v>0.5</v>
      </c>
      <c r="O59" s="197">
        <v>0.25</v>
      </c>
      <c r="P59" s="197">
        <v>0</v>
      </c>
      <c r="Q59" s="200">
        <v>0</v>
      </c>
    </row>
    <row r="60" spans="2:17" x14ac:dyDescent="0.3">
      <c r="B60" s="130" t="s">
        <v>253</v>
      </c>
      <c r="C60" s="95">
        <v>920118</v>
      </c>
      <c r="D60" s="95">
        <v>920119</v>
      </c>
      <c r="E60" s="95">
        <v>920120</v>
      </c>
      <c r="F60" s="95">
        <v>0</v>
      </c>
      <c r="G60" s="95">
        <v>0</v>
      </c>
      <c r="H60" s="95" t="s">
        <v>269</v>
      </c>
      <c r="I60" s="95" t="s">
        <v>270</v>
      </c>
      <c r="J60" s="95" t="s">
        <v>271</v>
      </c>
      <c r="K60" s="95">
        <v>0</v>
      </c>
      <c r="L60" s="95">
        <v>0</v>
      </c>
      <c r="M60" s="197">
        <v>0.25</v>
      </c>
      <c r="N60" s="197">
        <v>0.25</v>
      </c>
      <c r="O60" s="197">
        <v>0.5</v>
      </c>
      <c r="P60" s="197">
        <v>0</v>
      </c>
      <c r="Q60" s="200">
        <v>0</v>
      </c>
    </row>
    <row r="61" spans="2:17" x14ac:dyDescent="0.3">
      <c r="B61" s="130" t="s">
        <v>171</v>
      </c>
      <c r="C61" s="95">
        <v>920118</v>
      </c>
      <c r="D61" s="95">
        <v>920119</v>
      </c>
      <c r="E61" s="95">
        <v>920120</v>
      </c>
      <c r="F61" s="95">
        <v>920121</v>
      </c>
      <c r="G61" s="95">
        <v>0</v>
      </c>
      <c r="H61" s="95" t="s">
        <v>269</v>
      </c>
      <c r="I61" s="95" t="s">
        <v>270</v>
      </c>
      <c r="J61" s="95" t="s">
        <v>271</v>
      </c>
      <c r="K61" s="95" t="s">
        <v>183</v>
      </c>
      <c r="L61" s="95">
        <v>0</v>
      </c>
      <c r="M61" s="197">
        <v>0.1</v>
      </c>
      <c r="N61" s="197">
        <v>0.1</v>
      </c>
      <c r="O61" s="197">
        <v>0.1</v>
      </c>
      <c r="P61" s="197">
        <v>0.7</v>
      </c>
      <c r="Q61" s="200">
        <v>0</v>
      </c>
    </row>
    <row r="62" spans="2:17" ht="12.75" thickBot="1" x14ac:dyDescent="0.35">
      <c r="B62" s="139" t="s">
        <v>114</v>
      </c>
      <c r="C62" s="96">
        <v>920118</v>
      </c>
      <c r="D62" s="96">
        <v>920119</v>
      </c>
      <c r="E62" s="96">
        <v>920120</v>
      </c>
      <c r="F62" s="96">
        <v>920121</v>
      </c>
      <c r="G62" s="96">
        <v>920122</v>
      </c>
      <c r="H62" s="96" t="s">
        <v>269</v>
      </c>
      <c r="I62" s="96" t="s">
        <v>270</v>
      </c>
      <c r="J62" s="96" t="s">
        <v>271</v>
      </c>
      <c r="K62" s="96" t="s">
        <v>183</v>
      </c>
      <c r="L62" s="96" t="s">
        <v>126</v>
      </c>
      <c r="M62" s="201">
        <v>0</v>
      </c>
      <c r="N62" s="201">
        <v>0</v>
      </c>
      <c r="O62" s="201">
        <v>0</v>
      </c>
      <c r="P62" s="201">
        <v>0.5</v>
      </c>
      <c r="Q62" s="202">
        <v>0.5</v>
      </c>
    </row>
    <row r="63" spans="2:17" x14ac:dyDescent="0.3">
      <c r="B63" s="113" t="s">
        <v>321</v>
      </c>
      <c r="C63" s="114">
        <v>930001</v>
      </c>
      <c r="D63" s="114">
        <v>0</v>
      </c>
      <c r="E63" s="114">
        <v>0</v>
      </c>
      <c r="F63" s="114">
        <v>0</v>
      </c>
      <c r="G63" s="114">
        <v>0</v>
      </c>
      <c r="H63" s="114" t="s">
        <v>327</v>
      </c>
      <c r="I63" s="114">
        <v>0</v>
      </c>
      <c r="J63" s="114">
        <v>0</v>
      </c>
      <c r="K63" s="114">
        <v>0</v>
      </c>
      <c r="L63" s="114">
        <v>0</v>
      </c>
      <c r="M63" s="198">
        <v>1</v>
      </c>
      <c r="N63" s="198">
        <v>0</v>
      </c>
      <c r="O63" s="198">
        <v>0</v>
      </c>
      <c r="P63" s="198">
        <v>0</v>
      </c>
      <c r="Q63" s="199">
        <v>0</v>
      </c>
    </row>
    <row r="64" spans="2:17" x14ac:dyDescent="0.3">
      <c r="B64" s="130" t="s">
        <v>322</v>
      </c>
      <c r="C64" s="95">
        <v>930002</v>
      </c>
      <c r="D64" s="95">
        <v>0</v>
      </c>
      <c r="E64" s="95">
        <v>0</v>
      </c>
      <c r="F64" s="95">
        <v>0</v>
      </c>
      <c r="G64" s="95">
        <v>0</v>
      </c>
      <c r="H64" s="95" t="s">
        <v>338</v>
      </c>
      <c r="I64" s="95">
        <v>0</v>
      </c>
      <c r="J64" s="95">
        <v>0</v>
      </c>
      <c r="K64" s="95">
        <v>0</v>
      </c>
      <c r="L64" s="95">
        <v>0</v>
      </c>
      <c r="M64" s="197">
        <v>1</v>
      </c>
      <c r="N64" s="197">
        <v>0</v>
      </c>
      <c r="O64" s="197">
        <v>0</v>
      </c>
      <c r="P64" s="197">
        <v>0</v>
      </c>
      <c r="Q64" s="200">
        <v>0</v>
      </c>
    </row>
    <row r="65" spans="2:17" x14ac:dyDescent="0.3">
      <c r="B65" s="130" t="s">
        <v>332</v>
      </c>
      <c r="C65" s="95">
        <v>930003</v>
      </c>
      <c r="D65" s="95">
        <v>0</v>
      </c>
      <c r="E65" s="95">
        <v>0</v>
      </c>
      <c r="F65" s="95">
        <v>0</v>
      </c>
      <c r="G65" s="95">
        <v>0</v>
      </c>
      <c r="H65" s="95" t="s">
        <v>339</v>
      </c>
      <c r="I65" s="95">
        <v>0</v>
      </c>
      <c r="J65" s="95">
        <v>0</v>
      </c>
      <c r="K65" s="95">
        <v>0</v>
      </c>
      <c r="L65" s="95">
        <v>0</v>
      </c>
      <c r="M65" s="197">
        <v>1</v>
      </c>
      <c r="N65" s="197">
        <v>0</v>
      </c>
      <c r="O65" s="197">
        <v>0</v>
      </c>
      <c r="P65" s="197">
        <v>0</v>
      </c>
      <c r="Q65" s="200">
        <v>0</v>
      </c>
    </row>
    <row r="66" spans="2:17" x14ac:dyDescent="0.3">
      <c r="B66" s="130" t="s">
        <v>323</v>
      </c>
      <c r="C66" s="95">
        <v>930004</v>
      </c>
      <c r="D66" s="95">
        <v>0</v>
      </c>
      <c r="E66" s="95">
        <v>0</v>
      </c>
      <c r="F66" s="95">
        <v>0</v>
      </c>
      <c r="G66" s="95">
        <v>0</v>
      </c>
      <c r="H66" s="95" t="s">
        <v>340</v>
      </c>
      <c r="I66" s="95">
        <v>0</v>
      </c>
      <c r="J66" s="95">
        <v>0</v>
      </c>
      <c r="K66" s="95">
        <v>0</v>
      </c>
      <c r="L66" s="95">
        <v>0</v>
      </c>
      <c r="M66" s="197">
        <v>1</v>
      </c>
      <c r="N66" s="197">
        <v>0</v>
      </c>
      <c r="O66" s="197">
        <v>0</v>
      </c>
      <c r="P66" s="197">
        <v>0</v>
      </c>
      <c r="Q66" s="200">
        <v>0</v>
      </c>
    </row>
    <row r="67" spans="2:17" x14ac:dyDescent="0.3">
      <c r="B67" s="130" t="s">
        <v>324</v>
      </c>
      <c r="C67" s="95">
        <v>930005</v>
      </c>
      <c r="D67" s="95">
        <v>0</v>
      </c>
      <c r="E67" s="95">
        <v>0</v>
      </c>
      <c r="F67" s="95">
        <v>0</v>
      </c>
      <c r="G67" s="95">
        <v>0</v>
      </c>
      <c r="H67" s="95" t="s">
        <v>341</v>
      </c>
      <c r="I67" s="95">
        <v>0</v>
      </c>
      <c r="J67" s="95">
        <v>0</v>
      </c>
      <c r="K67" s="95">
        <v>0</v>
      </c>
      <c r="L67" s="95">
        <v>0</v>
      </c>
      <c r="M67" s="197">
        <v>1</v>
      </c>
      <c r="N67" s="197">
        <v>0</v>
      </c>
      <c r="O67" s="197">
        <v>0</v>
      </c>
      <c r="P67" s="197">
        <v>0</v>
      </c>
      <c r="Q67" s="200">
        <v>0</v>
      </c>
    </row>
    <row r="68" spans="2:17" x14ac:dyDescent="0.3">
      <c r="B68" s="130" t="s">
        <v>333</v>
      </c>
      <c r="C68" s="95">
        <v>930006</v>
      </c>
      <c r="D68" s="95">
        <v>0</v>
      </c>
      <c r="E68" s="95">
        <v>0</v>
      </c>
      <c r="F68" s="95">
        <v>0</v>
      </c>
      <c r="G68" s="95">
        <v>0</v>
      </c>
      <c r="H68" s="95" t="s">
        <v>342</v>
      </c>
      <c r="I68" s="95">
        <v>0</v>
      </c>
      <c r="J68" s="95">
        <v>0</v>
      </c>
      <c r="K68" s="95">
        <v>0</v>
      </c>
      <c r="L68" s="95">
        <v>0</v>
      </c>
      <c r="M68" s="197">
        <v>1</v>
      </c>
      <c r="N68" s="197">
        <v>0</v>
      </c>
      <c r="O68" s="197">
        <v>0</v>
      </c>
      <c r="P68" s="197">
        <v>0</v>
      </c>
      <c r="Q68" s="200">
        <v>0</v>
      </c>
    </row>
    <row r="69" spans="2:17" x14ac:dyDescent="0.3">
      <c r="B69" s="130" t="s">
        <v>334</v>
      </c>
      <c r="C69" s="95">
        <v>930007</v>
      </c>
      <c r="D69" s="95">
        <v>0</v>
      </c>
      <c r="E69" s="95">
        <v>0</v>
      </c>
      <c r="F69" s="95">
        <v>0</v>
      </c>
      <c r="G69" s="95">
        <v>0</v>
      </c>
      <c r="H69" s="95" t="s">
        <v>343</v>
      </c>
      <c r="I69" s="95">
        <v>0</v>
      </c>
      <c r="J69" s="95">
        <v>0</v>
      </c>
      <c r="K69" s="95">
        <v>0</v>
      </c>
      <c r="L69" s="95">
        <v>0</v>
      </c>
      <c r="M69" s="197">
        <v>1</v>
      </c>
      <c r="N69" s="197">
        <v>0</v>
      </c>
      <c r="O69" s="197">
        <v>0</v>
      </c>
      <c r="P69" s="197">
        <v>0</v>
      </c>
      <c r="Q69" s="200">
        <v>0</v>
      </c>
    </row>
    <row r="70" spans="2:17" x14ac:dyDescent="0.3">
      <c r="B70" s="130" t="s">
        <v>335</v>
      </c>
      <c r="C70" s="95">
        <v>930008</v>
      </c>
      <c r="D70" s="95">
        <v>0</v>
      </c>
      <c r="E70" s="95">
        <v>0</v>
      </c>
      <c r="F70" s="95">
        <v>0</v>
      </c>
      <c r="G70" s="95">
        <v>0</v>
      </c>
      <c r="H70" s="95" t="s">
        <v>344</v>
      </c>
      <c r="I70" s="95">
        <v>0</v>
      </c>
      <c r="J70" s="95">
        <v>0</v>
      </c>
      <c r="K70" s="95">
        <v>0</v>
      </c>
      <c r="L70" s="95">
        <v>0</v>
      </c>
      <c r="M70" s="197">
        <v>1</v>
      </c>
      <c r="N70" s="197">
        <v>0</v>
      </c>
      <c r="O70" s="197">
        <v>0</v>
      </c>
      <c r="P70" s="197">
        <v>0</v>
      </c>
      <c r="Q70" s="200">
        <v>0</v>
      </c>
    </row>
    <row r="71" spans="2:17" x14ac:dyDescent="0.3">
      <c r="B71" s="130" t="s">
        <v>336</v>
      </c>
      <c r="C71" s="95">
        <v>930009</v>
      </c>
      <c r="D71" s="95">
        <v>0</v>
      </c>
      <c r="E71" s="95">
        <v>0</v>
      </c>
      <c r="F71" s="95">
        <v>0</v>
      </c>
      <c r="G71" s="95">
        <v>0</v>
      </c>
      <c r="H71" s="95" t="s">
        <v>328</v>
      </c>
      <c r="I71" s="95">
        <v>0</v>
      </c>
      <c r="J71" s="95">
        <v>0</v>
      </c>
      <c r="K71" s="95">
        <v>0</v>
      </c>
      <c r="L71" s="95">
        <v>0</v>
      </c>
      <c r="M71" s="197">
        <v>1</v>
      </c>
      <c r="N71" s="197">
        <v>0</v>
      </c>
      <c r="O71" s="197">
        <v>0</v>
      </c>
      <c r="P71" s="197">
        <v>0</v>
      </c>
      <c r="Q71" s="200">
        <v>0</v>
      </c>
    </row>
    <row r="72" spans="2:17" x14ac:dyDescent="0.3">
      <c r="B72" s="130" t="s">
        <v>325</v>
      </c>
      <c r="C72" s="95">
        <v>930010</v>
      </c>
      <c r="D72" s="95">
        <v>0</v>
      </c>
      <c r="E72" s="95">
        <v>0</v>
      </c>
      <c r="F72" s="95">
        <v>0</v>
      </c>
      <c r="G72" s="95">
        <v>0</v>
      </c>
      <c r="H72" s="95" t="s">
        <v>329</v>
      </c>
      <c r="I72" s="95">
        <v>0</v>
      </c>
      <c r="J72" s="95">
        <v>0</v>
      </c>
      <c r="K72" s="95">
        <v>0</v>
      </c>
      <c r="L72" s="95">
        <v>0</v>
      </c>
      <c r="M72" s="197">
        <v>1</v>
      </c>
      <c r="N72" s="197">
        <v>0</v>
      </c>
      <c r="O72" s="197">
        <v>0</v>
      </c>
      <c r="P72" s="197">
        <v>0</v>
      </c>
      <c r="Q72" s="200">
        <v>0</v>
      </c>
    </row>
    <row r="73" spans="2:17" x14ac:dyDescent="0.3">
      <c r="B73" s="130" t="s">
        <v>337</v>
      </c>
      <c r="C73" s="95">
        <v>930011</v>
      </c>
      <c r="D73" s="95">
        <v>0</v>
      </c>
      <c r="E73" s="95">
        <v>0</v>
      </c>
      <c r="F73" s="95">
        <v>0</v>
      </c>
      <c r="G73" s="95">
        <v>0</v>
      </c>
      <c r="H73" s="95" t="s">
        <v>330</v>
      </c>
      <c r="I73" s="95">
        <v>0</v>
      </c>
      <c r="J73" s="95">
        <v>0</v>
      </c>
      <c r="K73" s="95">
        <v>0</v>
      </c>
      <c r="L73" s="95">
        <v>0</v>
      </c>
      <c r="M73" s="197">
        <v>1</v>
      </c>
      <c r="N73" s="197">
        <v>0</v>
      </c>
      <c r="O73" s="197">
        <v>0</v>
      </c>
      <c r="P73" s="197">
        <v>0</v>
      </c>
      <c r="Q73" s="200">
        <v>0</v>
      </c>
    </row>
    <row r="74" spans="2:17" ht="12.75" thickBot="1" x14ac:dyDescent="0.35">
      <c r="B74" s="132" t="s">
        <v>326</v>
      </c>
      <c r="C74" s="133">
        <v>930012</v>
      </c>
      <c r="D74" s="133">
        <v>0</v>
      </c>
      <c r="E74" s="133">
        <v>0</v>
      </c>
      <c r="F74" s="133">
        <v>0</v>
      </c>
      <c r="G74" s="133">
        <v>0</v>
      </c>
      <c r="H74" s="133" t="s">
        <v>331</v>
      </c>
      <c r="I74" s="133">
        <v>0</v>
      </c>
      <c r="J74" s="133">
        <v>0</v>
      </c>
      <c r="K74" s="133">
        <v>0</v>
      </c>
      <c r="L74" s="133">
        <v>0</v>
      </c>
      <c r="M74" s="201">
        <v>1</v>
      </c>
      <c r="N74" s="201">
        <v>0</v>
      </c>
      <c r="O74" s="201">
        <v>0</v>
      </c>
      <c r="P74" s="201">
        <v>0</v>
      </c>
      <c r="Q74" s="202">
        <v>0</v>
      </c>
    </row>
    <row r="75" spans="2:17" x14ac:dyDescent="0.3">
      <c r="B75" s="113" t="s">
        <v>254</v>
      </c>
      <c r="C75" s="114">
        <v>920001</v>
      </c>
      <c r="D75" s="114">
        <v>920002</v>
      </c>
      <c r="E75" s="114">
        <v>920003</v>
      </c>
      <c r="F75" s="114">
        <v>0</v>
      </c>
      <c r="G75" s="114">
        <v>0</v>
      </c>
      <c r="H75" s="114" t="s">
        <v>218</v>
      </c>
      <c r="I75" s="114" t="s">
        <v>219</v>
      </c>
      <c r="J75" s="114" t="s">
        <v>220</v>
      </c>
      <c r="K75" s="114">
        <v>0</v>
      </c>
      <c r="L75" s="114">
        <v>0</v>
      </c>
      <c r="M75" s="198">
        <v>0.5</v>
      </c>
      <c r="N75" s="198">
        <v>0.25</v>
      </c>
      <c r="O75" s="198">
        <v>0.25</v>
      </c>
      <c r="P75" s="198">
        <v>0</v>
      </c>
      <c r="Q75" s="199">
        <v>0</v>
      </c>
    </row>
    <row r="76" spans="2:17" x14ac:dyDescent="0.3">
      <c r="B76" s="130" t="s">
        <v>255</v>
      </c>
      <c r="C76" s="95">
        <v>920001</v>
      </c>
      <c r="D76" s="95">
        <v>920002</v>
      </c>
      <c r="E76" s="95">
        <v>920003</v>
      </c>
      <c r="F76" s="95">
        <v>0</v>
      </c>
      <c r="G76" s="95">
        <v>0</v>
      </c>
      <c r="H76" s="95" t="s">
        <v>218</v>
      </c>
      <c r="I76" s="95" t="s">
        <v>219</v>
      </c>
      <c r="J76" s="95" t="s">
        <v>220</v>
      </c>
      <c r="K76" s="95">
        <v>0</v>
      </c>
      <c r="L76" s="95">
        <v>0</v>
      </c>
      <c r="M76" s="197">
        <v>0.25</v>
      </c>
      <c r="N76" s="197">
        <v>0.5</v>
      </c>
      <c r="O76" s="197">
        <v>0.25</v>
      </c>
      <c r="P76" s="197">
        <v>0</v>
      </c>
      <c r="Q76" s="200">
        <v>0</v>
      </c>
    </row>
    <row r="77" spans="2:17" x14ac:dyDescent="0.3">
      <c r="B77" s="130" t="s">
        <v>256</v>
      </c>
      <c r="C77" s="95">
        <v>920001</v>
      </c>
      <c r="D77" s="95">
        <v>920002</v>
      </c>
      <c r="E77" s="95">
        <v>920003</v>
      </c>
      <c r="F77" s="95">
        <v>0</v>
      </c>
      <c r="G77" s="95">
        <v>0</v>
      </c>
      <c r="H77" s="95" t="s">
        <v>218</v>
      </c>
      <c r="I77" s="95" t="s">
        <v>219</v>
      </c>
      <c r="J77" s="95" t="s">
        <v>220</v>
      </c>
      <c r="K77" s="95">
        <v>0</v>
      </c>
      <c r="L77" s="95">
        <v>0</v>
      </c>
      <c r="M77" s="197">
        <v>0.25</v>
      </c>
      <c r="N77" s="197">
        <v>0.25</v>
      </c>
      <c r="O77" s="197">
        <v>0.5</v>
      </c>
      <c r="P77" s="197">
        <v>0</v>
      </c>
      <c r="Q77" s="200">
        <v>0</v>
      </c>
    </row>
    <row r="78" spans="2:17" x14ac:dyDescent="0.3">
      <c r="B78" s="130" t="s">
        <v>172</v>
      </c>
      <c r="C78" s="95">
        <v>920001</v>
      </c>
      <c r="D78" s="95">
        <v>920002</v>
      </c>
      <c r="E78" s="95">
        <v>920003</v>
      </c>
      <c r="F78" s="95">
        <v>920004</v>
      </c>
      <c r="G78" s="95">
        <v>0</v>
      </c>
      <c r="H78" s="95" t="s">
        <v>218</v>
      </c>
      <c r="I78" s="95" t="s">
        <v>219</v>
      </c>
      <c r="J78" s="95" t="s">
        <v>220</v>
      </c>
      <c r="K78" s="95" t="s">
        <v>160</v>
      </c>
      <c r="L78" s="95">
        <v>0</v>
      </c>
      <c r="M78" s="197">
        <v>0.1</v>
      </c>
      <c r="N78" s="197">
        <v>0.1</v>
      </c>
      <c r="O78" s="197">
        <v>0.1</v>
      </c>
      <c r="P78" s="197">
        <v>0.7</v>
      </c>
      <c r="Q78" s="200">
        <v>0</v>
      </c>
    </row>
    <row r="79" spans="2:17" ht="12.75" thickBot="1" x14ac:dyDescent="0.35">
      <c r="B79" s="132" t="s">
        <v>115</v>
      </c>
      <c r="C79" s="133">
        <v>920001</v>
      </c>
      <c r="D79" s="133">
        <v>920002</v>
      </c>
      <c r="E79" s="133">
        <v>920003</v>
      </c>
      <c r="F79" s="133">
        <v>920004</v>
      </c>
      <c r="G79" s="133">
        <v>920005</v>
      </c>
      <c r="H79" s="133" t="s">
        <v>218</v>
      </c>
      <c r="I79" s="133" t="s">
        <v>219</v>
      </c>
      <c r="J79" s="133" t="s">
        <v>220</v>
      </c>
      <c r="K79" s="133" t="s">
        <v>160</v>
      </c>
      <c r="L79" s="133" t="s">
        <v>103</v>
      </c>
      <c r="M79" s="201">
        <v>0</v>
      </c>
      <c r="N79" s="201">
        <v>0</v>
      </c>
      <c r="O79" s="201">
        <v>0</v>
      </c>
      <c r="P79" s="201">
        <v>0.5</v>
      </c>
      <c r="Q79" s="202">
        <v>0.5</v>
      </c>
    </row>
    <row r="80" spans="2:17" x14ac:dyDescent="0.3">
      <c r="B80" s="113" t="s">
        <v>272</v>
      </c>
      <c r="C80" s="114">
        <v>920006</v>
      </c>
      <c r="D80" s="114">
        <v>920007</v>
      </c>
      <c r="E80" s="114">
        <v>920008</v>
      </c>
      <c r="F80" s="114">
        <v>0</v>
      </c>
      <c r="G80" s="114">
        <v>0</v>
      </c>
      <c r="H80" s="114" t="s">
        <v>221</v>
      </c>
      <c r="I80" s="114" t="s">
        <v>222</v>
      </c>
      <c r="J80" s="114" t="s">
        <v>223</v>
      </c>
      <c r="K80" s="114">
        <v>0</v>
      </c>
      <c r="L80" s="114">
        <v>0</v>
      </c>
      <c r="M80" s="198">
        <v>0.5</v>
      </c>
      <c r="N80" s="198">
        <v>0.25</v>
      </c>
      <c r="O80" s="198">
        <v>0.25</v>
      </c>
      <c r="P80" s="198">
        <v>0</v>
      </c>
      <c r="Q80" s="199">
        <v>0</v>
      </c>
    </row>
    <row r="81" spans="2:17" x14ac:dyDescent="0.3">
      <c r="B81" s="130" t="s">
        <v>257</v>
      </c>
      <c r="C81" s="95">
        <v>920006</v>
      </c>
      <c r="D81" s="95">
        <v>920007</v>
      </c>
      <c r="E81" s="95">
        <v>920008</v>
      </c>
      <c r="F81" s="95">
        <v>0</v>
      </c>
      <c r="G81" s="95">
        <v>0</v>
      </c>
      <c r="H81" s="95" t="s">
        <v>221</v>
      </c>
      <c r="I81" s="95" t="s">
        <v>222</v>
      </c>
      <c r="J81" s="95" t="s">
        <v>223</v>
      </c>
      <c r="K81" s="95">
        <v>0</v>
      </c>
      <c r="L81" s="95">
        <v>0</v>
      </c>
      <c r="M81" s="197">
        <v>0.25</v>
      </c>
      <c r="N81" s="197">
        <v>0.5</v>
      </c>
      <c r="O81" s="197">
        <v>0.25</v>
      </c>
      <c r="P81" s="197">
        <v>0</v>
      </c>
      <c r="Q81" s="200">
        <v>0</v>
      </c>
    </row>
    <row r="82" spans="2:17" x14ac:dyDescent="0.3">
      <c r="B82" s="130" t="s">
        <v>258</v>
      </c>
      <c r="C82" s="95">
        <v>920006</v>
      </c>
      <c r="D82" s="95">
        <v>920007</v>
      </c>
      <c r="E82" s="95">
        <v>920008</v>
      </c>
      <c r="F82" s="95">
        <v>0</v>
      </c>
      <c r="G82" s="95">
        <v>0</v>
      </c>
      <c r="H82" s="95" t="s">
        <v>221</v>
      </c>
      <c r="I82" s="95" t="s">
        <v>222</v>
      </c>
      <c r="J82" s="95" t="s">
        <v>223</v>
      </c>
      <c r="K82" s="95">
        <v>0</v>
      </c>
      <c r="L82" s="95">
        <v>0</v>
      </c>
      <c r="M82" s="197">
        <v>0.25</v>
      </c>
      <c r="N82" s="197">
        <v>0.25</v>
      </c>
      <c r="O82" s="197">
        <v>0.5</v>
      </c>
      <c r="P82" s="197">
        <v>0</v>
      </c>
      <c r="Q82" s="200">
        <v>0</v>
      </c>
    </row>
    <row r="83" spans="2:17" x14ac:dyDescent="0.3">
      <c r="B83" s="130" t="s">
        <v>173</v>
      </c>
      <c r="C83" s="95">
        <v>920006</v>
      </c>
      <c r="D83" s="95">
        <v>920007</v>
      </c>
      <c r="E83" s="95">
        <v>920008</v>
      </c>
      <c r="F83" s="95">
        <v>920009</v>
      </c>
      <c r="G83" s="95">
        <v>0</v>
      </c>
      <c r="H83" s="95" t="s">
        <v>221</v>
      </c>
      <c r="I83" s="95" t="s">
        <v>222</v>
      </c>
      <c r="J83" s="95" t="s">
        <v>223</v>
      </c>
      <c r="K83" s="95" t="s">
        <v>161</v>
      </c>
      <c r="L83" s="95">
        <v>0</v>
      </c>
      <c r="M83" s="197">
        <v>0.1</v>
      </c>
      <c r="N83" s="197">
        <v>0.1</v>
      </c>
      <c r="O83" s="197">
        <v>0.1</v>
      </c>
      <c r="P83" s="197">
        <v>0.7</v>
      </c>
      <c r="Q83" s="200">
        <v>0</v>
      </c>
    </row>
    <row r="84" spans="2:17" ht="12.75" thickBot="1" x14ac:dyDescent="0.35">
      <c r="B84" s="132" t="s">
        <v>116</v>
      </c>
      <c r="C84" s="133">
        <v>920006</v>
      </c>
      <c r="D84" s="133">
        <v>920007</v>
      </c>
      <c r="E84" s="133">
        <v>920008</v>
      </c>
      <c r="F84" s="133">
        <v>920009</v>
      </c>
      <c r="G84" s="133">
        <v>920010</v>
      </c>
      <c r="H84" s="133" t="s">
        <v>221</v>
      </c>
      <c r="I84" s="133" t="s">
        <v>222</v>
      </c>
      <c r="J84" s="133" t="s">
        <v>223</v>
      </c>
      <c r="K84" s="133" t="s">
        <v>161</v>
      </c>
      <c r="L84" s="133" t="s">
        <v>104</v>
      </c>
      <c r="M84" s="201">
        <v>0</v>
      </c>
      <c r="N84" s="201">
        <v>0</v>
      </c>
      <c r="O84" s="201">
        <v>0</v>
      </c>
      <c r="P84" s="201">
        <v>0.5</v>
      </c>
      <c r="Q84" s="202">
        <v>0.5</v>
      </c>
    </row>
    <row r="85" spans="2:17" x14ac:dyDescent="0.3">
      <c r="B85" s="113" t="s">
        <v>259</v>
      </c>
      <c r="C85" s="114">
        <v>920011</v>
      </c>
      <c r="D85" s="114">
        <v>920012</v>
      </c>
      <c r="E85" s="114">
        <v>920013</v>
      </c>
      <c r="F85" s="114">
        <v>0</v>
      </c>
      <c r="G85" s="114">
        <v>0</v>
      </c>
      <c r="H85" s="114" t="s">
        <v>224</v>
      </c>
      <c r="I85" s="114" t="s">
        <v>225</v>
      </c>
      <c r="J85" s="114" t="s">
        <v>226</v>
      </c>
      <c r="K85" s="114">
        <v>0</v>
      </c>
      <c r="L85" s="114">
        <v>0</v>
      </c>
      <c r="M85" s="198">
        <v>0.5</v>
      </c>
      <c r="N85" s="198">
        <v>0.25</v>
      </c>
      <c r="O85" s="198">
        <v>0.25</v>
      </c>
      <c r="P85" s="198">
        <v>0</v>
      </c>
      <c r="Q85" s="199">
        <v>0</v>
      </c>
    </row>
    <row r="86" spans="2:17" x14ac:dyDescent="0.3">
      <c r="B86" s="130" t="s">
        <v>260</v>
      </c>
      <c r="C86" s="95">
        <v>920011</v>
      </c>
      <c r="D86" s="95">
        <v>920012</v>
      </c>
      <c r="E86" s="95">
        <v>920013</v>
      </c>
      <c r="F86" s="95">
        <v>0</v>
      </c>
      <c r="G86" s="95">
        <v>0</v>
      </c>
      <c r="H86" s="95" t="s">
        <v>224</v>
      </c>
      <c r="I86" s="95" t="s">
        <v>225</v>
      </c>
      <c r="J86" s="95" t="s">
        <v>226</v>
      </c>
      <c r="K86" s="95">
        <v>0</v>
      </c>
      <c r="L86" s="95">
        <v>0</v>
      </c>
      <c r="M86" s="197">
        <v>0.25</v>
      </c>
      <c r="N86" s="197">
        <v>0.5</v>
      </c>
      <c r="O86" s="197">
        <v>0.25</v>
      </c>
      <c r="P86" s="197">
        <v>0</v>
      </c>
      <c r="Q86" s="200">
        <v>0</v>
      </c>
    </row>
    <row r="87" spans="2:17" x14ac:dyDescent="0.3">
      <c r="B87" s="130" t="s">
        <v>261</v>
      </c>
      <c r="C87" s="95">
        <v>920011</v>
      </c>
      <c r="D87" s="95">
        <v>920012</v>
      </c>
      <c r="E87" s="95">
        <v>920013</v>
      </c>
      <c r="F87" s="95">
        <v>0</v>
      </c>
      <c r="G87" s="95">
        <v>0</v>
      </c>
      <c r="H87" s="95" t="s">
        <v>224</v>
      </c>
      <c r="I87" s="95" t="s">
        <v>225</v>
      </c>
      <c r="J87" s="95" t="s">
        <v>226</v>
      </c>
      <c r="K87" s="95">
        <v>0</v>
      </c>
      <c r="L87" s="95">
        <v>0</v>
      </c>
      <c r="M87" s="197">
        <v>0.25</v>
      </c>
      <c r="N87" s="197">
        <v>0.25</v>
      </c>
      <c r="O87" s="197">
        <v>0.5</v>
      </c>
      <c r="P87" s="197">
        <v>0</v>
      </c>
      <c r="Q87" s="200">
        <v>0</v>
      </c>
    </row>
    <row r="88" spans="2:17" x14ac:dyDescent="0.3">
      <c r="B88" s="130" t="s">
        <v>174</v>
      </c>
      <c r="C88" s="95">
        <v>920011</v>
      </c>
      <c r="D88" s="95">
        <v>920012</v>
      </c>
      <c r="E88" s="95">
        <v>920013</v>
      </c>
      <c r="F88" s="95">
        <v>920014</v>
      </c>
      <c r="G88" s="95">
        <v>0</v>
      </c>
      <c r="H88" s="95" t="s">
        <v>224</v>
      </c>
      <c r="I88" s="95" t="s">
        <v>225</v>
      </c>
      <c r="J88" s="95" t="s">
        <v>226</v>
      </c>
      <c r="K88" s="95" t="s">
        <v>162</v>
      </c>
      <c r="L88" s="95">
        <v>0</v>
      </c>
      <c r="M88" s="197">
        <v>0.1</v>
      </c>
      <c r="N88" s="197">
        <v>0.1</v>
      </c>
      <c r="O88" s="197">
        <v>0.1</v>
      </c>
      <c r="P88" s="197">
        <v>0.7</v>
      </c>
      <c r="Q88" s="200">
        <v>0</v>
      </c>
    </row>
    <row r="89" spans="2:17" ht="12.75" thickBot="1" x14ac:dyDescent="0.35">
      <c r="B89" s="132" t="s">
        <v>117</v>
      </c>
      <c r="C89" s="133">
        <v>920011</v>
      </c>
      <c r="D89" s="133">
        <v>920012</v>
      </c>
      <c r="E89" s="133">
        <v>920013</v>
      </c>
      <c r="F89" s="133">
        <v>920014</v>
      </c>
      <c r="G89" s="133">
        <v>920015</v>
      </c>
      <c r="H89" s="133" t="s">
        <v>224</v>
      </c>
      <c r="I89" s="133" t="s">
        <v>225</v>
      </c>
      <c r="J89" s="133" t="s">
        <v>226</v>
      </c>
      <c r="K89" s="133" t="s">
        <v>162</v>
      </c>
      <c r="L89" s="133" t="s">
        <v>105</v>
      </c>
      <c r="M89" s="201">
        <v>0</v>
      </c>
      <c r="N89" s="201">
        <v>0</v>
      </c>
      <c r="O89" s="201">
        <v>0</v>
      </c>
      <c r="P89" s="201">
        <v>0.5</v>
      </c>
      <c r="Q89" s="202">
        <v>0.5</v>
      </c>
    </row>
    <row r="90" spans="2:17" x14ac:dyDescent="0.3">
      <c r="B90" s="113" t="s">
        <v>273</v>
      </c>
      <c r="C90" s="114">
        <v>920016</v>
      </c>
      <c r="D90" s="114">
        <v>920017</v>
      </c>
      <c r="E90" s="114">
        <v>920018</v>
      </c>
      <c r="F90" s="114">
        <v>0</v>
      </c>
      <c r="G90" s="114">
        <v>0</v>
      </c>
      <c r="H90" s="114" t="s">
        <v>227</v>
      </c>
      <c r="I90" s="114" t="s">
        <v>228</v>
      </c>
      <c r="J90" s="114" t="s">
        <v>229</v>
      </c>
      <c r="K90" s="114">
        <v>0</v>
      </c>
      <c r="L90" s="114">
        <v>0</v>
      </c>
      <c r="M90" s="198">
        <v>0.5</v>
      </c>
      <c r="N90" s="198">
        <v>0.25</v>
      </c>
      <c r="O90" s="198">
        <v>0.25</v>
      </c>
      <c r="P90" s="198">
        <v>0</v>
      </c>
      <c r="Q90" s="199">
        <v>0</v>
      </c>
    </row>
    <row r="91" spans="2:17" x14ac:dyDescent="0.3">
      <c r="B91" s="130" t="s">
        <v>274</v>
      </c>
      <c r="C91" s="95">
        <v>920016</v>
      </c>
      <c r="D91" s="95">
        <v>920017</v>
      </c>
      <c r="E91" s="95">
        <v>920018</v>
      </c>
      <c r="F91" s="95">
        <v>0</v>
      </c>
      <c r="G91" s="95">
        <v>0</v>
      </c>
      <c r="H91" s="95" t="s">
        <v>227</v>
      </c>
      <c r="I91" s="95" t="s">
        <v>228</v>
      </c>
      <c r="J91" s="95" t="s">
        <v>229</v>
      </c>
      <c r="K91" s="95">
        <v>0</v>
      </c>
      <c r="L91" s="95">
        <v>0</v>
      </c>
      <c r="M91" s="197">
        <v>0.25</v>
      </c>
      <c r="N91" s="197">
        <v>0.5</v>
      </c>
      <c r="O91" s="197">
        <v>0.25</v>
      </c>
      <c r="P91" s="197">
        <v>0</v>
      </c>
      <c r="Q91" s="200">
        <v>0</v>
      </c>
    </row>
    <row r="92" spans="2:17" x14ac:dyDescent="0.3">
      <c r="B92" s="130" t="s">
        <v>275</v>
      </c>
      <c r="C92" s="95">
        <v>920016</v>
      </c>
      <c r="D92" s="95">
        <v>920017</v>
      </c>
      <c r="E92" s="95">
        <v>920018</v>
      </c>
      <c r="F92" s="95">
        <v>0</v>
      </c>
      <c r="G92" s="95">
        <v>0</v>
      </c>
      <c r="H92" s="95" t="s">
        <v>227</v>
      </c>
      <c r="I92" s="95" t="s">
        <v>228</v>
      </c>
      <c r="J92" s="95" t="s">
        <v>229</v>
      </c>
      <c r="K92" s="95">
        <v>0</v>
      </c>
      <c r="L92" s="95">
        <v>0</v>
      </c>
      <c r="M92" s="197">
        <v>0.25</v>
      </c>
      <c r="N92" s="197">
        <v>0.25</v>
      </c>
      <c r="O92" s="197">
        <v>0.5</v>
      </c>
      <c r="P92" s="197">
        <v>0</v>
      </c>
      <c r="Q92" s="200">
        <v>0</v>
      </c>
    </row>
    <row r="93" spans="2:17" x14ac:dyDescent="0.3">
      <c r="B93" s="130" t="s">
        <v>175</v>
      </c>
      <c r="C93" s="95">
        <v>920016</v>
      </c>
      <c r="D93" s="95">
        <v>920017</v>
      </c>
      <c r="E93" s="95">
        <v>920018</v>
      </c>
      <c r="F93" s="95">
        <v>920019</v>
      </c>
      <c r="G93" s="95">
        <v>0</v>
      </c>
      <c r="H93" s="95" t="s">
        <v>227</v>
      </c>
      <c r="I93" s="95" t="s">
        <v>228</v>
      </c>
      <c r="J93" s="95" t="s">
        <v>229</v>
      </c>
      <c r="K93" s="95" t="s">
        <v>163</v>
      </c>
      <c r="L93" s="95">
        <v>0</v>
      </c>
      <c r="M93" s="197">
        <v>0.1</v>
      </c>
      <c r="N93" s="197">
        <v>0.1</v>
      </c>
      <c r="O93" s="197">
        <v>0.1</v>
      </c>
      <c r="P93" s="197">
        <v>0.7</v>
      </c>
      <c r="Q93" s="200">
        <v>0</v>
      </c>
    </row>
    <row r="94" spans="2:17" ht="12.75" thickBot="1" x14ac:dyDescent="0.35">
      <c r="B94" s="132" t="s">
        <v>118</v>
      </c>
      <c r="C94" s="133">
        <v>920016</v>
      </c>
      <c r="D94" s="133">
        <v>920017</v>
      </c>
      <c r="E94" s="133">
        <v>920018</v>
      </c>
      <c r="F94" s="133">
        <v>920019</v>
      </c>
      <c r="G94" s="133">
        <v>920020</v>
      </c>
      <c r="H94" s="133" t="s">
        <v>227</v>
      </c>
      <c r="I94" s="133" t="s">
        <v>228</v>
      </c>
      <c r="J94" s="133" t="s">
        <v>229</v>
      </c>
      <c r="K94" s="133" t="s">
        <v>163</v>
      </c>
      <c r="L94" s="133" t="s">
        <v>106</v>
      </c>
      <c r="M94" s="201">
        <v>0</v>
      </c>
      <c r="N94" s="201">
        <v>0</v>
      </c>
      <c r="O94" s="201">
        <v>0</v>
      </c>
      <c r="P94" s="201">
        <v>0.5</v>
      </c>
      <c r="Q94" s="202">
        <v>0.5</v>
      </c>
    </row>
    <row r="95" spans="2:17" x14ac:dyDescent="0.3">
      <c r="B95" s="113" t="s">
        <v>276</v>
      </c>
      <c r="C95" s="114">
        <v>920021</v>
      </c>
      <c r="D95" s="114">
        <v>920022</v>
      </c>
      <c r="E95" s="114">
        <v>920023</v>
      </c>
      <c r="F95" s="114">
        <v>0</v>
      </c>
      <c r="G95" s="114">
        <v>0</v>
      </c>
      <c r="H95" s="114" t="s">
        <v>230</v>
      </c>
      <c r="I95" s="114" t="s">
        <v>231</v>
      </c>
      <c r="J95" s="114" t="s">
        <v>232</v>
      </c>
      <c r="K95" s="114">
        <v>0</v>
      </c>
      <c r="L95" s="114">
        <v>0</v>
      </c>
      <c r="M95" s="198">
        <v>0.5</v>
      </c>
      <c r="N95" s="198">
        <v>0.25</v>
      </c>
      <c r="O95" s="198">
        <v>0.25</v>
      </c>
      <c r="P95" s="198">
        <v>0</v>
      </c>
      <c r="Q95" s="199">
        <v>0</v>
      </c>
    </row>
    <row r="96" spans="2:17" x14ac:dyDescent="0.3">
      <c r="B96" s="130" t="s">
        <v>277</v>
      </c>
      <c r="C96" s="95">
        <v>920021</v>
      </c>
      <c r="D96" s="95">
        <v>920022</v>
      </c>
      <c r="E96" s="95">
        <v>920023</v>
      </c>
      <c r="F96" s="95">
        <v>0</v>
      </c>
      <c r="G96" s="95">
        <v>0</v>
      </c>
      <c r="H96" s="95" t="s">
        <v>230</v>
      </c>
      <c r="I96" s="95" t="s">
        <v>231</v>
      </c>
      <c r="J96" s="95" t="s">
        <v>232</v>
      </c>
      <c r="K96" s="95">
        <v>0</v>
      </c>
      <c r="L96" s="95">
        <v>0</v>
      </c>
      <c r="M96" s="197">
        <v>0.25</v>
      </c>
      <c r="N96" s="197">
        <v>0.5</v>
      </c>
      <c r="O96" s="197">
        <v>0.25</v>
      </c>
      <c r="P96" s="197">
        <v>0</v>
      </c>
      <c r="Q96" s="200">
        <v>0</v>
      </c>
    </row>
    <row r="97" spans="2:17" x14ac:dyDescent="0.3">
      <c r="B97" s="130" t="s">
        <v>278</v>
      </c>
      <c r="C97" s="95">
        <v>920021</v>
      </c>
      <c r="D97" s="95">
        <v>920022</v>
      </c>
      <c r="E97" s="95">
        <v>920023</v>
      </c>
      <c r="F97" s="95">
        <v>0</v>
      </c>
      <c r="G97" s="95">
        <v>0</v>
      </c>
      <c r="H97" s="95" t="s">
        <v>230</v>
      </c>
      <c r="I97" s="95" t="s">
        <v>231</v>
      </c>
      <c r="J97" s="95" t="s">
        <v>232</v>
      </c>
      <c r="K97" s="95">
        <v>0</v>
      </c>
      <c r="L97" s="95">
        <v>0</v>
      </c>
      <c r="M97" s="197">
        <v>0.25</v>
      </c>
      <c r="N97" s="197">
        <v>0.25</v>
      </c>
      <c r="O97" s="197">
        <v>0.5</v>
      </c>
      <c r="P97" s="197">
        <v>0</v>
      </c>
      <c r="Q97" s="200">
        <v>0</v>
      </c>
    </row>
    <row r="98" spans="2:17" x14ac:dyDescent="0.3">
      <c r="B98" s="130" t="s">
        <v>279</v>
      </c>
      <c r="C98" s="95">
        <v>920021</v>
      </c>
      <c r="D98" s="95">
        <v>920022</v>
      </c>
      <c r="E98" s="95">
        <v>920023</v>
      </c>
      <c r="F98" s="95">
        <v>920024</v>
      </c>
      <c r="G98" s="95">
        <v>0</v>
      </c>
      <c r="H98" s="95" t="s">
        <v>230</v>
      </c>
      <c r="I98" s="95" t="s">
        <v>231</v>
      </c>
      <c r="J98" s="95" t="s">
        <v>232</v>
      </c>
      <c r="K98" s="95" t="s">
        <v>164</v>
      </c>
      <c r="L98" s="95">
        <v>0</v>
      </c>
      <c r="M98" s="197">
        <v>0.1</v>
      </c>
      <c r="N98" s="197">
        <v>0.1</v>
      </c>
      <c r="O98" s="197">
        <v>0.1</v>
      </c>
      <c r="P98" s="197">
        <v>0.7</v>
      </c>
      <c r="Q98" s="200">
        <v>0</v>
      </c>
    </row>
    <row r="99" spans="2:17" ht="12.75" thickBot="1" x14ac:dyDescent="0.35">
      <c r="B99" s="132" t="s">
        <v>119</v>
      </c>
      <c r="C99" s="133">
        <v>920021</v>
      </c>
      <c r="D99" s="133">
        <v>920022</v>
      </c>
      <c r="E99" s="133">
        <v>920023</v>
      </c>
      <c r="F99" s="133">
        <v>920024</v>
      </c>
      <c r="G99" s="133">
        <v>920025</v>
      </c>
      <c r="H99" s="133" t="s">
        <v>230</v>
      </c>
      <c r="I99" s="133" t="s">
        <v>231</v>
      </c>
      <c r="J99" s="133" t="s">
        <v>232</v>
      </c>
      <c r="K99" s="133" t="s">
        <v>164</v>
      </c>
      <c r="L99" s="133" t="s">
        <v>107</v>
      </c>
      <c r="M99" s="201">
        <v>0</v>
      </c>
      <c r="N99" s="201">
        <v>0</v>
      </c>
      <c r="O99" s="201">
        <v>0</v>
      </c>
      <c r="P99" s="201">
        <v>0.5</v>
      </c>
      <c r="Q99" s="202">
        <v>0.5</v>
      </c>
    </row>
    <row r="100" spans="2:17" x14ac:dyDescent="0.3">
      <c r="B100" s="113" t="s">
        <v>262</v>
      </c>
      <c r="C100" s="114">
        <v>920026</v>
      </c>
      <c r="D100" s="114">
        <v>920027</v>
      </c>
      <c r="E100" s="114">
        <v>920028</v>
      </c>
      <c r="F100" s="114">
        <v>0</v>
      </c>
      <c r="G100" s="114">
        <v>0</v>
      </c>
      <c r="H100" s="114" t="s">
        <v>233</v>
      </c>
      <c r="I100" s="114" t="s">
        <v>234</v>
      </c>
      <c r="J100" s="114" t="s">
        <v>235</v>
      </c>
      <c r="K100" s="114">
        <v>0</v>
      </c>
      <c r="L100" s="114">
        <v>0</v>
      </c>
      <c r="M100" s="198">
        <v>0.5</v>
      </c>
      <c r="N100" s="198">
        <v>0.25</v>
      </c>
      <c r="O100" s="198">
        <v>0.25</v>
      </c>
      <c r="P100" s="198">
        <v>0</v>
      </c>
      <c r="Q100" s="199">
        <v>0</v>
      </c>
    </row>
    <row r="101" spans="2:17" x14ac:dyDescent="0.3">
      <c r="B101" s="130" t="s">
        <v>263</v>
      </c>
      <c r="C101" s="95">
        <v>920026</v>
      </c>
      <c r="D101" s="95">
        <v>920027</v>
      </c>
      <c r="E101" s="95">
        <v>920028</v>
      </c>
      <c r="F101" s="95">
        <v>0</v>
      </c>
      <c r="G101" s="95">
        <v>0</v>
      </c>
      <c r="H101" s="95" t="s">
        <v>233</v>
      </c>
      <c r="I101" s="95" t="s">
        <v>234</v>
      </c>
      <c r="J101" s="95" t="s">
        <v>235</v>
      </c>
      <c r="K101" s="95">
        <v>0</v>
      </c>
      <c r="L101" s="95">
        <v>0</v>
      </c>
      <c r="M101" s="197">
        <v>0.25</v>
      </c>
      <c r="N101" s="197">
        <v>0.5</v>
      </c>
      <c r="O101" s="197">
        <v>0.25</v>
      </c>
      <c r="P101" s="197">
        <v>0</v>
      </c>
      <c r="Q101" s="200">
        <v>0</v>
      </c>
    </row>
    <row r="102" spans="2:17" x14ac:dyDescent="0.3">
      <c r="B102" s="130" t="s">
        <v>264</v>
      </c>
      <c r="C102" s="95">
        <v>920026</v>
      </c>
      <c r="D102" s="95">
        <v>920027</v>
      </c>
      <c r="E102" s="95">
        <v>920028</v>
      </c>
      <c r="F102" s="95">
        <v>0</v>
      </c>
      <c r="G102" s="95">
        <v>0</v>
      </c>
      <c r="H102" s="95" t="s">
        <v>233</v>
      </c>
      <c r="I102" s="95" t="s">
        <v>234</v>
      </c>
      <c r="J102" s="95" t="s">
        <v>235</v>
      </c>
      <c r="K102" s="95">
        <v>0</v>
      </c>
      <c r="L102" s="95">
        <v>0</v>
      </c>
      <c r="M102" s="197">
        <v>0.25</v>
      </c>
      <c r="N102" s="197">
        <v>0.25</v>
      </c>
      <c r="O102" s="197">
        <v>0.5</v>
      </c>
      <c r="P102" s="197">
        <v>0</v>
      </c>
      <c r="Q102" s="200">
        <v>0</v>
      </c>
    </row>
    <row r="103" spans="2:17" x14ac:dyDescent="0.3">
      <c r="B103" s="130" t="s">
        <v>265</v>
      </c>
      <c r="C103" s="95">
        <v>920026</v>
      </c>
      <c r="D103" s="95">
        <v>920027</v>
      </c>
      <c r="E103" s="95">
        <v>920028</v>
      </c>
      <c r="F103" s="95">
        <v>920029</v>
      </c>
      <c r="G103" s="95">
        <v>0</v>
      </c>
      <c r="H103" s="95" t="s">
        <v>233</v>
      </c>
      <c r="I103" s="95" t="s">
        <v>234</v>
      </c>
      <c r="J103" s="95" t="s">
        <v>235</v>
      </c>
      <c r="K103" s="95" t="s">
        <v>165</v>
      </c>
      <c r="L103" s="95">
        <v>0</v>
      </c>
      <c r="M103" s="197">
        <v>0.1</v>
      </c>
      <c r="N103" s="197">
        <v>0.1</v>
      </c>
      <c r="O103" s="197">
        <v>0.1</v>
      </c>
      <c r="P103" s="197">
        <v>0.7</v>
      </c>
      <c r="Q103" s="200">
        <v>0</v>
      </c>
    </row>
    <row r="104" spans="2:17" ht="12.75" thickBot="1" x14ac:dyDescent="0.35">
      <c r="B104" s="132" t="s">
        <v>120</v>
      </c>
      <c r="C104" s="133">
        <v>920026</v>
      </c>
      <c r="D104" s="133">
        <v>920027</v>
      </c>
      <c r="E104" s="133">
        <v>920028</v>
      </c>
      <c r="F104" s="133">
        <v>920029</v>
      </c>
      <c r="G104" s="133">
        <v>920030</v>
      </c>
      <c r="H104" s="133" t="s">
        <v>233</v>
      </c>
      <c r="I104" s="133" t="s">
        <v>234</v>
      </c>
      <c r="J104" s="133" t="s">
        <v>235</v>
      </c>
      <c r="K104" s="133" t="s">
        <v>165</v>
      </c>
      <c r="L104" s="133" t="s">
        <v>108</v>
      </c>
      <c r="M104" s="201">
        <v>0</v>
      </c>
      <c r="N104" s="201">
        <v>0</v>
      </c>
      <c r="O104" s="201">
        <v>0</v>
      </c>
      <c r="P104" s="201">
        <v>0.5</v>
      </c>
      <c r="Q104" s="202">
        <v>0.5</v>
      </c>
    </row>
    <row r="105" spans="2:17" x14ac:dyDescent="0.3">
      <c r="B105" s="113" t="s">
        <v>266</v>
      </c>
      <c r="C105" s="114">
        <v>920031</v>
      </c>
      <c r="D105" s="114">
        <v>920032</v>
      </c>
      <c r="E105" s="114">
        <v>920033</v>
      </c>
      <c r="F105" s="114">
        <v>0</v>
      </c>
      <c r="G105" s="114">
        <v>0</v>
      </c>
      <c r="H105" s="114" t="s">
        <v>236</v>
      </c>
      <c r="I105" s="114" t="s">
        <v>237</v>
      </c>
      <c r="J105" s="114" t="s">
        <v>238</v>
      </c>
      <c r="K105" s="114">
        <v>0</v>
      </c>
      <c r="L105" s="114">
        <v>0</v>
      </c>
      <c r="M105" s="198">
        <v>0.5</v>
      </c>
      <c r="N105" s="198">
        <v>0.25</v>
      </c>
      <c r="O105" s="198">
        <v>0.25</v>
      </c>
      <c r="P105" s="198">
        <v>0</v>
      </c>
      <c r="Q105" s="199">
        <v>0</v>
      </c>
    </row>
    <row r="106" spans="2:17" x14ac:dyDescent="0.3">
      <c r="B106" s="130" t="s">
        <v>267</v>
      </c>
      <c r="C106" s="95">
        <v>920031</v>
      </c>
      <c r="D106" s="95">
        <v>920032</v>
      </c>
      <c r="E106" s="95">
        <v>920033</v>
      </c>
      <c r="F106" s="95">
        <v>0</v>
      </c>
      <c r="G106" s="95">
        <v>0</v>
      </c>
      <c r="H106" s="95" t="s">
        <v>236</v>
      </c>
      <c r="I106" s="95" t="s">
        <v>237</v>
      </c>
      <c r="J106" s="95" t="s">
        <v>238</v>
      </c>
      <c r="K106" s="95">
        <v>0</v>
      </c>
      <c r="L106" s="95">
        <v>0</v>
      </c>
      <c r="M106" s="197">
        <v>0.25</v>
      </c>
      <c r="N106" s="197">
        <v>0.5</v>
      </c>
      <c r="O106" s="197">
        <v>0.25</v>
      </c>
      <c r="P106" s="197">
        <v>0</v>
      </c>
      <c r="Q106" s="200">
        <v>0</v>
      </c>
    </row>
    <row r="107" spans="2:17" x14ac:dyDescent="0.3">
      <c r="B107" s="130" t="s">
        <v>268</v>
      </c>
      <c r="C107" s="95">
        <v>920031</v>
      </c>
      <c r="D107" s="95">
        <v>920032</v>
      </c>
      <c r="E107" s="95">
        <v>920033</v>
      </c>
      <c r="F107" s="95">
        <v>0</v>
      </c>
      <c r="G107" s="95">
        <v>0</v>
      </c>
      <c r="H107" s="95" t="s">
        <v>236</v>
      </c>
      <c r="I107" s="95" t="s">
        <v>237</v>
      </c>
      <c r="J107" s="95" t="s">
        <v>238</v>
      </c>
      <c r="K107" s="95">
        <v>0</v>
      </c>
      <c r="L107" s="95">
        <v>0</v>
      </c>
      <c r="M107" s="197">
        <v>0.25</v>
      </c>
      <c r="N107" s="197">
        <v>0.25</v>
      </c>
      <c r="O107" s="197">
        <v>0.5</v>
      </c>
      <c r="P107" s="197">
        <v>0</v>
      </c>
      <c r="Q107" s="200">
        <v>0</v>
      </c>
    </row>
    <row r="108" spans="2:17" x14ac:dyDescent="0.3">
      <c r="B108" s="130" t="s">
        <v>178</v>
      </c>
      <c r="C108" s="95">
        <v>920031</v>
      </c>
      <c r="D108" s="95">
        <v>920032</v>
      </c>
      <c r="E108" s="95">
        <v>920033</v>
      </c>
      <c r="F108" s="95">
        <v>920034</v>
      </c>
      <c r="G108" s="95">
        <v>0</v>
      </c>
      <c r="H108" s="95" t="s">
        <v>236</v>
      </c>
      <c r="I108" s="95" t="s">
        <v>237</v>
      </c>
      <c r="J108" s="95" t="s">
        <v>238</v>
      </c>
      <c r="K108" s="95" t="s">
        <v>166</v>
      </c>
      <c r="L108" s="95">
        <v>0</v>
      </c>
      <c r="M108" s="197">
        <v>0.1</v>
      </c>
      <c r="N108" s="197">
        <v>0.1</v>
      </c>
      <c r="O108" s="197">
        <v>0.1</v>
      </c>
      <c r="P108" s="197">
        <v>0.7</v>
      </c>
      <c r="Q108" s="200">
        <v>0</v>
      </c>
    </row>
    <row r="109" spans="2:17" ht="12.75" thickBot="1" x14ac:dyDescent="0.35">
      <c r="B109" s="132" t="s">
        <v>121</v>
      </c>
      <c r="C109" s="133">
        <v>920031</v>
      </c>
      <c r="D109" s="133">
        <v>920032</v>
      </c>
      <c r="E109" s="133">
        <v>920033</v>
      </c>
      <c r="F109" s="133">
        <v>920034</v>
      </c>
      <c r="G109" s="133">
        <v>920035</v>
      </c>
      <c r="H109" s="133" t="s">
        <v>236</v>
      </c>
      <c r="I109" s="133" t="s">
        <v>237</v>
      </c>
      <c r="J109" s="133" t="s">
        <v>238</v>
      </c>
      <c r="K109" s="133" t="s">
        <v>166</v>
      </c>
      <c r="L109" s="133" t="s">
        <v>109</v>
      </c>
      <c r="M109" s="201">
        <v>0</v>
      </c>
      <c r="N109" s="201">
        <v>0</v>
      </c>
      <c r="O109" s="201">
        <v>0</v>
      </c>
      <c r="P109" s="201">
        <v>0.5</v>
      </c>
      <c r="Q109" s="202">
        <v>0.5</v>
      </c>
    </row>
    <row r="110" spans="2:17" x14ac:dyDescent="0.3">
      <c r="B110" s="113" t="s">
        <v>280</v>
      </c>
      <c r="C110" s="114">
        <v>920036</v>
      </c>
      <c r="D110" s="114">
        <v>920037</v>
      </c>
      <c r="E110" s="114">
        <v>920038</v>
      </c>
      <c r="F110" s="114">
        <v>0</v>
      </c>
      <c r="G110" s="114">
        <v>0</v>
      </c>
      <c r="H110" s="114" t="s">
        <v>239</v>
      </c>
      <c r="I110" s="114" t="s">
        <v>240</v>
      </c>
      <c r="J110" s="114" t="s">
        <v>241</v>
      </c>
      <c r="K110" s="114">
        <v>0</v>
      </c>
      <c r="L110" s="114">
        <v>0</v>
      </c>
      <c r="M110" s="198">
        <v>0.5</v>
      </c>
      <c r="N110" s="198">
        <v>0.25</v>
      </c>
      <c r="O110" s="198">
        <v>0.25</v>
      </c>
      <c r="P110" s="198">
        <v>0</v>
      </c>
      <c r="Q110" s="199">
        <v>0</v>
      </c>
    </row>
    <row r="111" spans="2:17" x14ac:dyDescent="0.3">
      <c r="B111" s="130" t="s">
        <v>281</v>
      </c>
      <c r="C111" s="95">
        <v>920036</v>
      </c>
      <c r="D111" s="95">
        <v>920037</v>
      </c>
      <c r="E111" s="95">
        <v>920038</v>
      </c>
      <c r="F111" s="95">
        <v>0</v>
      </c>
      <c r="G111" s="95">
        <v>0</v>
      </c>
      <c r="H111" s="95" t="s">
        <v>239</v>
      </c>
      <c r="I111" s="95" t="s">
        <v>240</v>
      </c>
      <c r="J111" s="95" t="s">
        <v>241</v>
      </c>
      <c r="K111" s="95">
        <v>0</v>
      </c>
      <c r="L111" s="95">
        <v>0</v>
      </c>
      <c r="M111" s="197">
        <v>0.25</v>
      </c>
      <c r="N111" s="197">
        <v>0.5</v>
      </c>
      <c r="O111" s="197">
        <v>0.25</v>
      </c>
      <c r="P111" s="197">
        <v>0</v>
      </c>
      <c r="Q111" s="200">
        <v>0</v>
      </c>
    </row>
    <row r="112" spans="2:17" x14ac:dyDescent="0.3">
      <c r="B112" s="130" t="s">
        <v>282</v>
      </c>
      <c r="C112" s="95">
        <v>920036</v>
      </c>
      <c r="D112" s="95">
        <v>920037</v>
      </c>
      <c r="E112" s="95">
        <v>920038</v>
      </c>
      <c r="F112" s="95">
        <v>0</v>
      </c>
      <c r="G112" s="95">
        <v>0</v>
      </c>
      <c r="H112" s="95" t="s">
        <v>239</v>
      </c>
      <c r="I112" s="95" t="s">
        <v>240</v>
      </c>
      <c r="J112" s="95" t="s">
        <v>241</v>
      </c>
      <c r="K112" s="95">
        <v>0</v>
      </c>
      <c r="L112" s="95">
        <v>0</v>
      </c>
      <c r="M112" s="197">
        <v>0.25</v>
      </c>
      <c r="N112" s="197">
        <v>0.25</v>
      </c>
      <c r="O112" s="197">
        <v>0.5</v>
      </c>
      <c r="P112" s="197">
        <v>0</v>
      </c>
      <c r="Q112" s="200">
        <v>0</v>
      </c>
    </row>
    <row r="113" spans="2:17" x14ac:dyDescent="0.3">
      <c r="B113" s="130" t="s">
        <v>283</v>
      </c>
      <c r="C113" s="95">
        <v>920036</v>
      </c>
      <c r="D113" s="95">
        <v>920037</v>
      </c>
      <c r="E113" s="95">
        <v>920038</v>
      </c>
      <c r="F113" s="95">
        <v>920039</v>
      </c>
      <c r="G113" s="95">
        <v>0</v>
      </c>
      <c r="H113" s="95" t="s">
        <v>239</v>
      </c>
      <c r="I113" s="95" t="s">
        <v>240</v>
      </c>
      <c r="J113" s="95" t="s">
        <v>241</v>
      </c>
      <c r="K113" s="95" t="s">
        <v>167</v>
      </c>
      <c r="L113" s="95">
        <v>0</v>
      </c>
      <c r="M113" s="197">
        <v>0.1</v>
      </c>
      <c r="N113" s="197">
        <v>0.1</v>
      </c>
      <c r="O113" s="197">
        <v>0.1</v>
      </c>
      <c r="P113" s="197">
        <v>0.7</v>
      </c>
      <c r="Q113" s="200">
        <v>0</v>
      </c>
    </row>
    <row r="114" spans="2:17" ht="12.75" thickBot="1" x14ac:dyDescent="0.35">
      <c r="B114" s="132" t="s">
        <v>122</v>
      </c>
      <c r="C114" s="133">
        <v>920036</v>
      </c>
      <c r="D114" s="133">
        <v>920037</v>
      </c>
      <c r="E114" s="133">
        <v>920038</v>
      </c>
      <c r="F114" s="133">
        <v>920039</v>
      </c>
      <c r="G114" s="133">
        <v>920040</v>
      </c>
      <c r="H114" s="133" t="s">
        <v>239</v>
      </c>
      <c r="I114" s="133" t="s">
        <v>240</v>
      </c>
      <c r="J114" s="133" t="s">
        <v>241</v>
      </c>
      <c r="K114" s="133" t="s">
        <v>167</v>
      </c>
      <c r="L114" s="133" t="s">
        <v>110</v>
      </c>
      <c r="M114" s="201">
        <v>0</v>
      </c>
      <c r="N114" s="201">
        <v>0</v>
      </c>
      <c r="O114" s="201">
        <v>0</v>
      </c>
      <c r="P114" s="201">
        <v>0.5</v>
      </c>
      <c r="Q114" s="202">
        <v>0.5</v>
      </c>
    </row>
    <row r="115" spans="2:17" x14ac:dyDescent="0.3">
      <c r="B115" s="113" t="s">
        <v>284</v>
      </c>
      <c r="C115" s="114">
        <v>920041</v>
      </c>
      <c r="D115" s="114">
        <v>920042</v>
      </c>
      <c r="E115" s="114">
        <v>920043</v>
      </c>
      <c r="F115" s="114">
        <v>0</v>
      </c>
      <c r="G115" s="114">
        <v>0</v>
      </c>
      <c r="H115" s="114" t="s">
        <v>242</v>
      </c>
      <c r="I115" s="114" t="s">
        <v>243</v>
      </c>
      <c r="J115" s="114" t="s">
        <v>244</v>
      </c>
      <c r="K115" s="114">
        <v>0</v>
      </c>
      <c r="L115" s="114">
        <v>0</v>
      </c>
      <c r="M115" s="198">
        <v>0.5</v>
      </c>
      <c r="N115" s="198">
        <v>0.25</v>
      </c>
      <c r="O115" s="198">
        <v>0.25</v>
      </c>
      <c r="P115" s="198">
        <v>0</v>
      </c>
      <c r="Q115" s="199">
        <v>0</v>
      </c>
    </row>
    <row r="116" spans="2:17" x14ac:dyDescent="0.3">
      <c r="B116" s="130" t="s">
        <v>285</v>
      </c>
      <c r="C116" s="95">
        <v>920041</v>
      </c>
      <c r="D116" s="95">
        <v>920042</v>
      </c>
      <c r="E116" s="95">
        <v>920043</v>
      </c>
      <c r="F116" s="95">
        <v>0</v>
      </c>
      <c r="G116" s="95">
        <v>0</v>
      </c>
      <c r="H116" s="95" t="s">
        <v>242</v>
      </c>
      <c r="I116" s="95" t="s">
        <v>243</v>
      </c>
      <c r="J116" s="95" t="s">
        <v>244</v>
      </c>
      <c r="K116" s="95">
        <v>0</v>
      </c>
      <c r="L116" s="95">
        <v>0</v>
      </c>
      <c r="M116" s="197">
        <v>0.25</v>
      </c>
      <c r="N116" s="197">
        <v>0.5</v>
      </c>
      <c r="O116" s="197">
        <v>0.25</v>
      </c>
      <c r="P116" s="197">
        <v>0</v>
      </c>
      <c r="Q116" s="200">
        <v>0</v>
      </c>
    </row>
    <row r="117" spans="2:17" x14ac:dyDescent="0.3">
      <c r="B117" s="130" t="s">
        <v>286</v>
      </c>
      <c r="C117" s="95">
        <v>920041</v>
      </c>
      <c r="D117" s="95">
        <v>920042</v>
      </c>
      <c r="E117" s="95">
        <v>920043</v>
      </c>
      <c r="F117" s="95">
        <v>0</v>
      </c>
      <c r="G117" s="95">
        <v>0</v>
      </c>
      <c r="H117" s="95" t="s">
        <v>242</v>
      </c>
      <c r="I117" s="95" t="s">
        <v>243</v>
      </c>
      <c r="J117" s="95" t="s">
        <v>244</v>
      </c>
      <c r="K117" s="95">
        <v>0</v>
      </c>
      <c r="L117" s="95">
        <v>0</v>
      </c>
      <c r="M117" s="197">
        <v>0.25</v>
      </c>
      <c r="N117" s="197">
        <v>0.25</v>
      </c>
      <c r="O117" s="197">
        <v>0.5</v>
      </c>
      <c r="P117" s="197">
        <v>0</v>
      </c>
      <c r="Q117" s="200">
        <v>0</v>
      </c>
    </row>
    <row r="118" spans="2:17" x14ac:dyDescent="0.3">
      <c r="B118" s="130" t="s">
        <v>180</v>
      </c>
      <c r="C118" s="95">
        <v>920041</v>
      </c>
      <c r="D118" s="95">
        <v>920042</v>
      </c>
      <c r="E118" s="95">
        <v>920043</v>
      </c>
      <c r="F118" s="95">
        <v>920044</v>
      </c>
      <c r="G118" s="95">
        <v>0</v>
      </c>
      <c r="H118" s="95" t="s">
        <v>242</v>
      </c>
      <c r="I118" s="95" t="s">
        <v>243</v>
      </c>
      <c r="J118" s="95" t="s">
        <v>244</v>
      </c>
      <c r="K118" s="95" t="s">
        <v>168</v>
      </c>
      <c r="L118" s="95">
        <v>0</v>
      </c>
      <c r="M118" s="197">
        <v>0.1</v>
      </c>
      <c r="N118" s="197">
        <v>0.1</v>
      </c>
      <c r="O118" s="197">
        <v>0.1</v>
      </c>
      <c r="P118" s="197">
        <v>0.7</v>
      </c>
      <c r="Q118" s="200">
        <v>0</v>
      </c>
    </row>
    <row r="119" spans="2:17" ht="12.75" thickBot="1" x14ac:dyDescent="0.35">
      <c r="B119" s="132" t="s">
        <v>123</v>
      </c>
      <c r="C119" s="133">
        <v>920041</v>
      </c>
      <c r="D119" s="133">
        <v>920042</v>
      </c>
      <c r="E119" s="133">
        <v>920043</v>
      </c>
      <c r="F119" s="133">
        <v>920044</v>
      </c>
      <c r="G119" s="133">
        <v>920045</v>
      </c>
      <c r="H119" s="133" t="s">
        <v>242</v>
      </c>
      <c r="I119" s="133" t="s">
        <v>243</v>
      </c>
      <c r="J119" s="133" t="s">
        <v>244</v>
      </c>
      <c r="K119" s="133" t="s">
        <v>168</v>
      </c>
      <c r="L119" s="133" t="s">
        <v>111</v>
      </c>
      <c r="M119" s="201">
        <v>0</v>
      </c>
      <c r="N119" s="201">
        <v>0</v>
      </c>
      <c r="O119" s="201">
        <v>0</v>
      </c>
      <c r="P119" s="201">
        <v>0.5</v>
      </c>
      <c r="Q119" s="202">
        <v>0.5</v>
      </c>
    </row>
    <row r="120" spans="2:17" x14ac:dyDescent="0.3">
      <c r="B120" s="113" t="s">
        <v>287</v>
      </c>
      <c r="C120" s="114">
        <v>920046</v>
      </c>
      <c r="D120" s="114">
        <v>920047</v>
      </c>
      <c r="E120" s="114">
        <v>920048</v>
      </c>
      <c r="F120" s="114">
        <v>0</v>
      </c>
      <c r="G120" s="114">
        <v>0</v>
      </c>
      <c r="H120" s="114" t="s">
        <v>245</v>
      </c>
      <c r="I120" s="114" t="s">
        <v>246</v>
      </c>
      <c r="J120" s="114" t="s">
        <v>247</v>
      </c>
      <c r="K120" s="114">
        <v>0</v>
      </c>
      <c r="L120" s="114">
        <v>0</v>
      </c>
      <c r="M120" s="198">
        <v>0.5</v>
      </c>
      <c r="N120" s="198">
        <v>0.25</v>
      </c>
      <c r="O120" s="198">
        <v>0.25</v>
      </c>
      <c r="P120" s="198">
        <v>0</v>
      </c>
      <c r="Q120" s="199">
        <v>0</v>
      </c>
    </row>
    <row r="121" spans="2:17" x14ac:dyDescent="0.3">
      <c r="B121" s="130" t="s">
        <v>288</v>
      </c>
      <c r="C121" s="95">
        <v>920046</v>
      </c>
      <c r="D121" s="95">
        <v>920047</v>
      </c>
      <c r="E121" s="95">
        <v>920048</v>
      </c>
      <c r="F121" s="95">
        <v>0</v>
      </c>
      <c r="G121" s="95">
        <v>0</v>
      </c>
      <c r="H121" s="95" t="s">
        <v>245</v>
      </c>
      <c r="I121" s="95" t="s">
        <v>246</v>
      </c>
      <c r="J121" s="95" t="s">
        <v>247</v>
      </c>
      <c r="K121" s="95">
        <v>0</v>
      </c>
      <c r="L121" s="95">
        <v>0</v>
      </c>
      <c r="M121" s="197">
        <v>0.25</v>
      </c>
      <c r="N121" s="197">
        <v>0.5</v>
      </c>
      <c r="O121" s="197">
        <v>0.25</v>
      </c>
      <c r="P121" s="197">
        <v>0</v>
      </c>
      <c r="Q121" s="200">
        <v>0</v>
      </c>
    </row>
    <row r="122" spans="2:17" x14ac:dyDescent="0.3">
      <c r="B122" s="130" t="s">
        <v>289</v>
      </c>
      <c r="C122" s="95">
        <v>920046</v>
      </c>
      <c r="D122" s="95">
        <v>920047</v>
      </c>
      <c r="E122" s="95">
        <v>920048</v>
      </c>
      <c r="F122" s="95">
        <v>0</v>
      </c>
      <c r="G122" s="95">
        <v>0</v>
      </c>
      <c r="H122" s="95" t="s">
        <v>245</v>
      </c>
      <c r="I122" s="95" t="s">
        <v>246</v>
      </c>
      <c r="J122" s="95" t="s">
        <v>247</v>
      </c>
      <c r="K122" s="95">
        <v>0</v>
      </c>
      <c r="L122" s="95">
        <v>0</v>
      </c>
      <c r="M122" s="197">
        <v>0.25</v>
      </c>
      <c r="N122" s="197">
        <v>0.25</v>
      </c>
      <c r="O122" s="197">
        <v>0.5</v>
      </c>
      <c r="P122" s="197">
        <v>0</v>
      </c>
      <c r="Q122" s="200">
        <v>0</v>
      </c>
    </row>
    <row r="123" spans="2:17" x14ac:dyDescent="0.3">
      <c r="B123" s="130" t="s">
        <v>181</v>
      </c>
      <c r="C123" s="95">
        <v>920046</v>
      </c>
      <c r="D123" s="95">
        <v>920047</v>
      </c>
      <c r="E123" s="95">
        <v>920048</v>
      </c>
      <c r="F123" s="95">
        <v>920049</v>
      </c>
      <c r="G123" s="95">
        <v>0</v>
      </c>
      <c r="H123" s="95" t="s">
        <v>245</v>
      </c>
      <c r="I123" s="95" t="s">
        <v>246</v>
      </c>
      <c r="J123" s="95" t="s">
        <v>247</v>
      </c>
      <c r="K123" s="95" t="s">
        <v>169</v>
      </c>
      <c r="L123" s="95">
        <v>0</v>
      </c>
      <c r="M123" s="197">
        <v>0.1</v>
      </c>
      <c r="N123" s="197">
        <v>0.1</v>
      </c>
      <c r="O123" s="197">
        <v>0.1</v>
      </c>
      <c r="P123" s="197">
        <v>0.7</v>
      </c>
      <c r="Q123" s="200">
        <v>0</v>
      </c>
    </row>
    <row r="124" spans="2:17" ht="12.75" thickBot="1" x14ac:dyDescent="0.35">
      <c r="B124" s="132" t="s">
        <v>124</v>
      </c>
      <c r="C124" s="133">
        <v>920046</v>
      </c>
      <c r="D124" s="133">
        <v>920047</v>
      </c>
      <c r="E124" s="133">
        <v>920048</v>
      </c>
      <c r="F124" s="133">
        <v>920049</v>
      </c>
      <c r="G124" s="133">
        <v>920050</v>
      </c>
      <c r="H124" s="133" t="s">
        <v>245</v>
      </c>
      <c r="I124" s="133" t="s">
        <v>246</v>
      </c>
      <c r="J124" s="133" t="s">
        <v>247</v>
      </c>
      <c r="K124" s="133" t="s">
        <v>169</v>
      </c>
      <c r="L124" s="133" t="s">
        <v>112</v>
      </c>
      <c r="M124" s="201">
        <v>0</v>
      </c>
      <c r="N124" s="201">
        <v>0</v>
      </c>
      <c r="O124" s="201">
        <v>0</v>
      </c>
      <c r="P124" s="201">
        <v>0.5</v>
      </c>
      <c r="Q124" s="202">
        <v>0.5</v>
      </c>
    </row>
    <row r="125" spans="2:17" x14ac:dyDescent="0.3">
      <c r="B125" s="113" t="s">
        <v>290</v>
      </c>
      <c r="C125" s="114">
        <v>920051</v>
      </c>
      <c r="D125" s="114">
        <v>920052</v>
      </c>
      <c r="E125" s="114">
        <v>920053</v>
      </c>
      <c r="F125" s="114">
        <v>0</v>
      </c>
      <c r="G125" s="114">
        <v>0</v>
      </c>
      <c r="H125" s="114" t="s">
        <v>248</v>
      </c>
      <c r="I125" s="114" t="s">
        <v>249</v>
      </c>
      <c r="J125" s="114" t="s">
        <v>250</v>
      </c>
      <c r="K125" s="114">
        <v>0</v>
      </c>
      <c r="L125" s="114">
        <v>0</v>
      </c>
      <c r="M125" s="198">
        <v>0.5</v>
      </c>
      <c r="N125" s="198">
        <v>0.25</v>
      </c>
      <c r="O125" s="198">
        <v>0.25</v>
      </c>
      <c r="P125" s="198">
        <v>0</v>
      </c>
      <c r="Q125" s="199">
        <v>0</v>
      </c>
    </row>
    <row r="126" spans="2:17" x14ac:dyDescent="0.3">
      <c r="B126" s="130" t="s">
        <v>291</v>
      </c>
      <c r="C126" s="95">
        <v>920051</v>
      </c>
      <c r="D126" s="95">
        <v>920052</v>
      </c>
      <c r="E126" s="95">
        <v>920053</v>
      </c>
      <c r="F126" s="95">
        <v>0</v>
      </c>
      <c r="G126" s="95">
        <v>0</v>
      </c>
      <c r="H126" s="95" t="s">
        <v>248</v>
      </c>
      <c r="I126" s="95" t="s">
        <v>249</v>
      </c>
      <c r="J126" s="95" t="s">
        <v>250</v>
      </c>
      <c r="K126" s="95">
        <v>0</v>
      </c>
      <c r="L126" s="95">
        <v>0</v>
      </c>
      <c r="M126" s="197">
        <v>0.25</v>
      </c>
      <c r="N126" s="197">
        <v>0.5</v>
      </c>
      <c r="O126" s="197">
        <v>0.25</v>
      </c>
      <c r="P126" s="197">
        <v>0</v>
      </c>
      <c r="Q126" s="200">
        <v>0</v>
      </c>
    </row>
    <row r="127" spans="2:17" x14ac:dyDescent="0.3">
      <c r="B127" s="130" t="s">
        <v>292</v>
      </c>
      <c r="C127" s="95">
        <v>920051</v>
      </c>
      <c r="D127" s="95">
        <v>920052</v>
      </c>
      <c r="E127" s="95">
        <v>920053</v>
      </c>
      <c r="F127" s="95">
        <v>0</v>
      </c>
      <c r="G127" s="95">
        <v>0</v>
      </c>
      <c r="H127" s="95" t="s">
        <v>248</v>
      </c>
      <c r="I127" s="95" t="s">
        <v>249</v>
      </c>
      <c r="J127" s="95" t="s">
        <v>250</v>
      </c>
      <c r="K127" s="95">
        <v>0</v>
      </c>
      <c r="L127" s="95">
        <v>0</v>
      </c>
      <c r="M127" s="197">
        <v>0.25</v>
      </c>
      <c r="N127" s="197">
        <v>0.25</v>
      </c>
      <c r="O127" s="197">
        <v>0.5</v>
      </c>
      <c r="P127" s="197">
        <v>0</v>
      </c>
      <c r="Q127" s="200">
        <v>0</v>
      </c>
    </row>
    <row r="128" spans="2:17" x14ac:dyDescent="0.3">
      <c r="B128" s="130" t="s">
        <v>182</v>
      </c>
      <c r="C128" s="95">
        <v>920051</v>
      </c>
      <c r="D128" s="95">
        <v>920052</v>
      </c>
      <c r="E128" s="95">
        <v>920053</v>
      </c>
      <c r="F128" s="95">
        <v>920054</v>
      </c>
      <c r="G128" s="95">
        <v>0</v>
      </c>
      <c r="H128" s="95" t="s">
        <v>248</v>
      </c>
      <c r="I128" s="95" t="s">
        <v>249</v>
      </c>
      <c r="J128" s="95" t="s">
        <v>250</v>
      </c>
      <c r="K128" s="95" t="s">
        <v>170</v>
      </c>
      <c r="L128" s="95">
        <v>0</v>
      </c>
      <c r="M128" s="197">
        <v>0.1</v>
      </c>
      <c r="N128" s="197">
        <v>0.1</v>
      </c>
      <c r="O128" s="197">
        <v>0.1</v>
      </c>
      <c r="P128" s="197">
        <v>0.7</v>
      </c>
      <c r="Q128" s="200">
        <v>0</v>
      </c>
    </row>
    <row r="129" spans="2:17" ht="12.75" thickBot="1" x14ac:dyDescent="0.35">
      <c r="B129" s="132" t="s">
        <v>125</v>
      </c>
      <c r="C129" s="133">
        <v>920051</v>
      </c>
      <c r="D129" s="133">
        <v>920052</v>
      </c>
      <c r="E129" s="133">
        <v>920053</v>
      </c>
      <c r="F129" s="133">
        <v>920054</v>
      </c>
      <c r="G129" s="133">
        <v>920055</v>
      </c>
      <c r="H129" s="133" t="s">
        <v>248</v>
      </c>
      <c r="I129" s="133" t="s">
        <v>249</v>
      </c>
      <c r="J129" s="133" t="s">
        <v>250</v>
      </c>
      <c r="K129" s="133" t="s">
        <v>170</v>
      </c>
      <c r="L129" s="133" t="s">
        <v>113</v>
      </c>
      <c r="M129" s="201">
        <v>0</v>
      </c>
      <c r="N129" s="201">
        <v>0</v>
      </c>
      <c r="O129" s="201">
        <v>0</v>
      </c>
      <c r="P129" s="201">
        <v>0.5</v>
      </c>
      <c r="Q129" s="202">
        <v>0.5</v>
      </c>
    </row>
    <row r="130" spans="2:17" x14ac:dyDescent="0.3">
      <c r="B130" s="113" t="s">
        <v>269</v>
      </c>
      <c r="C130" s="114">
        <v>920056</v>
      </c>
      <c r="D130" s="114">
        <v>920057</v>
      </c>
      <c r="E130" s="114">
        <v>920058</v>
      </c>
      <c r="F130" s="114">
        <v>0</v>
      </c>
      <c r="G130" s="114">
        <v>0</v>
      </c>
      <c r="H130" s="114" t="s">
        <v>251</v>
      </c>
      <c r="I130" s="114" t="s">
        <v>252</v>
      </c>
      <c r="J130" s="114" t="s">
        <v>253</v>
      </c>
      <c r="K130" s="114">
        <v>0</v>
      </c>
      <c r="L130" s="114">
        <v>0</v>
      </c>
      <c r="M130" s="198">
        <v>0.5</v>
      </c>
      <c r="N130" s="198">
        <v>0.25</v>
      </c>
      <c r="O130" s="198">
        <v>0.25</v>
      </c>
      <c r="P130" s="198">
        <v>0</v>
      </c>
      <c r="Q130" s="199">
        <v>0</v>
      </c>
    </row>
    <row r="131" spans="2:17" x14ac:dyDescent="0.3">
      <c r="B131" s="130" t="s">
        <v>270</v>
      </c>
      <c r="C131" s="95">
        <v>920056</v>
      </c>
      <c r="D131" s="95">
        <v>920057</v>
      </c>
      <c r="E131" s="95">
        <v>920058</v>
      </c>
      <c r="F131" s="95">
        <v>0</v>
      </c>
      <c r="G131" s="95">
        <v>0</v>
      </c>
      <c r="H131" s="95" t="s">
        <v>251</v>
      </c>
      <c r="I131" s="95" t="s">
        <v>252</v>
      </c>
      <c r="J131" s="95" t="s">
        <v>253</v>
      </c>
      <c r="K131" s="95">
        <v>0</v>
      </c>
      <c r="L131" s="95">
        <v>0</v>
      </c>
      <c r="M131" s="197">
        <v>0.25</v>
      </c>
      <c r="N131" s="197">
        <v>0.5</v>
      </c>
      <c r="O131" s="197">
        <v>0.25</v>
      </c>
      <c r="P131" s="197">
        <v>0</v>
      </c>
      <c r="Q131" s="200">
        <v>0</v>
      </c>
    </row>
    <row r="132" spans="2:17" x14ac:dyDescent="0.3">
      <c r="B132" s="130" t="s">
        <v>271</v>
      </c>
      <c r="C132" s="95">
        <v>920056</v>
      </c>
      <c r="D132" s="95">
        <v>920057</v>
      </c>
      <c r="E132" s="95">
        <v>920058</v>
      </c>
      <c r="F132" s="95">
        <v>0</v>
      </c>
      <c r="G132" s="95">
        <v>0</v>
      </c>
      <c r="H132" s="95" t="s">
        <v>251</v>
      </c>
      <c r="I132" s="95" t="s">
        <v>252</v>
      </c>
      <c r="J132" s="95" t="s">
        <v>253</v>
      </c>
      <c r="K132" s="95">
        <v>0</v>
      </c>
      <c r="L132" s="95">
        <v>0</v>
      </c>
      <c r="M132" s="197">
        <v>0.25</v>
      </c>
      <c r="N132" s="197">
        <v>0.25</v>
      </c>
      <c r="O132" s="197">
        <v>0.5</v>
      </c>
      <c r="P132" s="197">
        <v>0</v>
      </c>
      <c r="Q132" s="200">
        <v>0</v>
      </c>
    </row>
    <row r="133" spans="2:17" x14ac:dyDescent="0.3">
      <c r="B133" s="130" t="s">
        <v>183</v>
      </c>
      <c r="C133" s="95">
        <v>920056</v>
      </c>
      <c r="D133" s="95">
        <v>920057</v>
      </c>
      <c r="E133" s="95">
        <v>920058</v>
      </c>
      <c r="F133" s="95">
        <v>920059</v>
      </c>
      <c r="G133" s="95">
        <v>0</v>
      </c>
      <c r="H133" s="95" t="s">
        <v>251</v>
      </c>
      <c r="I133" s="95" t="s">
        <v>252</v>
      </c>
      <c r="J133" s="95" t="s">
        <v>253</v>
      </c>
      <c r="K133" s="95" t="s">
        <v>171</v>
      </c>
      <c r="L133" s="95">
        <v>0</v>
      </c>
      <c r="M133" s="197">
        <v>0.1</v>
      </c>
      <c r="N133" s="197">
        <v>0.1</v>
      </c>
      <c r="O133" s="197">
        <v>0.1</v>
      </c>
      <c r="P133" s="197">
        <v>0.7</v>
      </c>
      <c r="Q133" s="200">
        <v>0</v>
      </c>
    </row>
    <row r="134" spans="2:17" ht="12.75" thickBot="1" x14ac:dyDescent="0.35">
      <c r="B134" s="139" t="s">
        <v>126</v>
      </c>
      <c r="C134" s="96">
        <v>920056</v>
      </c>
      <c r="D134" s="96">
        <v>920057</v>
      </c>
      <c r="E134" s="96">
        <v>920058</v>
      </c>
      <c r="F134" s="96">
        <v>920059</v>
      </c>
      <c r="G134" s="96">
        <v>920060</v>
      </c>
      <c r="H134" s="96" t="s">
        <v>251</v>
      </c>
      <c r="I134" s="96" t="s">
        <v>252</v>
      </c>
      <c r="J134" s="96" t="s">
        <v>253</v>
      </c>
      <c r="K134" s="96" t="s">
        <v>171</v>
      </c>
      <c r="L134" s="96" t="s">
        <v>114</v>
      </c>
      <c r="M134" s="201">
        <v>0</v>
      </c>
      <c r="N134" s="201">
        <v>0</v>
      </c>
      <c r="O134" s="201">
        <v>0</v>
      </c>
      <c r="P134" s="201">
        <v>0.5</v>
      </c>
      <c r="Q134" s="202">
        <v>0.5</v>
      </c>
    </row>
    <row r="135" spans="2:17" x14ac:dyDescent="0.3">
      <c r="B135" s="113" t="s">
        <v>327</v>
      </c>
      <c r="C135" s="114">
        <v>930001</v>
      </c>
      <c r="D135" s="114">
        <v>0</v>
      </c>
      <c r="E135" s="114">
        <v>0</v>
      </c>
      <c r="F135" s="114">
        <v>0</v>
      </c>
      <c r="G135" s="114">
        <v>0</v>
      </c>
      <c r="H135" s="114" t="s">
        <v>321</v>
      </c>
      <c r="I135" s="114">
        <v>0</v>
      </c>
      <c r="J135" s="114">
        <v>0</v>
      </c>
      <c r="K135" s="114">
        <v>0</v>
      </c>
      <c r="L135" s="114">
        <v>0</v>
      </c>
      <c r="M135" s="198">
        <v>1</v>
      </c>
      <c r="N135" s="198">
        <v>0</v>
      </c>
      <c r="O135" s="198">
        <v>0</v>
      </c>
      <c r="P135" s="198">
        <v>0</v>
      </c>
      <c r="Q135" s="199">
        <v>0</v>
      </c>
    </row>
    <row r="136" spans="2:17" x14ac:dyDescent="0.3">
      <c r="B136" s="130" t="s">
        <v>338</v>
      </c>
      <c r="C136" s="95">
        <v>930002</v>
      </c>
      <c r="D136" s="95">
        <v>0</v>
      </c>
      <c r="E136" s="95">
        <v>0</v>
      </c>
      <c r="F136" s="95">
        <v>0</v>
      </c>
      <c r="G136" s="95">
        <v>0</v>
      </c>
      <c r="H136" s="95" t="s">
        <v>322</v>
      </c>
      <c r="I136" s="95">
        <v>0</v>
      </c>
      <c r="J136" s="95">
        <v>0</v>
      </c>
      <c r="K136" s="95">
        <v>0</v>
      </c>
      <c r="L136" s="95">
        <v>0</v>
      </c>
      <c r="M136" s="197">
        <v>1</v>
      </c>
      <c r="N136" s="197">
        <v>0</v>
      </c>
      <c r="O136" s="197">
        <v>0</v>
      </c>
      <c r="P136" s="197">
        <v>0</v>
      </c>
      <c r="Q136" s="200">
        <v>0</v>
      </c>
    </row>
    <row r="137" spans="2:17" x14ac:dyDescent="0.3">
      <c r="B137" s="130" t="s">
        <v>339</v>
      </c>
      <c r="C137" s="95">
        <v>930003</v>
      </c>
      <c r="D137" s="95">
        <v>0</v>
      </c>
      <c r="E137" s="95">
        <v>0</v>
      </c>
      <c r="F137" s="95">
        <v>0</v>
      </c>
      <c r="G137" s="95">
        <v>0</v>
      </c>
      <c r="H137" s="95" t="s">
        <v>332</v>
      </c>
      <c r="I137" s="95">
        <v>0</v>
      </c>
      <c r="J137" s="95">
        <v>0</v>
      </c>
      <c r="K137" s="95">
        <v>0</v>
      </c>
      <c r="L137" s="95">
        <v>0</v>
      </c>
      <c r="M137" s="197">
        <v>1</v>
      </c>
      <c r="N137" s="197">
        <v>0</v>
      </c>
      <c r="O137" s="197">
        <v>0</v>
      </c>
      <c r="P137" s="197">
        <v>0</v>
      </c>
      <c r="Q137" s="200">
        <v>0</v>
      </c>
    </row>
    <row r="138" spans="2:17" x14ac:dyDescent="0.3">
      <c r="B138" s="130" t="s">
        <v>340</v>
      </c>
      <c r="C138" s="95">
        <v>930004</v>
      </c>
      <c r="D138" s="95">
        <v>0</v>
      </c>
      <c r="E138" s="95">
        <v>0</v>
      </c>
      <c r="F138" s="95">
        <v>0</v>
      </c>
      <c r="G138" s="95">
        <v>0</v>
      </c>
      <c r="H138" s="95" t="s">
        <v>323</v>
      </c>
      <c r="I138" s="95">
        <v>0</v>
      </c>
      <c r="J138" s="95">
        <v>0</v>
      </c>
      <c r="K138" s="95">
        <v>0</v>
      </c>
      <c r="L138" s="95">
        <v>0</v>
      </c>
      <c r="M138" s="197">
        <v>1</v>
      </c>
      <c r="N138" s="197">
        <v>0</v>
      </c>
      <c r="O138" s="197">
        <v>0</v>
      </c>
      <c r="P138" s="197">
        <v>0</v>
      </c>
      <c r="Q138" s="200">
        <v>0</v>
      </c>
    </row>
    <row r="139" spans="2:17" x14ac:dyDescent="0.3">
      <c r="B139" s="130" t="s">
        <v>341</v>
      </c>
      <c r="C139" s="95">
        <v>930005</v>
      </c>
      <c r="D139" s="95">
        <v>0</v>
      </c>
      <c r="E139" s="95">
        <v>0</v>
      </c>
      <c r="F139" s="95">
        <v>0</v>
      </c>
      <c r="G139" s="95">
        <v>0</v>
      </c>
      <c r="H139" s="95" t="s">
        <v>324</v>
      </c>
      <c r="I139" s="95">
        <v>0</v>
      </c>
      <c r="J139" s="95">
        <v>0</v>
      </c>
      <c r="K139" s="95">
        <v>0</v>
      </c>
      <c r="L139" s="95">
        <v>0</v>
      </c>
      <c r="M139" s="197">
        <v>1</v>
      </c>
      <c r="N139" s="197">
        <v>0</v>
      </c>
      <c r="O139" s="197">
        <v>0</v>
      </c>
      <c r="P139" s="197">
        <v>0</v>
      </c>
      <c r="Q139" s="200">
        <v>0</v>
      </c>
    </row>
    <row r="140" spans="2:17" x14ac:dyDescent="0.3">
      <c r="B140" s="130" t="s">
        <v>342</v>
      </c>
      <c r="C140" s="95">
        <v>930006</v>
      </c>
      <c r="D140" s="95">
        <v>0</v>
      </c>
      <c r="E140" s="95">
        <v>0</v>
      </c>
      <c r="F140" s="95">
        <v>0</v>
      </c>
      <c r="G140" s="95">
        <v>0</v>
      </c>
      <c r="H140" s="95" t="s">
        <v>333</v>
      </c>
      <c r="I140" s="95">
        <v>0</v>
      </c>
      <c r="J140" s="95">
        <v>0</v>
      </c>
      <c r="K140" s="95">
        <v>0</v>
      </c>
      <c r="L140" s="95">
        <v>0</v>
      </c>
      <c r="M140" s="197">
        <v>1</v>
      </c>
      <c r="N140" s="197">
        <v>0</v>
      </c>
      <c r="O140" s="197">
        <v>0</v>
      </c>
      <c r="P140" s="197">
        <v>0</v>
      </c>
      <c r="Q140" s="200">
        <v>0</v>
      </c>
    </row>
    <row r="141" spans="2:17" x14ac:dyDescent="0.3">
      <c r="B141" s="130" t="s">
        <v>343</v>
      </c>
      <c r="C141" s="95">
        <v>930007</v>
      </c>
      <c r="D141" s="95">
        <v>0</v>
      </c>
      <c r="E141" s="95">
        <v>0</v>
      </c>
      <c r="F141" s="95">
        <v>0</v>
      </c>
      <c r="G141" s="95">
        <v>0</v>
      </c>
      <c r="H141" s="95" t="s">
        <v>334</v>
      </c>
      <c r="I141" s="95">
        <v>0</v>
      </c>
      <c r="J141" s="95">
        <v>0</v>
      </c>
      <c r="K141" s="95">
        <v>0</v>
      </c>
      <c r="L141" s="95">
        <v>0</v>
      </c>
      <c r="M141" s="197">
        <v>1</v>
      </c>
      <c r="N141" s="197">
        <v>0</v>
      </c>
      <c r="O141" s="197">
        <v>0</v>
      </c>
      <c r="P141" s="197">
        <v>0</v>
      </c>
      <c r="Q141" s="200">
        <v>0</v>
      </c>
    </row>
    <row r="142" spans="2:17" x14ac:dyDescent="0.3">
      <c r="B142" s="130" t="s">
        <v>344</v>
      </c>
      <c r="C142" s="95">
        <v>930008</v>
      </c>
      <c r="D142" s="95">
        <v>0</v>
      </c>
      <c r="E142" s="95">
        <v>0</v>
      </c>
      <c r="F142" s="95">
        <v>0</v>
      </c>
      <c r="G142" s="95">
        <v>0</v>
      </c>
      <c r="H142" s="95" t="s">
        <v>335</v>
      </c>
      <c r="I142" s="95">
        <v>0</v>
      </c>
      <c r="J142" s="95">
        <v>0</v>
      </c>
      <c r="K142" s="95">
        <v>0</v>
      </c>
      <c r="L142" s="95">
        <v>0</v>
      </c>
      <c r="M142" s="197">
        <v>1</v>
      </c>
      <c r="N142" s="197">
        <v>0</v>
      </c>
      <c r="O142" s="197">
        <v>0</v>
      </c>
      <c r="P142" s="197">
        <v>0</v>
      </c>
      <c r="Q142" s="200">
        <v>0</v>
      </c>
    </row>
    <row r="143" spans="2:17" x14ac:dyDescent="0.3">
      <c r="B143" s="130" t="s">
        <v>328</v>
      </c>
      <c r="C143" s="95">
        <v>930009</v>
      </c>
      <c r="D143" s="95">
        <v>0</v>
      </c>
      <c r="E143" s="95">
        <v>0</v>
      </c>
      <c r="F143" s="95">
        <v>0</v>
      </c>
      <c r="G143" s="95">
        <v>0</v>
      </c>
      <c r="H143" s="95" t="s">
        <v>336</v>
      </c>
      <c r="I143" s="95">
        <v>0</v>
      </c>
      <c r="J143" s="95">
        <v>0</v>
      </c>
      <c r="K143" s="95">
        <v>0</v>
      </c>
      <c r="L143" s="95">
        <v>0</v>
      </c>
      <c r="M143" s="197">
        <v>1</v>
      </c>
      <c r="N143" s="197">
        <v>0</v>
      </c>
      <c r="O143" s="197">
        <v>0</v>
      </c>
      <c r="P143" s="197">
        <v>0</v>
      </c>
      <c r="Q143" s="200">
        <v>0</v>
      </c>
    </row>
    <row r="144" spans="2:17" x14ac:dyDescent="0.3">
      <c r="B144" s="130" t="s">
        <v>329</v>
      </c>
      <c r="C144" s="95">
        <v>930010</v>
      </c>
      <c r="D144" s="95">
        <v>0</v>
      </c>
      <c r="E144" s="95">
        <v>0</v>
      </c>
      <c r="F144" s="95">
        <v>0</v>
      </c>
      <c r="G144" s="95">
        <v>0</v>
      </c>
      <c r="H144" s="95" t="s">
        <v>325</v>
      </c>
      <c r="I144" s="95">
        <v>0</v>
      </c>
      <c r="J144" s="95">
        <v>0</v>
      </c>
      <c r="K144" s="95">
        <v>0</v>
      </c>
      <c r="L144" s="95">
        <v>0</v>
      </c>
      <c r="M144" s="197">
        <v>1</v>
      </c>
      <c r="N144" s="197">
        <v>0</v>
      </c>
      <c r="O144" s="197">
        <v>0</v>
      </c>
      <c r="P144" s="197">
        <v>0</v>
      </c>
      <c r="Q144" s="200">
        <v>0</v>
      </c>
    </row>
    <row r="145" spans="2:17" x14ac:dyDescent="0.3">
      <c r="B145" s="130" t="s">
        <v>330</v>
      </c>
      <c r="C145" s="95">
        <v>930011</v>
      </c>
      <c r="D145" s="95">
        <v>0</v>
      </c>
      <c r="E145" s="95">
        <v>0</v>
      </c>
      <c r="F145" s="95">
        <v>0</v>
      </c>
      <c r="G145" s="95">
        <v>0</v>
      </c>
      <c r="H145" s="95" t="s">
        <v>337</v>
      </c>
      <c r="I145" s="95">
        <v>0</v>
      </c>
      <c r="J145" s="95">
        <v>0</v>
      </c>
      <c r="K145" s="95">
        <v>0</v>
      </c>
      <c r="L145" s="95">
        <v>0</v>
      </c>
      <c r="M145" s="197">
        <v>1</v>
      </c>
      <c r="N145" s="197">
        <v>0</v>
      </c>
      <c r="O145" s="197">
        <v>0</v>
      </c>
      <c r="P145" s="197">
        <v>0</v>
      </c>
      <c r="Q145" s="200">
        <v>0</v>
      </c>
    </row>
    <row r="146" spans="2:17" ht="12.75" thickBot="1" x14ac:dyDescent="0.35">
      <c r="B146" s="132" t="s">
        <v>331</v>
      </c>
      <c r="C146" s="133">
        <v>930012</v>
      </c>
      <c r="D146" s="133">
        <v>0</v>
      </c>
      <c r="E146" s="133">
        <v>0</v>
      </c>
      <c r="F146" s="133">
        <v>0</v>
      </c>
      <c r="G146" s="133">
        <v>0</v>
      </c>
      <c r="H146" s="133" t="s">
        <v>326</v>
      </c>
      <c r="I146" s="133">
        <v>0</v>
      </c>
      <c r="J146" s="133">
        <v>0</v>
      </c>
      <c r="K146" s="133">
        <v>0</v>
      </c>
      <c r="L146" s="133">
        <v>0</v>
      </c>
      <c r="M146" s="201">
        <v>1</v>
      </c>
      <c r="N146" s="201">
        <v>0</v>
      </c>
      <c r="O146" s="201">
        <v>0</v>
      </c>
      <c r="P146" s="201">
        <v>0</v>
      </c>
      <c r="Q146" s="202"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작물 업그레이드 가데이터 확률</vt:lpstr>
      <vt:lpstr>씨앗 분해 확률_첫달제외</vt:lpstr>
      <vt:lpstr>작물 업그레이드 확률</vt:lpstr>
      <vt:lpstr>씨앗 분해 확률_첫달</vt:lpstr>
      <vt:lpstr>작물 분해 확률</vt:lpstr>
      <vt:lpstr>작물 변경권 확률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2017-04-24T07:24:10Z</dcterms:created>
  <dcterms:modified xsi:type="dcterms:W3CDTF">2017-06-08T11:56:30Z</dcterms:modified>
</cp:coreProperties>
</file>